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'EC'!$A$1:$AH$84</definedName>
    <definedName name="_xlnm.Print_Area" localSheetId="4">'FS'!$A$1:$AH$84</definedName>
    <definedName name="_xlnm.Print_Area" localSheetId="5">'GT'!$A$1:$AH$84</definedName>
    <definedName name="_xlnm.Print_Area" localSheetId="6">'KZ'!$A$1:$AH$84</definedName>
    <definedName name="_xlnm.Print_Area" localSheetId="7">'LP'!$A$1:$AH$84</definedName>
    <definedName name="_xlnm.Print_Area" localSheetId="8">'MP'!$A$1:$AH$84</definedName>
    <definedName name="_xlnm.Print_Area" localSheetId="9">'NC'!$A$1:$AH$84</definedName>
    <definedName name="_xlnm.Print_Area" localSheetId="10">'NW'!$A$1:$AH$84</definedName>
    <definedName name="_xlnm.Print_Area" localSheetId="1">'Summary per Metro'!$A$1:$AH$84</definedName>
    <definedName name="_xlnm.Print_Area" localSheetId="0">'Summary per Province'!$A$1:$AH$84</definedName>
    <definedName name="_xlnm.Print_Area" localSheetId="2">'Summary per Top 19'!$A$1:$AH$84</definedName>
    <definedName name="_xlnm.Print_Area" localSheetId="11">'WC'!$A$1:$AH$84</definedName>
  </definedNames>
  <calcPr fullCalcOnLoad="1"/>
</workbook>
</file>

<file path=xl/sharedStrings.xml><?xml version="1.0" encoding="utf-8"?>
<sst xmlns="http://schemas.openxmlformats.org/spreadsheetml/2006/main" count="1507" uniqueCount="658">
  <si>
    <t>Figures Finalised as at 2014/08/01</t>
  </si>
  <si>
    <t>Main appropriation</t>
  </si>
  <si>
    <t>Adjusted Budget</t>
  </si>
  <si>
    <t>First Quarter 2013/14</t>
  </si>
  <si>
    <t>Second Quarter 2013/14</t>
  </si>
  <si>
    <t>Third Quarter 2013/14</t>
  </si>
  <si>
    <t>Fourth Quarter 2013/14</t>
  </si>
  <si>
    <t>Year to date: 30 June 2014</t>
  </si>
  <si>
    <t>Fourth Quarter 2012/13</t>
  </si>
  <si>
    <t>R thousands</t>
  </si>
  <si>
    <t>Code</t>
  </si>
  <si>
    <t>Operating Expenditure</t>
  </si>
  <si>
    <t>Capital Expenditure</t>
  </si>
  <si>
    <t>Total</t>
  </si>
  <si>
    <t>1st Q as % of Main app</t>
  </si>
  <si>
    <t>2nd Q as % of Main app</t>
  </si>
  <si>
    <t>3rd Q as % of adj budget</t>
  </si>
  <si>
    <t>4th Q as % of adj budget</t>
  </si>
  <si>
    <t>Total Expenditure as % of adj budget</t>
  </si>
  <si>
    <t>Q4 of 2012/13 to Q4 of 2013/14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</si>
  <si>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</si>
  <si>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</si>
  <si>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</si>
  <si>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</si>
  <si>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</si>
  <si>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</si>
  <si>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</si>
  <si>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</si>
  <si>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</si>
  <si>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</si>
  <si>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</si>
  <si>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</si>
  <si>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</si>
  <si>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</si>
  <si>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</si>
  <si>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</si>
  <si>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</si>
  <si>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</si>
  <si>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</si>
  <si>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</si>
  <si>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</si>
  <si>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</si>
  <si>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</si>
  <si>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</si>
  <si>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Ekurhuleni Metro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</si>
  <si>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</si>
  <si>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</si>
  <si>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</si>
  <si>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</si>
  <si>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</si>
  <si>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</si>
  <si>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</si>
  <si>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</si>
  <si>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</si>
  <si>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</si>
  <si>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</si>
  <si>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City Of Matlosana</t>
  </si>
  <si>
    <t>NW403</t>
  </si>
  <si>
    <t>Drakenstein</t>
  </si>
  <si>
    <t>WC023</t>
  </si>
  <si>
    <t>Emalahleni (Mp)</t>
  </si>
  <si>
    <t>MP312</t>
  </si>
  <si>
    <t>Emfuleni</t>
  </si>
  <si>
    <t>GT421</t>
  </si>
  <si>
    <t>George</t>
  </si>
  <si>
    <t>WC044</t>
  </si>
  <si>
    <t>Govan Mbeki</t>
  </si>
  <si>
    <t>MP307</t>
  </si>
  <si>
    <t>Madibeng</t>
  </si>
  <si>
    <t>NW372</t>
  </si>
  <si>
    <t>Matjhabeng</t>
  </si>
  <si>
    <t>FS184</t>
  </si>
  <si>
    <t>Mbombela</t>
  </si>
  <si>
    <t>MP322</t>
  </si>
  <si>
    <t>Mogale City</t>
  </si>
  <si>
    <t>GT481</t>
  </si>
  <si>
    <t>Msunduzi</t>
  </si>
  <si>
    <t>KZN225</t>
  </si>
  <si>
    <t>Newcastle</t>
  </si>
  <si>
    <t>KZN252</t>
  </si>
  <si>
    <t>Polokwane</t>
  </si>
  <si>
    <t>LIM354</t>
  </si>
  <si>
    <t>Rustenburg</t>
  </si>
  <si>
    <t>NW373</t>
  </si>
  <si>
    <t>Sol Plaatje</t>
  </si>
  <si>
    <t>NC091</t>
  </si>
  <si>
    <t>Stellenbosch</t>
  </si>
  <si>
    <t>WC024</t>
  </si>
  <si>
    <t>Steve Tshwete</t>
  </si>
  <si>
    <t>MP313</t>
  </si>
  <si>
    <t>Tlokwe</t>
  </si>
  <si>
    <t>NW402</t>
  </si>
  <si>
    <t>uMhlathuze</t>
  </si>
  <si>
    <t>KZN282</t>
  </si>
  <si>
    <t>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</si>
  <si>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</si>
  <si>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</si>
  <si>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</si>
  <si>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</si>
  <si>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</si>
  <si>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</si>
  <si>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</si>
  <si>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</si>
  <si>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</si>
  <si>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</si>
  <si>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</si>
  <si>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</si>
  <si>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</si>
  <si>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</si>
  <si>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</si>
  <si>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</si>
  <si>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</si>
  <si>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</si>
  <si>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</si>
  <si>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</si>
  <si>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</si>
  <si>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</si>
  <si>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</si>
  <si>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</si>
  <si>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</si>
  <si>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</si>
  <si>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</si>
  <si>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</si>
  <si>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</si>
  <si>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</si>
  <si>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</si>
  <si>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</si>
  <si>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</si>
  <si>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</si>
  <si>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</si>
  <si>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</si>
  <si>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</si>
  <si>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</si>
  <si>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</si>
  <si>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</si>
  <si>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</si>
  <si>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</si>
  <si>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</si>
  <si>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</si>
  <si>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</si>
  <si>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</si>
  <si>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</si>
  <si>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</si>
  <si>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</si>
  <si>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</si>
  <si>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</si>
  <si>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</si>
  <si>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</si>
  <si>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</si>
  <si>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</si>
  <si>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</si>
  <si>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</si>
  <si>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</si>
  <si>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</si>
  <si>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</si>
  <si>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</si>
  <si>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</si>
  <si>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</si>
  <si>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</si>
  <si>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</si>
  <si>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</si>
  <si>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</si>
  <si>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</si>
  <si>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</si>
  <si>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</si>
  <si>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</si>
  <si>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</si>
  <si>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</si>
  <si>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</si>
  <si>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</si>
  <si>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</si>
  <si>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</si>
  <si>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</si>
  <si>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</si>
  <si>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</si>
  <si>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</si>
  <si>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</si>
  <si>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</si>
  <si>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</si>
  <si>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</si>
  <si>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</si>
  <si>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</si>
  <si>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</si>
  <si>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</si>
  <si>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</si>
  <si>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</si>
  <si>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</si>
  <si>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</si>
  <si>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</si>
  <si>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</si>
  <si>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</si>
  <si>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</si>
  <si>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</si>
  <si>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</si>
  <si>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</si>
  <si>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</si>
  <si>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</si>
  <si>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</si>
  <si>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</si>
  <si>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</si>
  <si>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</si>
  <si>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</si>
  <si>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</si>
  <si>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</si>
  <si>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</si>
  <si>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</si>
  <si>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</si>
  <si>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</si>
  <si>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</si>
  <si>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</si>
  <si>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</si>
  <si>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</si>
  <si>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</si>
  <si>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</si>
  <si>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</si>
  <si>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</si>
  <si>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</si>
  <si>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</si>
  <si>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</si>
  <si>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</si>
  <si>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</si>
  <si>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</si>
  <si>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</si>
  <si>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</si>
  <si>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</si>
  <si>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</si>
  <si>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</si>
  <si>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</si>
  <si>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</si>
  <si>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</si>
  <si>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</si>
  <si>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</si>
  <si>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</si>
  <si>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</si>
  <si>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</si>
  <si>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</si>
  <si>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</si>
  <si>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</si>
  <si>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</si>
  <si>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</si>
  <si>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Midvaal</t>
  </si>
  <si>
    <t>GT422</t>
  </si>
  <si>
    <t>Lesedi</t>
  </si>
  <si>
    <t>GT423</t>
  </si>
  <si>
    <t>Sedibeng</t>
  </si>
  <si>
    <t>DC42</t>
  </si>
  <si>
    <t>Total Sedibeng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</si>
  <si>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</si>
  <si>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</si>
  <si>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</si>
  <si>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</si>
  <si>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</si>
  <si>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</si>
  <si>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</si>
  <si>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</si>
  <si>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</si>
  <si>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</si>
  <si>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</si>
  <si>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</si>
  <si>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</si>
  <si>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</si>
  <si>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</si>
  <si>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</si>
  <si>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</si>
  <si>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</si>
  <si>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</si>
  <si>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</si>
  <si>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</si>
  <si>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</si>
  <si>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</si>
  <si>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</si>
  <si>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</si>
  <si>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</si>
  <si>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</si>
  <si>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</si>
  <si>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</si>
  <si>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</si>
  <si>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</si>
  <si>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</si>
  <si>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</si>
  <si>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</si>
  <si>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</si>
  <si>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</si>
  <si>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</si>
  <si>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</si>
  <si>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</si>
  <si>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</si>
  <si>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</si>
  <si>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</si>
  <si>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</si>
  <si>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</si>
  <si>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</si>
  <si>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</si>
  <si>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</si>
  <si>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</si>
  <si>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</si>
  <si>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</si>
  <si>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</si>
  <si>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</si>
  <si>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</si>
  <si>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</si>
  <si>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</si>
  <si>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</si>
  <si>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</si>
  <si>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</si>
  <si>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</si>
  <si>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</si>
  <si>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</si>
  <si>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</si>
  <si>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</si>
  <si>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</si>
  <si>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</si>
  <si>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</si>
  <si>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</si>
  <si>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</si>
  <si>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</si>
  <si>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</si>
  <si>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</si>
  <si>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</si>
  <si>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</si>
  <si>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</si>
  <si>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</si>
  <si>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</si>
  <si>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</si>
  <si>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</si>
  <si>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</si>
  <si>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</si>
  <si>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</si>
  <si>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</si>
  <si>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</si>
  <si>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</si>
  <si>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</si>
  <si>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</si>
  <si>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</si>
  <si>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</si>
  <si>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</si>
  <si>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</si>
  <si>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</si>
  <si>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</si>
  <si>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</si>
  <si>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</si>
  <si>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</si>
  <si>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</si>
  <si>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</si>
  <si>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</si>
  <si>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</si>
  <si>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</si>
  <si>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</si>
  <si>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</si>
  <si>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</si>
  <si>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</si>
  <si>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</si>
  <si>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</si>
  <si>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</si>
  <si>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</si>
  <si>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</si>
  <si>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</si>
  <si>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</si>
  <si>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</si>
  <si>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</si>
  <si>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</si>
  <si>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</si>
  <si>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</si>
  <si>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</si>
  <si>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</si>
  <si>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</si>
  <si>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</si>
  <si>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</si>
  <si>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</si>
  <si>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</si>
  <si>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</si>
  <si>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</si>
  <si>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</si>
  <si>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</si>
  <si>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</si>
  <si>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</si>
  <si>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</si>
  <si>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</si>
  <si>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Harry Gwala</t>
  </si>
  <si>
    <t>DC43</t>
  </si>
  <si>
    <t>Total Harry Gwala</t>
  </si>
  <si>
    <t>Total Kwazulu-Natal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</si>
  <si>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</si>
  <si>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</si>
  <si>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</si>
  <si>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</si>
  <si>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</si>
  <si>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</si>
  <si>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</si>
  <si>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</si>
  <si>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</si>
  <si>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</si>
  <si>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</si>
  <si>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</si>
  <si>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</si>
  <si>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</si>
  <si>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</si>
  <si>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</si>
  <si>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</si>
  <si>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</si>
  <si>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</si>
  <si>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</si>
  <si>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</si>
  <si>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</si>
  <si>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</si>
  <si>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</si>
  <si>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</si>
  <si>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</si>
  <si>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</si>
  <si>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</si>
  <si>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</si>
  <si>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</si>
  <si>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</si>
  <si>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</si>
  <si>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</si>
  <si>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</si>
  <si>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</si>
  <si>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</si>
  <si>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</si>
  <si>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</si>
  <si>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</si>
  <si>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</si>
  <si>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</si>
  <si>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</si>
  <si>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</si>
  <si>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</si>
  <si>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</si>
  <si>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</si>
  <si>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</si>
  <si>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</si>
  <si>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</si>
  <si>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</si>
  <si>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</si>
  <si>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</si>
  <si>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</si>
  <si>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</si>
  <si>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</si>
  <si>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</si>
  <si>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</si>
  <si>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</si>
  <si>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</si>
  <si>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</si>
  <si>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</si>
  <si>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</si>
  <si>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</si>
  <si>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</si>
  <si>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</si>
  <si>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</si>
  <si>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</si>
  <si>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</si>
  <si>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</si>
  <si>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</si>
  <si>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</si>
  <si>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</si>
  <si>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</si>
  <si>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</si>
  <si>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</si>
  <si>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</si>
  <si>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</si>
  <si>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</si>
  <si>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</si>
  <si>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</si>
  <si>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</si>
  <si>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</si>
  <si>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</si>
  <si>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</si>
  <si>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</si>
  <si>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</si>
  <si>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</si>
  <si>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</si>
  <si>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</si>
  <si>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</si>
  <si>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</si>
  <si>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</si>
  <si>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</si>
  <si>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</si>
  <si>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</si>
  <si>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</si>
  <si>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</si>
  <si>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</si>
  <si>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</si>
  <si>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</si>
  <si>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</si>
  <si>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</si>
  <si>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</si>
  <si>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</si>
  <si>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</si>
  <si>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</si>
  <si>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</si>
  <si>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</si>
  <si>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</si>
  <si>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</si>
  <si>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</si>
  <si>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</si>
  <si>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</si>
  <si>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</si>
  <si>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</si>
  <si>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</si>
  <si>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</si>
  <si>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</si>
  <si>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</si>
  <si>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</si>
  <si>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</si>
  <si>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</si>
  <si>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</si>
  <si>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</si>
  <si>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</si>
  <si>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</si>
  <si>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</si>
  <si>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</si>
  <si>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</si>
  <si>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</si>
  <si>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</si>
  <si>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</si>
  <si>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</si>
  <si>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</si>
  <si>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</si>
  <si>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</si>
  <si>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</si>
  <si>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</si>
  <si>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</si>
  <si>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</si>
  <si>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</si>
  <si>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</si>
  <si>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</si>
  <si>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</si>
  <si>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</si>
  <si>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</si>
  <si>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</si>
  <si>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</si>
  <si>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</si>
  <si>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</si>
  <si>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</si>
  <si>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</si>
  <si>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</si>
  <si>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</si>
  <si>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</si>
  <si>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</si>
  <si>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</si>
  <si>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Z F Mgcawu</t>
  </si>
  <si>
    <t>DC8</t>
  </si>
  <si>
    <t>Total Siyanda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</si>
  <si>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</si>
  <si>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</si>
  <si>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</si>
  <si>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</si>
  <si>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</si>
  <si>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</si>
  <si>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</si>
  <si>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</si>
  <si>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</si>
  <si>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</si>
  <si>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</si>
  <si>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</si>
  <si>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</si>
  <si>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</si>
  <si>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</si>
  <si>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</si>
  <si>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</si>
  <si>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</si>
  <si>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</si>
  <si>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</si>
  <si>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</si>
  <si>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</si>
  <si>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</si>
  <si>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</si>
  <si>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</si>
  <si>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</si>
  <si>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</si>
  <si>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</si>
  <si>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</si>
  <si>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</si>
  <si>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</si>
  <si>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</si>
  <si>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</si>
  <si>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</si>
  <si>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</si>
  <si>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</si>
  <si>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</si>
  <si>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</si>
  <si>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</si>
  <si>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</si>
  <si>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</si>
  <si>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</si>
  <si>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</si>
  <si>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</si>
  <si>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</si>
  <si>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</si>
  <si>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</si>
  <si>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Maquassi Hills</t>
  </si>
  <si>
    <t>NW404</t>
  </si>
  <si>
    <t>Dr Kenneth Kaunda</t>
  </si>
  <si>
    <t>DC40</t>
  </si>
  <si>
    <t>Total Dr Kenneth Kaunda</t>
  </si>
  <si>
    <t>Total North West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</si>
  <si>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</si>
  <si>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</si>
  <si>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</si>
  <si>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</si>
  <si>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</si>
  <si>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</si>
  <si>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</si>
  <si>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</si>
  <si>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</si>
  <si>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</si>
  <si>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</si>
  <si>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</si>
  <si>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</si>
  <si>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</si>
  <si>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</si>
  <si>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</si>
  <si>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</si>
  <si>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</si>
  <si>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</si>
  <si>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</si>
  <si>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</si>
  <si>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</si>
  <si>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</si>
  <si>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</si>
  <si>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</si>
  <si>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</si>
  <si>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</si>
  <si>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</si>
  <si>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</si>
  <si>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</si>
  <si>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</si>
  <si>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</si>
  <si>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</si>
  <si>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</si>
  <si>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</si>
  <si>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</si>
  <si>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</si>
  <si>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</si>
  <si>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</si>
  <si>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</si>
  <si>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</si>
  <si>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</si>
  <si>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</si>
  <si>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</si>
  <si>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</si>
  <si>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</si>
  <si>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</si>
  <si>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</si>
  <si>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</si>
  <si>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</si>
  <si>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</si>
  <si>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</si>
  <si>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</si>
  <si>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</si>
  <si>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</si>
  <si>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</si>
  <si>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</si>
  <si>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</si>
  <si>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</si>
  <si>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Secondary cities</t>
  </si>
  <si>
    <t>Total Secondary cities</t>
  </si>
  <si>
    <t>STATEMENT OF CAPITAL AND OPERATING EXPENDITURE FOR THE 4th QUARTER ENDED 30 JUNE 2014 (Preliminary results)</t>
  </si>
  <si>
    <t>Source: National Treasury Local Government Database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</si>
</sst>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##,##0"/>
    <numFmt numFmtId="173" formatCode="#,###.0%"/>
    <numFmt numFmtId="174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 wrapText="1"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 horizontal="left" indent="1"/>
      <protection/>
    </xf>
    <xf numFmtId="0" fontId="6" fillId="0" borderId="24" xfId="0" applyFont="1" applyBorder="1" applyAlignment="1" applyProtection="1">
      <alignment wrapText="1"/>
      <protection/>
    </xf>
    <xf numFmtId="171" fontId="5" fillId="0" borderId="25" xfId="0" applyNumberFormat="1" applyFont="1" applyFill="1" applyBorder="1" applyAlignment="1" applyProtection="1">
      <alignment/>
      <protection/>
    </xf>
    <xf numFmtId="0" fontId="5" fillId="0" borderId="25" xfId="0" applyFont="1" applyBorder="1" applyAlignment="1" applyProtection="1">
      <alignment horizontal="left" indent="1"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171" fontId="7" fillId="0" borderId="25" xfId="0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7" fillId="0" borderId="30" xfId="0" applyFont="1" applyBorder="1" applyAlignment="1" applyProtection="1">
      <alignment/>
      <protection/>
    </xf>
    <xf numFmtId="171" fontId="5" fillId="0" borderId="14" xfId="0" applyNumberFormat="1" applyFont="1" applyFill="1" applyBorder="1" applyAlignment="1" applyProtection="1">
      <alignment/>
      <protection/>
    </xf>
    <xf numFmtId="171" fontId="5" fillId="0" borderId="26" xfId="0" applyNumberFormat="1" applyFont="1" applyFill="1" applyBorder="1" applyAlignment="1" applyProtection="1">
      <alignment/>
      <protection/>
    </xf>
    <xf numFmtId="0" fontId="4" fillId="0" borderId="25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 indent="1"/>
      <protection/>
    </xf>
    <xf numFmtId="0" fontId="0" fillId="0" borderId="26" xfId="0" applyBorder="1" applyAlignment="1" applyProtection="1">
      <alignment/>
      <protection/>
    </xf>
    <xf numFmtId="173" fontId="6" fillId="0" borderId="26" xfId="0" applyNumberFormat="1" applyFont="1" applyBorder="1" applyAlignment="1" applyProtection="1">
      <alignment horizontal="right" wrapText="1"/>
      <protection/>
    </xf>
    <xf numFmtId="0" fontId="7" fillId="0" borderId="0" xfId="0" applyFont="1" applyAlignment="1">
      <alignment/>
    </xf>
    <xf numFmtId="170" fontId="5" fillId="0" borderId="0" xfId="0" applyNumberFormat="1" applyFont="1" applyFill="1" applyBorder="1" applyAlignment="1" applyProtection="1">
      <alignment horizontal="left" wrapText="1" indent="2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 horizontal="left" indent="1"/>
      <protection/>
    </xf>
    <xf numFmtId="0" fontId="7" fillId="0" borderId="24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left" indent="2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 indent="2"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4" fontId="5" fillId="0" borderId="27" xfId="0" applyNumberFormat="1" applyFont="1" applyFill="1" applyBorder="1" applyAlignment="1" applyProtection="1">
      <alignment/>
      <protection/>
    </xf>
    <xf numFmtId="174" fontId="5" fillId="0" borderId="28" xfId="0" applyNumberFormat="1" applyFont="1" applyFill="1" applyBorder="1" applyAlignment="1" applyProtection="1">
      <alignment/>
      <protection/>
    </xf>
    <xf numFmtId="174" fontId="5" fillId="0" borderId="29" xfId="0" applyNumberFormat="1" applyFont="1" applyFill="1" applyBorder="1" applyAlignment="1" applyProtection="1">
      <alignment/>
      <protection/>
    </xf>
    <xf numFmtId="174" fontId="5" fillId="0" borderId="35" xfId="0" applyNumberFormat="1" applyFont="1" applyFill="1" applyBorder="1" applyAlignment="1" applyProtection="1">
      <alignment/>
      <protection/>
    </xf>
    <xf numFmtId="174" fontId="7" fillId="0" borderId="27" xfId="0" applyNumberFormat="1" applyFont="1" applyFill="1" applyBorder="1" applyAlignment="1" applyProtection="1">
      <alignment/>
      <protection/>
    </xf>
    <xf numFmtId="174" fontId="7" fillId="0" borderId="28" xfId="0" applyNumberFormat="1" applyFont="1" applyFill="1" applyBorder="1" applyAlignment="1" applyProtection="1">
      <alignment/>
      <protection/>
    </xf>
    <xf numFmtId="174" fontId="7" fillId="0" borderId="35" xfId="0" applyNumberFormat="1" applyFont="1" applyFill="1" applyBorder="1" applyAlignment="1" applyProtection="1">
      <alignment/>
      <protection/>
    </xf>
    <xf numFmtId="174" fontId="7" fillId="0" borderId="13" xfId="0" applyNumberFormat="1" applyFont="1" applyBorder="1" applyAlignment="1" applyProtection="1">
      <alignment/>
      <protection/>
    </xf>
    <xf numFmtId="174" fontId="7" fillId="0" borderId="31" xfId="0" applyNumberFormat="1" applyFont="1" applyBorder="1" applyAlignment="1" applyProtection="1">
      <alignment/>
      <protection/>
    </xf>
    <xf numFmtId="174" fontId="7" fillId="0" borderId="16" xfId="0" applyNumberFormat="1" applyFont="1" applyBorder="1" applyAlignment="1" applyProtection="1">
      <alignment/>
      <protection/>
    </xf>
    <xf numFmtId="174" fontId="7" fillId="0" borderId="33" xfId="0" applyNumberFormat="1" applyFont="1" applyBorder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7" fillId="0" borderId="29" xfId="0" applyNumberFormat="1" applyFont="1" applyFill="1" applyBorder="1" applyAlignment="1" applyProtection="1">
      <alignment/>
      <protection/>
    </xf>
    <xf numFmtId="174" fontId="5" fillId="0" borderId="36" xfId="0" applyNumberFormat="1" applyFont="1" applyFill="1" applyBorder="1" applyAlignment="1" applyProtection="1">
      <alignment/>
      <protection/>
    </xf>
    <xf numFmtId="174" fontId="7" fillId="0" borderId="36" xfId="0" applyNumberFormat="1" applyFont="1" applyFill="1" applyBorder="1" applyAlignment="1" applyProtection="1">
      <alignment/>
      <protection/>
    </xf>
    <xf numFmtId="174" fontId="5" fillId="0" borderId="31" xfId="0" applyNumberFormat="1" applyFont="1" applyBorder="1" applyAlignment="1" applyProtection="1">
      <alignment/>
      <protection/>
    </xf>
    <xf numFmtId="174" fontId="5" fillId="0" borderId="32" xfId="0" applyNumberFormat="1" applyFont="1" applyBorder="1" applyAlignment="1" applyProtection="1">
      <alignment/>
      <protection/>
    </xf>
    <xf numFmtId="174" fontId="5" fillId="0" borderId="33" xfId="0" applyNumberFormat="1" applyFont="1" applyBorder="1" applyAlignment="1" applyProtection="1">
      <alignment/>
      <protection/>
    </xf>
    <xf numFmtId="174" fontId="5" fillId="0" borderId="30" xfId="0" applyNumberFormat="1" applyFont="1" applyBorder="1" applyAlignment="1" applyProtection="1">
      <alignment/>
      <protection/>
    </xf>
    <xf numFmtId="174" fontId="5" fillId="0" borderId="34" xfId="0" applyNumberFormat="1" applyFont="1" applyBorder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5" fillId="0" borderId="0" xfId="0" applyNumberFormat="1" applyFont="1" applyFill="1" applyBorder="1" applyAlignment="1" applyProtection="1">
      <alignment horizontal="left" wrapText="1" indent="2"/>
      <protection/>
    </xf>
    <xf numFmtId="174" fontId="5" fillId="0" borderId="33" xfId="0" applyNumberFormat="1" applyFont="1" applyFill="1" applyBorder="1" applyAlignment="1" applyProtection="1">
      <alignment/>
      <protection/>
    </xf>
    <xf numFmtId="174" fontId="5" fillId="0" borderId="31" xfId="0" applyNumberFormat="1" applyFont="1" applyFill="1" applyBorder="1" applyAlignment="1" applyProtection="1">
      <alignment/>
      <protection/>
    </xf>
    <xf numFmtId="174" fontId="5" fillId="0" borderId="32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174" fontId="6" fillId="0" borderId="27" xfId="0" applyNumberFormat="1" applyFont="1" applyBorder="1" applyAlignment="1" applyProtection="1">
      <alignment horizontal="right" wrapText="1"/>
      <protection/>
    </xf>
    <xf numFmtId="174" fontId="6" fillId="0" borderId="0" xfId="0" applyNumberFormat="1" applyFont="1" applyAlignment="1" applyProtection="1">
      <alignment horizontal="right" wrapText="1"/>
      <protection/>
    </xf>
    <xf numFmtId="174" fontId="6" fillId="0" borderId="28" xfId="0" applyNumberFormat="1" applyFont="1" applyBorder="1" applyAlignment="1" applyProtection="1">
      <alignment horizontal="right" wrapText="1"/>
      <protection/>
    </xf>
    <xf numFmtId="174" fontId="4" fillId="0" borderId="27" xfId="0" applyNumberFormat="1" applyFont="1" applyBorder="1" applyAlignment="1" applyProtection="1">
      <alignment horizontal="right"/>
      <protection/>
    </xf>
    <xf numFmtId="174" fontId="4" fillId="0" borderId="0" xfId="0" applyNumberFormat="1" applyFont="1" applyAlignment="1" applyProtection="1">
      <alignment horizontal="right"/>
      <protection/>
    </xf>
    <xf numFmtId="174" fontId="4" fillId="0" borderId="28" xfId="0" applyNumberFormat="1" applyFont="1" applyBorder="1" applyAlignment="1" applyProtection="1">
      <alignment horizontal="right"/>
      <protection/>
    </xf>
    <xf numFmtId="174" fontId="4" fillId="0" borderId="27" xfId="0" applyNumberFormat="1" applyFont="1" applyBorder="1" applyAlignment="1" applyProtection="1">
      <alignment horizontal="right" wrapText="1"/>
      <protection/>
    </xf>
    <xf numFmtId="174" fontId="4" fillId="0" borderId="0" xfId="0" applyNumberFormat="1" applyFont="1" applyAlignment="1" applyProtection="1">
      <alignment horizontal="right" wrapText="1"/>
      <protection/>
    </xf>
    <xf numFmtId="174" fontId="4" fillId="0" borderId="28" xfId="0" applyNumberFormat="1" applyFont="1" applyBorder="1" applyAlignment="1" applyProtection="1">
      <alignment horizontal="right" wrapText="1"/>
      <protection/>
    </xf>
    <xf numFmtId="174" fontId="6" fillId="0" borderId="33" xfId="0" applyNumberFormat="1" applyFont="1" applyBorder="1" applyAlignment="1" applyProtection="1">
      <alignment horizontal="right" wrapText="1"/>
      <protection/>
    </xf>
    <xf numFmtId="174" fontId="6" fillId="0" borderId="16" xfId="0" applyNumberFormat="1" applyFont="1" applyBorder="1" applyAlignment="1" applyProtection="1">
      <alignment horizontal="right" wrapText="1"/>
      <protection/>
    </xf>
    <xf numFmtId="174" fontId="6" fillId="0" borderId="31" xfId="0" applyNumberFormat="1" applyFont="1" applyBorder="1" applyAlignment="1" applyProtection="1">
      <alignment horizontal="right" wrapText="1"/>
      <protection/>
    </xf>
    <xf numFmtId="174" fontId="6" fillId="0" borderId="26" xfId="0" applyNumberFormat="1" applyFont="1" applyBorder="1" applyAlignment="1" applyProtection="1">
      <alignment horizontal="right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4" fillId="0" borderId="37" xfId="0" applyFont="1" applyBorder="1" applyAlignment="1" applyProtection="1">
      <alignment horizontal="center" wrapText="1"/>
      <protection/>
    </xf>
    <xf numFmtId="0" fontId="4" fillId="0" borderId="38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0" fillId="0" borderId="16" xfId="0" applyBorder="1" applyAlignment="1" applyProtection="1">
      <alignment horizontal="right" wrapText="1"/>
      <protection/>
    </xf>
    <xf numFmtId="0" fontId="0" fillId="0" borderId="16" xfId="0" applyFont="1" applyBorder="1" applyAlignment="1" applyProtection="1">
      <alignment horizontal="right" wrapText="1"/>
      <protection/>
    </xf>
    <xf numFmtId="0" fontId="0" fillId="0" borderId="0" xfId="0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 wrapText="1"/>
      <protection/>
    </xf>
    <xf numFmtId="0" fontId="4" fillId="0" borderId="24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6" fillId="0" borderId="13" xfId="0" applyFont="1" applyBorder="1" applyAlignment="1" applyProtection="1">
      <alignment horizontal="center" wrapText="1"/>
      <protection/>
    </xf>
    <xf numFmtId="0" fontId="6" fillId="0" borderId="26" xfId="0" applyFont="1" applyBorder="1" applyAlignment="1" applyProtection="1">
      <alignment horizontal="center" wrapText="1"/>
      <protection/>
    </xf>
    <xf numFmtId="170" fontId="26" fillId="0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13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12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6" t="s">
        <v>656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2"/>
      <c r="AJ2" s="2"/>
      <c r="AK2" s="2"/>
      <c r="AL2" s="2"/>
    </row>
    <row r="3" spans="1:38" s="7" customFormat="1" ht="16.5">
      <c r="A3" s="5"/>
      <c r="B3" s="126" t="s">
        <v>0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6"/>
      <c r="AJ3" s="6"/>
      <c r="AK3" s="6"/>
      <c r="AL3" s="6"/>
    </row>
    <row r="4" spans="1:38" s="13" customFormat="1" ht="16.5" customHeight="1">
      <c r="A4" s="8"/>
      <c r="B4" s="9"/>
      <c r="C4" s="10"/>
      <c r="D4" s="118" t="s">
        <v>1</v>
      </c>
      <c r="E4" s="118"/>
      <c r="F4" s="118"/>
      <c r="G4" s="118" t="s">
        <v>2</v>
      </c>
      <c r="H4" s="118"/>
      <c r="I4" s="118"/>
      <c r="J4" s="119" t="s">
        <v>3</v>
      </c>
      <c r="K4" s="120"/>
      <c r="L4" s="120"/>
      <c r="M4" s="121"/>
      <c r="N4" s="119" t="s">
        <v>4</v>
      </c>
      <c r="O4" s="122"/>
      <c r="P4" s="122"/>
      <c r="Q4" s="123"/>
      <c r="R4" s="119" t="s">
        <v>5</v>
      </c>
      <c r="S4" s="122"/>
      <c r="T4" s="122"/>
      <c r="U4" s="123"/>
      <c r="V4" s="119" t="s">
        <v>6</v>
      </c>
      <c r="W4" s="124"/>
      <c r="X4" s="124"/>
      <c r="Y4" s="125"/>
      <c r="Z4" s="119" t="s">
        <v>7</v>
      </c>
      <c r="AA4" s="120"/>
      <c r="AB4" s="120"/>
      <c r="AC4" s="121"/>
      <c r="AD4" s="119" t="s">
        <v>8</v>
      </c>
      <c r="AE4" s="120"/>
      <c r="AF4" s="120"/>
      <c r="AG4" s="121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24"/>
      <c r="C6" s="129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33" t="s">
        <v>20</v>
      </c>
      <c r="C7" s="129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30"/>
      <c r="C8" s="129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/>
      <c r="B9" s="38" t="s">
        <v>21</v>
      </c>
      <c r="C9" s="130" t="s">
        <v>22</v>
      </c>
      <c r="D9" s="75">
        <v>22668003783</v>
      </c>
      <c r="E9" s="76">
        <v>5701779659</v>
      </c>
      <c r="F9" s="77">
        <f>$D9+$E9</f>
        <v>28369783442</v>
      </c>
      <c r="G9" s="75">
        <v>22778845641</v>
      </c>
      <c r="H9" s="76">
        <v>7207224848</v>
      </c>
      <c r="I9" s="78">
        <f>$G9+$H9</f>
        <v>29986070489</v>
      </c>
      <c r="J9" s="75">
        <v>4674334309</v>
      </c>
      <c r="K9" s="76">
        <v>818664367</v>
      </c>
      <c r="L9" s="76">
        <f>$J9+$K9</f>
        <v>5492998676</v>
      </c>
      <c r="M9" s="40">
        <f>IF($F9=0,0,$L9/$F9)</f>
        <v>0.19362145245944665</v>
      </c>
      <c r="N9" s="103">
        <v>5127226497</v>
      </c>
      <c r="O9" s="104">
        <v>1413126134</v>
      </c>
      <c r="P9" s="105">
        <f>$N9+$O9</f>
        <v>6540352631</v>
      </c>
      <c r="Q9" s="40">
        <f>IF($F9=0,0,$P9/$F9)</f>
        <v>0.230539392180109</v>
      </c>
      <c r="R9" s="103">
        <v>6492464291</v>
      </c>
      <c r="S9" s="105">
        <v>1288246688</v>
      </c>
      <c r="T9" s="105">
        <f>$R9+$S9</f>
        <v>7780710979</v>
      </c>
      <c r="U9" s="40">
        <f>IF($I9=0,0,$T9/$I9)</f>
        <v>0.25947751246213646</v>
      </c>
      <c r="V9" s="103">
        <v>6575104738</v>
      </c>
      <c r="W9" s="105">
        <v>2274804230</v>
      </c>
      <c r="X9" s="105">
        <f>$V9+$W9</f>
        <v>8849908968</v>
      </c>
      <c r="Y9" s="40">
        <f>IF($I9=0,0,$X9/$I9)</f>
        <v>0.2951340013439398</v>
      </c>
      <c r="Z9" s="75">
        <f>$J9+$N9+$R9+$V9</f>
        <v>22869129835</v>
      </c>
      <c r="AA9" s="76">
        <f>$K9+$O9+$S9+$W9</f>
        <v>5794841419</v>
      </c>
      <c r="AB9" s="76">
        <f>$Z9+$AA9</f>
        <v>28663971254</v>
      </c>
      <c r="AC9" s="40">
        <f>IF($I9=0,0,$AB9/$I9)</f>
        <v>0.9559095535547082</v>
      </c>
      <c r="AD9" s="75">
        <v>5900912104</v>
      </c>
      <c r="AE9" s="76">
        <v>2168480539</v>
      </c>
      <c r="AF9" s="76">
        <f>$AD9+$AE9</f>
        <v>8069392643</v>
      </c>
      <c r="AG9" s="40">
        <f>IF($AJ9=0,0,$AK9/$AJ9)</f>
        <v>0.8211799175326393</v>
      </c>
      <c r="AH9" s="40">
        <f>IF($AF9=0,0,(($X9/$AF9)-1))</f>
        <v>0.09672553555527852</v>
      </c>
      <c r="AI9" s="12">
        <v>26551063488</v>
      </c>
      <c r="AJ9" s="12">
        <v>29208889678</v>
      </c>
      <c r="AK9" s="12">
        <v>23985753617</v>
      </c>
      <c r="AL9" s="12"/>
    </row>
    <row r="10" spans="1:38" s="13" customFormat="1" ht="12.75">
      <c r="A10" s="29"/>
      <c r="B10" s="38" t="s">
        <v>23</v>
      </c>
      <c r="C10" s="130" t="s">
        <v>24</v>
      </c>
      <c r="D10" s="75">
        <v>13823478416</v>
      </c>
      <c r="E10" s="76">
        <v>2589747824</v>
      </c>
      <c r="F10" s="78">
        <f aca="true" t="shared" si="0" ref="F10:F18">$D10+$E10</f>
        <v>16413226240</v>
      </c>
      <c r="G10" s="75">
        <v>13492858530</v>
      </c>
      <c r="H10" s="76">
        <v>3030699518</v>
      </c>
      <c r="I10" s="78">
        <f aca="true" t="shared" si="1" ref="I10:I18">$G10+$H10</f>
        <v>16523558048</v>
      </c>
      <c r="J10" s="75">
        <v>2803365124</v>
      </c>
      <c r="K10" s="76">
        <v>361440028</v>
      </c>
      <c r="L10" s="76">
        <f aca="true" t="shared" si="2" ref="L10:L18">$J10+$K10</f>
        <v>3164805152</v>
      </c>
      <c r="M10" s="40">
        <f aca="true" t="shared" si="3" ref="M10:M18">IF($F10=0,0,$L10/$F10)</f>
        <v>0.19282041846758824</v>
      </c>
      <c r="N10" s="103">
        <v>2934035157</v>
      </c>
      <c r="O10" s="104">
        <v>494814257</v>
      </c>
      <c r="P10" s="105">
        <f aca="true" t="shared" si="4" ref="P10:P18">$N10+$O10</f>
        <v>3428849414</v>
      </c>
      <c r="Q10" s="40">
        <f aca="true" t="shared" si="5" ref="Q10:Q18">IF($F10=0,0,$P10/$F10)</f>
        <v>0.20890770430274652</v>
      </c>
      <c r="R10" s="103">
        <v>2322878357</v>
      </c>
      <c r="S10" s="105">
        <v>453794683</v>
      </c>
      <c r="T10" s="105">
        <f aca="true" t="shared" si="6" ref="T10:T18">$R10+$S10</f>
        <v>2776673040</v>
      </c>
      <c r="U10" s="40">
        <f aca="true" t="shared" si="7" ref="U10:U18">IF($I10=0,0,$T10/$I10)</f>
        <v>0.1680432889777082</v>
      </c>
      <c r="V10" s="103">
        <v>2845403360</v>
      </c>
      <c r="W10" s="105">
        <v>921173845</v>
      </c>
      <c r="X10" s="105">
        <f aca="true" t="shared" si="8" ref="X10:X18">$V10+$W10</f>
        <v>3766577205</v>
      </c>
      <c r="Y10" s="40">
        <f aca="true" t="shared" si="9" ref="Y10:Y18">IF($I10=0,0,$X10/$I10)</f>
        <v>0.2279519455832882</v>
      </c>
      <c r="Z10" s="75">
        <f aca="true" t="shared" si="10" ref="Z10:Z18">$J10+$N10+$R10+$V10</f>
        <v>10905681998</v>
      </c>
      <c r="AA10" s="76">
        <f aca="true" t="shared" si="11" ref="AA10:AA18">$K10+$O10+$S10+$W10</f>
        <v>2231222813</v>
      </c>
      <c r="AB10" s="76">
        <f aca="true" t="shared" si="12" ref="AB10:AB18">$Z10+$AA10</f>
        <v>13136904811</v>
      </c>
      <c r="AC10" s="40">
        <f aca="true" t="shared" si="13" ref="AC10:AC18">IF($I10=0,0,$AB10/$I10)</f>
        <v>0.7950409211404732</v>
      </c>
      <c r="AD10" s="75">
        <v>2667467070</v>
      </c>
      <c r="AE10" s="76">
        <v>740271497</v>
      </c>
      <c r="AF10" s="76">
        <f aca="true" t="shared" si="14" ref="AF10:AF18">$AD10+$AE10</f>
        <v>3407738567</v>
      </c>
      <c r="AG10" s="40">
        <f aca="true" t="shared" si="15" ref="AG10:AG18">IF($AJ10=0,0,$AK10/$AJ10)</f>
        <v>0.7678903467123723</v>
      </c>
      <c r="AH10" s="40">
        <f aca="true" t="shared" si="16" ref="AH10:AH18">IF($AF10=0,0,(($X10/$AF10)-1))</f>
        <v>0.1053011053943329</v>
      </c>
      <c r="AI10" s="12">
        <v>13826592458</v>
      </c>
      <c r="AJ10" s="12">
        <v>15413975491</v>
      </c>
      <c r="AK10" s="12">
        <v>11836242984</v>
      </c>
      <c r="AL10" s="12"/>
    </row>
    <row r="11" spans="1:38" s="13" customFormat="1" ht="12.75">
      <c r="A11" s="29"/>
      <c r="B11" s="38" t="s">
        <v>25</v>
      </c>
      <c r="C11" s="130" t="s">
        <v>26</v>
      </c>
      <c r="D11" s="75">
        <v>92301494651</v>
      </c>
      <c r="E11" s="76">
        <v>16260676574</v>
      </c>
      <c r="F11" s="78">
        <f t="shared" si="0"/>
        <v>108562171225</v>
      </c>
      <c r="G11" s="75">
        <v>92450004375</v>
      </c>
      <c r="H11" s="76">
        <v>16470518132</v>
      </c>
      <c r="I11" s="78">
        <f t="shared" si="1"/>
        <v>108920522507</v>
      </c>
      <c r="J11" s="75">
        <v>21135351304</v>
      </c>
      <c r="K11" s="76">
        <v>1464388190</v>
      </c>
      <c r="L11" s="76">
        <f t="shared" si="2"/>
        <v>22599739494</v>
      </c>
      <c r="M11" s="40">
        <f t="shared" si="3"/>
        <v>0.2081732452380767</v>
      </c>
      <c r="N11" s="103">
        <v>22335848937</v>
      </c>
      <c r="O11" s="104">
        <v>3064928335</v>
      </c>
      <c r="P11" s="105">
        <f t="shared" si="4"/>
        <v>25400777272</v>
      </c>
      <c r="Q11" s="40">
        <f t="shared" si="5"/>
        <v>0.23397447734677065</v>
      </c>
      <c r="R11" s="103">
        <v>20070954458</v>
      </c>
      <c r="S11" s="105">
        <v>2478880212</v>
      </c>
      <c r="T11" s="105">
        <f t="shared" si="6"/>
        <v>22549834670</v>
      </c>
      <c r="U11" s="40">
        <f t="shared" si="7"/>
        <v>0.2070301734785636</v>
      </c>
      <c r="V11" s="103">
        <v>23514146309</v>
      </c>
      <c r="W11" s="105">
        <v>6995365489</v>
      </c>
      <c r="X11" s="105">
        <f t="shared" si="8"/>
        <v>30509511798</v>
      </c>
      <c r="Y11" s="40">
        <f t="shared" si="9"/>
        <v>0.2801080190929055</v>
      </c>
      <c r="Z11" s="75">
        <f t="shared" si="10"/>
        <v>87056301008</v>
      </c>
      <c r="AA11" s="76">
        <f t="shared" si="11"/>
        <v>14003562226</v>
      </c>
      <c r="AB11" s="76">
        <f t="shared" si="12"/>
        <v>101059863234</v>
      </c>
      <c r="AC11" s="40">
        <f t="shared" si="13"/>
        <v>0.9278312379331928</v>
      </c>
      <c r="AD11" s="75">
        <v>22020123497</v>
      </c>
      <c r="AE11" s="76">
        <v>7186576104</v>
      </c>
      <c r="AF11" s="76">
        <f t="shared" si="14"/>
        <v>29206699601</v>
      </c>
      <c r="AG11" s="40">
        <f t="shared" si="15"/>
        <v>0.9155476338049225</v>
      </c>
      <c r="AH11" s="40">
        <f t="shared" si="16"/>
        <v>0.04460662159018458</v>
      </c>
      <c r="AI11" s="12">
        <v>98922031932</v>
      </c>
      <c r="AJ11" s="12">
        <v>99795851386</v>
      </c>
      <c r="AK11" s="12">
        <v>91367855600</v>
      </c>
      <c r="AL11" s="12"/>
    </row>
    <row r="12" spans="1:38" s="13" customFormat="1" ht="12.75">
      <c r="A12" s="29"/>
      <c r="B12" s="38" t="s">
        <v>27</v>
      </c>
      <c r="C12" s="130" t="s">
        <v>28</v>
      </c>
      <c r="D12" s="75">
        <v>42934712698</v>
      </c>
      <c r="E12" s="76">
        <v>11886116657</v>
      </c>
      <c r="F12" s="78">
        <f t="shared" si="0"/>
        <v>54820829355</v>
      </c>
      <c r="G12" s="75">
        <v>43980942277</v>
      </c>
      <c r="H12" s="76">
        <v>12699555319</v>
      </c>
      <c r="I12" s="78">
        <f t="shared" si="1"/>
        <v>56680497596</v>
      </c>
      <c r="J12" s="75">
        <v>10089975031</v>
      </c>
      <c r="K12" s="76">
        <v>1702117390</v>
      </c>
      <c r="L12" s="76">
        <f t="shared" si="2"/>
        <v>11792092421</v>
      </c>
      <c r="M12" s="40">
        <f t="shared" si="3"/>
        <v>0.2151024083316698</v>
      </c>
      <c r="N12" s="103">
        <v>10191301455</v>
      </c>
      <c r="O12" s="104">
        <v>2535610202</v>
      </c>
      <c r="P12" s="105">
        <f t="shared" si="4"/>
        <v>12726911657</v>
      </c>
      <c r="Q12" s="40">
        <f t="shared" si="5"/>
        <v>0.2321546719876325</v>
      </c>
      <c r="R12" s="103">
        <v>9564732748</v>
      </c>
      <c r="S12" s="105">
        <v>2161524225</v>
      </c>
      <c r="T12" s="105">
        <f t="shared" si="6"/>
        <v>11726256973</v>
      </c>
      <c r="U12" s="40">
        <f t="shared" si="7"/>
        <v>0.20688345145769388</v>
      </c>
      <c r="V12" s="103">
        <v>11424869963</v>
      </c>
      <c r="W12" s="105">
        <v>4551604990</v>
      </c>
      <c r="X12" s="105">
        <f t="shared" si="8"/>
        <v>15976474953</v>
      </c>
      <c r="Y12" s="40">
        <f t="shared" si="9"/>
        <v>0.28186899605001836</v>
      </c>
      <c r="Z12" s="75">
        <f t="shared" si="10"/>
        <v>41270879197</v>
      </c>
      <c r="AA12" s="76">
        <f t="shared" si="11"/>
        <v>10950856807</v>
      </c>
      <c r="AB12" s="76">
        <f t="shared" si="12"/>
        <v>52221736004</v>
      </c>
      <c r="AC12" s="40">
        <f t="shared" si="13"/>
        <v>0.9213351720413503</v>
      </c>
      <c r="AD12" s="75">
        <v>10791505766</v>
      </c>
      <c r="AE12" s="76">
        <v>3655392724</v>
      </c>
      <c r="AF12" s="76">
        <f t="shared" si="14"/>
        <v>14446898490</v>
      </c>
      <c r="AG12" s="40">
        <f t="shared" si="15"/>
        <v>0.9085592393991829</v>
      </c>
      <c r="AH12" s="40">
        <f t="shared" si="16"/>
        <v>0.10587576731841497</v>
      </c>
      <c r="AI12" s="12">
        <v>51038912792</v>
      </c>
      <c r="AJ12" s="12">
        <v>51468212601</v>
      </c>
      <c r="AK12" s="12">
        <v>46761920094</v>
      </c>
      <c r="AL12" s="12"/>
    </row>
    <row r="13" spans="1:38" s="13" customFormat="1" ht="12.75">
      <c r="A13" s="29"/>
      <c r="B13" s="38" t="s">
        <v>29</v>
      </c>
      <c r="C13" s="130" t="s">
        <v>30</v>
      </c>
      <c r="D13" s="75">
        <v>11028475596</v>
      </c>
      <c r="E13" s="76">
        <v>4891791867</v>
      </c>
      <c r="F13" s="78">
        <f t="shared" si="0"/>
        <v>15920267463</v>
      </c>
      <c r="G13" s="75">
        <v>11381028771</v>
      </c>
      <c r="H13" s="76">
        <v>6302825911</v>
      </c>
      <c r="I13" s="78">
        <f t="shared" si="1"/>
        <v>17683854682</v>
      </c>
      <c r="J13" s="75">
        <v>2004512678</v>
      </c>
      <c r="K13" s="76">
        <v>473651110</v>
      </c>
      <c r="L13" s="76">
        <f t="shared" si="2"/>
        <v>2478163788</v>
      </c>
      <c r="M13" s="40">
        <f t="shared" si="3"/>
        <v>0.1556609393503881</v>
      </c>
      <c r="N13" s="103">
        <v>2405167346</v>
      </c>
      <c r="O13" s="104">
        <v>874150452</v>
      </c>
      <c r="P13" s="105">
        <f t="shared" si="4"/>
        <v>3279317798</v>
      </c>
      <c r="Q13" s="40">
        <f t="shared" si="5"/>
        <v>0.20598383825029334</v>
      </c>
      <c r="R13" s="103">
        <v>2236426322</v>
      </c>
      <c r="S13" s="105">
        <v>661629632</v>
      </c>
      <c r="T13" s="105">
        <f t="shared" si="6"/>
        <v>2898055954</v>
      </c>
      <c r="U13" s="40">
        <f t="shared" si="7"/>
        <v>0.1638814617126359</v>
      </c>
      <c r="V13" s="103">
        <v>2447113103</v>
      </c>
      <c r="W13" s="105">
        <v>1217725740</v>
      </c>
      <c r="X13" s="105">
        <f t="shared" si="8"/>
        <v>3664838843</v>
      </c>
      <c r="Y13" s="40">
        <f t="shared" si="9"/>
        <v>0.20724208092087285</v>
      </c>
      <c r="Z13" s="75">
        <f t="shared" si="10"/>
        <v>9093219449</v>
      </c>
      <c r="AA13" s="76">
        <f t="shared" si="11"/>
        <v>3227156934</v>
      </c>
      <c r="AB13" s="76">
        <f t="shared" si="12"/>
        <v>12320376383</v>
      </c>
      <c r="AC13" s="40">
        <f t="shared" si="13"/>
        <v>0.6967019693698702</v>
      </c>
      <c r="AD13" s="75">
        <v>2362497385</v>
      </c>
      <c r="AE13" s="76">
        <v>1024586668</v>
      </c>
      <c r="AF13" s="76">
        <f t="shared" si="14"/>
        <v>3387084053</v>
      </c>
      <c r="AG13" s="40">
        <f t="shared" si="15"/>
        <v>0.7628780338312777</v>
      </c>
      <c r="AH13" s="40">
        <f t="shared" si="16"/>
        <v>0.08200410313230577</v>
      </c>
      <c r="AI13" s="12">
        <v>14726322503</v>
      </c>
      <c r="AJ13" s="12">
        <v>14782345620</v>
      </c>
      <c r="AK13" s="12">
        <v>11277126762</v>
      </c>
      <c r="AL13" s="12"/>
    </row>
    <row r="14" spans="1:38" s="13" customFormat="1" ht="12.75">
      <c r="A14" s="29"/>
      <c r="B14" s="38" t="s">
        <v>31</v>
      </c>
      <c r="C14" s="130" t="s">
        <v>32</v>
      </c>
      <c r="D14" s="75">
        <v>12967066276</v>
      </c>
      <c r="E14" s="76">
        <v>2981370184</v>
      </c>
      <c r="F14" s="78">
        <f t="shared" si="0"/>
        <v>15948436460</v>
      </c>
      <c r="G14" s="75">
        <v>13525068236</v>
      </c>
      <c r="H14" s="76">
        <v>3231797904</v>
      </c>
      <c r="I14" s="78">
        <f t="shared" si="1"/>
        <v>16756866140</v>
      </c>
      <c r="J14" s="75">
        <v>2356167058</v>
      </c>
      <c r="K14" s="76">
        <v>236649011</v>
      </c>
      <c r="L14" s="76">
        <f t="shared" si="2"/>
        <v>2592816069</v>
      </c>
      <c r="M14" s="40">
        <f t="shared" si="3"/>
        <v>0.1625749380199744</v>
      </c>
      <c r="N14" s="103">
        <v>2659409709</v>
      </c>
      <c r="O14" s="104">
        <v>506155800</v>
      </c>
      <c r="P14" s="105">
        <f t="shared" si="4"/>
        <v>3165565509</v>
      </c>
      <c r="Q14" s="40">
        <f t="shared" si="5"/>
        <v>0.19848751424250902</v>
      </c>
      <c r="R14" s="103">
        <v>2569806099</v>
      </c>
      <c r="S14" s="105">
        <v>457869554</v>
      </c>
      <c r="T14" s="105">
        <f t="shared" si="6"/>
        <v>3027675653</v>
      </c>
      <c r="U14" s="40">
        <f t="shared" si="7"/>
        <v>0.18068269017037097</v>
      </c>
      <c r="V14" s="103">
        <v>3074927221</v>
      </c>
      <c r="W14" s="105">
        <v>948037143</v>
      </c>
      <c r="X14" s="105">
        <f t="shared" si="8"/>
        <v>4022964364</v>
      </c>
      <c r="Y14" s="40">
        <f t="shared" si="9"/>
        <v>0.24007856423683288</v>
      </c>
      <c r="Z14" s="75">
        <f t="shared" si="10"/>
        <v>10660310087</v>
      </c>
      <c r="AA14" s="76">
        <f t="shared" si="11"/>
        <v>2148711508</v>
      </c>
      <c r="AB14" s="76">
        <f t="shared" si="12"/>
        <v>12809021595</v>
      </c>
      <c r="AC14" s="40">
        <f t="shared" si="13"/>
        <v>0.7644043634402393</v>
      </c>
      <c r="AD14" s="75">
        <v>2430612559</v>
      </c>
      <c r="AE14" s="76">
        <v>690876641</v>
      </c>
      <c r="AF14" s="76">
        <f t="shared" si="14"/>
        <v>3121489200</v>
      </c>
      <c r="AG14" s="40">
        <f t="shared" si="15"/>
        <v>0.7789151717519835</v>
      </c>
      <c r="AH14" s="40">
        <f t="shared" si="16"/>
        <v>0.28879650264367407</v>
      </c>
      <c r="AI14" s="12">
        <v>13898622680</v>
      </c>
      <c r="AJ14" s="12">
        <v>14213941431</v>
      </c>
      <c r="AK14" s="12">
        <v>11071454631</v>
      </c>
      <c r="AL14" s="12"/>
    </row>
    <row r="15" spans="1:38" s="13" customFormat="1" ht="12.75">
      <c r="A15" s="29"/>
      <c r="B15" s="38" t="s">
        <v>33</v>
      </c>
      <c r="C15" s="130" t="s">
        <v>34</v>
      </c>
      <c r="D15" s="75">
        <v>11511051190</v>
      </c>
      <c r="E15" s="76">
        <v>3368513360</v>
      </c>
      <c r="F15" s="78">
        <f t="shared" si="0"/>
        <v>14879564550</v>
      </c>
      <c r="G15" s="75">
        <v>12213866363</v>
      </c>
      <c r="H15" s="76">
        <v>3667628798</v>
      </c>
      <c r="I15" s="78">
        <f t="shared" si="1"/>
        <v>15881495161</v>
      </c>
      <c r="J15" s="75">
        <v>2384568324</v>
      </c>
      <c r="K15" s="76">
        <v>532055367</v>
      </c>
      <c r="L15" s="76">
        <f t="shared" si="2"/>
        <v>2916623691</v>
      </c>
      <c r="M15" s="40">
        <f t="shared" si="3"/>
        <v>0.1960153928698135</v>
      </c>
      <c r="N15" s="103">
        <v>2701147995</v>
      </c>
      <c r="O15" s="104">
        <v>728506976</v>
      </c>
      <c r="P15" s="105">
        <f t="shared" si="4"/>
        <v>3429654971</v>
      </c>
      <c r="Q15" s="40">
        <f t="shared" si="5"/>
        <v>0.2304943104669014</v>
      </c>
      <c r="R15" s="103">
        <v>3154868526</v>
      </c>
      <c r="S15" s="105">
        <v>444982105</v>
      </c>
      <c r="T15" s="105">
        <f t="shared" si="6"/>
        <v>3599850631</v>
      </c>
      <c r="U15" s="40">
        <f t="shared" si="7"/>
        <v>0.22666950400489436</v>
      </c>
      <c r="V15" s="103">
        <v>2830789929</v>
      </c>
      <c r="W15" s="105">
        <v>839220929</v>
      </c>
      <c r="X15" s="105">
        <f t="shared" si="8"/>
        <v>3670010858</v>
      </c>
      <c r="Y15" s="40">
        <f t="shared" si="9"/>
        <v>0.2310872383736515</v>
      </c>
      <c r="Z15" s="75">
        <f t="shared" si="10"/>
        <v>11071374774</v>
      </c>
      <c r="AA15" s="76">
        <f t="shared" si="11"/>
        <v>2544765377</v>
      </c>
      <c r="AB15" s="76">
        <f t="shared" si="12"/>
        <v>13616140151</v>
      </c>
      <c r="AC15" s="40">
        <f t="shared" si="13"/>
        <v>0.857358832588823</v>
      </c>
      <c r="AD15" s="75">
        <v>2574973394</v>
      </c>
      <c r="AE15" s="76">
        <v>1010494208</v>
      </c>
      <c r="AF15" s="76">
        <f t="shared" si="14"/>
        <v>3585467602</v>
      </c>
      <c r="AG15" s="40">
        <f t="shared" si="15"/>
        <v>0.8387659252134163</v>
      </c>
      <c r="AH15" s="40">
        <f t="shared" si="16"/>
        <v>0.023579422654060878</v>
      </c>
      <c r="AI15" s="12">
        <v>13710028877</v>
      </c>
      <c r="AJ15" s="12">
        <v>14007745323</v>
      </c>
      <c r="AK15" s="12">
        <v>11749219466</v>
      </c>
      <c r="AL15" s="12"/>
    </row>
    <row r="16" spans="1:38" s="13" customFormat="1" ht="12.75">
      <c r="A16" s="29"/>
      <c r="B16" s="38" t="s">
        <v>35</v>
      </c>
      <c r="C16" s="130" t="s">
        <v>36</v>
      </c>
      <c r="D16" s="75">
        <v>5171248737</v>
      </c>
      <c r="E16" s="76">
        <v>1254732032</v>
      </c>
      <c r="F16" s="78">
        <f t="shared" si="0"/>
        <v>6425980769</v>
      </c>
      <c r="G16" s="75">
        <v>5321165213</v>
      </c>
      <c r="H16" s="76">
        <v>1376135046</v>
      </c>
      <c r="I16" s="78">
        <f t="shared" si="1"/>
        <v>6697300259</v>
      </c>
      <c r="J16" s="75">
        <v>1163362638</v>
      </c>
      <c r="K16" s="76">
        <v>167850057</v>
      </c>
      <c r="L16" s="76">
        <f t="shared" si="2"/>
        <v>1331212695</v>
      </c>
      <c r="M16" s="40">
        <f t="shared" si="3"/>
        <v>0.2071610144589899</v>
      </c>
      <c r="N16" s="103">
        <v>1066407331</v>
      </c>
      <c r="O16" s="104">
        <v>266881050</v>
      </c>
      <c r="P16" s="105">
        <f t="shared" si="4"/>
        <v>1333288381</v>
      </c>
      <c r="Q16" s="40">
        <f t="shared" si="5"/>
        <v>0.20748402912003797</v>
      </c>
      <c r="R16" s="103">
        <v>1046330561</v>
      </c>
      <c r="S16" s="105">
        <v>184568426</v>
      </c>
      <c r="T16" s="105">
        <f t="shared" si="6"/>
        <v>1230898987</v>
      </c>
      <c r="U16" s="40">
        <f t="shared" si="7"/>
        <v>0.18379032436926912</v>
      </c>
      <c r="V16" s="103">
        <v>1107367874</v>
      </c>
      <c r="W16" s="105">
        <v>320374516</v>
      </c>
      <c r="X16" s="105">
        <f t="shared" si="8"/>
        <v>1427742390</v>
      </c>
      <c r="Y16" s="40">
        <f t="shared" si="9"/>
        <v>0.21318177993906784</v>
      </c>
      <c r="Z16" s="75">
        <f t="shared" si="10"/>
        <v>4383468404</v>
      </c>
      <c r="AA16" s="76">
        <f t="shared" si="11"/>
        <v>939674049</v>
      </c>
      <c r="AB16" s="76">
        <f t="shared" si="12"/>
        <v>5323142453</v>
      </c>
      <c r="AC16" s="40">
        <f t="shared" si="13"/>
        <v>0.7948191431086918</v>
      </c>
      <c r="AD16" s="75">
        <v>1109705244</v>
      </c>
      <c r="AE16" s="76">
        <v>267425776</v>
      </c>
      <c r="AF16" s="76">
        <f t="shared" si="14"/>
        <v>1377131020</v>
      </c>
      <c r="AG16" s="40">
        <f t="shared" si="15"/>
        <v>0.8025293111805708</v>
      </c>
      <c r="AH16" s="40">
        <f t="shared" si="16"/>
        <v>0.036751310706805596</v>
      </c>
      <c r="AI16" s="12">
        <v>5711128264</v>
      </c>
      <c r="AJ16" s="12">
        <v>6192641902</v>
      </c>
      <c r="AK16" s="12">
        <v>4969776640</v>
      </c>
      <c r="AL16" s="12"/>
    </row>
    <row r="17" spans="1:38" s="13" customFormat="1" ht="12.75">
      <c r="A17" s="29"/>
      <c r="B17" s="41" t="s">
        <v>37</v>
      </c>
      <c r="C17" s="130" t="s">
        <v>38</v>
      </c>
      <c r="D17" s="75">
        <v>38489518280</v>
      </c>
      <c r="E17" s="76">
        <v>7483037479</v>
      </c>
      <c r="F17" s="78">
        <f t="shared" si="0"/>
        <v>45972555759</v>
      </c>
      <c r="G17" s="75">
        <v>38679295409</v>
      </c>
      <c r="H17" s="76">
        <v>7879885921</v>
      </c>
      <c r="I17" s="78">
        <f t="shared" si="1"/>
        <v>46559181330</v>
      </c>
      <c r="J17" s="75">
        <v>8268151142</v>
      </c>
      <c r="K17" s="76">
        <v>755469349</v>
      </c>
      <c r="L17" s="76">
        <f t="shared" si="2"/>
        <v>9023620491</v>
      </c>
      <c r="M17" s="40">
        <f t="shared" si="3"/>
        <v>0.19628276788230237</v>
      </c>
      <c r="N17" s="103">
        <v>9531040688</v>
      </c>
      <c r="O17" s="104">
        <v>1519831747</v>
      </c>
      <c r="P17" s="105">
        <f t="shared" si="4"/>
        <v>11050872435</v>
      </c>
      <c r="Q17" s="40">
        <f t="shared" si="5"/>
        <v>0.2403797712037487</v>
      </c>
      <c r="R17" s="103">
        <v>8593494772</v>
      </c>
      <c r="S17" s="105">
        <v>1103832942</v>
      </c>
      <c r="T17" s="105">
        <f t="shared" si="6"/>
        <v>9697327714</v>
      </c>
      <c r="U17" s="40">
        <f t="shared" si="7"/>
        <v>0.20827960107948917</v>
      </c>
      <c r="V17" s="103">
        <v>10263242211</v>
      </c>
      <c r="W17" s="105">
        <v>2711896526</v>
      </c>
      <c r="X17" s="105">
        <f t="shared" si="8"/>
        <v>12975138737</v>
      </c>
      <c r="Y17" s="40">
        <f t="shared" si="9"/>
        <v>0.27868056023226473</v>
      </c>
      <c r="Z17" s="75">
        <f t="shared" si="10"/>
        <v>36655928813</v>
      </c>
      <c r="AA17" s="76">
        <f t="shared" si="11"/>
        <v>6091030564</v>
      </c>
      <c r="AB17" s="76">
        <f t="shared" si="12"/>
        <v>42746959377</v>
      </c>
      <c r="AC17" s="40">
        <f t="shared" si="13"/>
        <v>0.9181209410453351</v>
      </c>
      <c r="AD17" s="75">
        <v>10275356871</v>
      </c>
      <c r="AE17" s="76">
        <v>3822315727</v>
      </c>
      <c r="AF17" s="76">
        <f t="shared" si="14"/>
        <v>14097672598</v>
      </c>
      <c r="AG17" s="40">
        <f t="shared" si="15"/>
        <v>0.9420113662134086</v>
      </c>
      <c r="AH17" s="40">
        <f t="shared" si="16"/>
        <v>-0.07962547386433494</v>
      </c>
      <c r="AI17" s="12">
        <v>43706635546</v>
      </c>
      <c r="AJ17" s="12">
        <v>44482057113</v>
      </c>
      <c r="AK17" s="12">
        <v>41902603393</v>
      </c>
      <c r="AL17" s="12"/>
    </row>
    <row r="18" spans="1:38" s="13" customFormat="1" ht="12.75">
      <c r="A18" s="42"/>
      <c r="B18" s="43" t="s">
        <v>653</v>
      </c>
      <c r="C18" s="131"/>
      <c r="D18" s="79">
        <f>SUM(D9:D17)</f>
        <v>250895049627</v>
      </c>
      <c r="E18" s="80">
        <f>SUM(E9:E17)</f>
        <v>56417765636</v>
      </c>
      <c r="F18" s="81">
        <f t="shared" si="0"/>
        <v>307312815263</v>
      </c>
      <c r="G18" s="79">
        <f>SUM(G9:G17)</f>
        <v>253823074815</v>
      </c>
      <c r="H18" s="80">
        <f>SUM(H9:H17)</f>
        <v>61866271397</v>
      </c>
      <c r="I18" s="81">
        <f t="shared" si="1"/>
        <v>315689346212</v>
      </c>
      <c r="J18" s="79">
        <f>SUM(J9:J17)</f>
        <v>54879787608</v>
      </c>
      <c r="K18" s="80">
        <f>SUM(K9:K17)</f>
        <v>6512284869</v>
      </c>
      <c r="L18" s="80">
        <f t="shared" si="2"/>
        <v>61392072477</v>
      </c>
      <c r="M18" s="44">
        <f t="shared" si="3"/>
        <v>0.19977062272674936</v>
      </c>
      <c r="N18" s="106">
        <f>SUM(N9:N17)</f>
        <v>58951585115</v>
      </c>
      <c r="O18" s="107">
        <f>SUM(O9:O17)</f>
        <v>11404004953</v>
      </c>
      <c r="P18" s="108">
        <f t="shared" si="4"/>
        <v>70355590068</v>
      </c>
      <c r="Q18" s="44">
        <f t="shared" si="5"/>
        <v>0.22893802852897396</v>
      </c>
      <c r="R18" s="106">
        <f>SUM(R9:R17)</f>
        <v>56051956134</v>
      </c>
      <c r="S18" s="108">
        <f>SUM(S9:S17)</f>
        <v>9235328467</v>
      </c>
      <c r="T18" s="108">
        <f t="shared" si="6"/>
        <v>65287284601</v>
      </c>
      <c r="U18" s="44">
        <f t="shared" si="7"/>
        <v>0.20680864078687206</v>
      </c>
      <c r="V18" s="106">
        <f>SUM(V9:V17)</f>
        <v>64082964708</v>
      </c>
      <c r="W18" s="108">
        <f>SUM(W9:W17)</f>
        <v>20780203408</v>
      </c>
      <c r="X18" s="108">
        <f t="shared" si="8"/>
        <v>84863168116</v>
      </c>
      <c r="Y18" s="44">
        <f t="shared" si="9"/>
        <v>0.2688186001025529</v>
      </c>
      <c r="Z18" s="79">
        <f t="shared" si="10"/>
        <v>233966293565</v>
      </c>
      <c r="AA18" s="80">
        <f t="shared" si="11"/>
        <v>47931821697</v>
      </c>
      <c r="AB18" s="80">
        <f t="shared" si="12"/>
        <v>281898115262</v>
      </c>
      <c r="AC18" s="44">
        <f t="shared" si="13"/>
        <v>0.8929604962743733</v>
      </c>
      <c r="AD18" s="79">
        <f>SUM(AD9:AD17)</f>
        <v>60133153890</v>
      </c>
      <c r="AE18" s="80">
        <f>SUM(AE9:AE17)</f>
        <v>20566419884</v>
      </c>
      <c r="AF18" s="80">
        <f t="shared" si="14"/>
        <v>80699573774</v>
      </c>
      <c r="AG18" s="44">
        <f t="shared" si="15"/>
        <v>0.8803597522827946</v>
      </c>
      <c r="AH18" s="44">
        <f t="shared" si="16"/>
        <v>0.051593758768295306</v>
      </c>
      <c r="AI18" s="12">
        <f>SUM(AI9:AI17)</f>
        <v>282091338540</v>
      </c>
      <c r="AJ18" s="12">
        <f>SUM(AJ9:AJ17)</f>
        <v>289565660545</v>
      </c>
      <c r="AK18" s="12">
        <f>SUM(AK9:AK17)</f>
        <v>254921953187</v>
      </c>
      <c r="AL18" s="12"/>
    </row>
    <row r="19" spans="1:38" s="13" customFormat="1" ht="12.75" customHeight="1">
      <c r="A19" s="45"/>
      <c r="B19" s="46"/>
      <c r="C19" s="64"/>
      <c r="D19" s="82"/>
      <c r="E19" s="83"/>
      <c r="F19" s="84"/>
      <c r="G19" s="82"/>
      <c r="H19" s="83"/>
      <c r="I19" s="84"/>
      <c r="J19" s="85"/>
      <c r="K19" s="83"/>
      <c r="L19" s="84"/>
      <c r="M19" s="48"/>
      <c r="N19" s="85"/>
      <c r="O19" s="84"/>
      <c r="P19" s="83"/>
      <c r="Q19" s="48"/>
      <c r="R19" s="85"/>
      <c r="S19" s="83"/>
      <c r="T19" s="83"/>
      <c r="U19" s="48"/>
      <c r="V19" s="85"/>
      <c r="W19" s="83"/>
      <c r="X19" s="83"/>
      <c r="Y19" s="48"/>
      <c r="Z19" s="85"/>
      <c r="AA19" s="83"/>
      <c r="AB19" s="84"/>
      <c r="AC19" s="48"/>
      <c r="AD19" s="85"/>
      <c r="AE19" s="83"/>
      <c r="AF19" s="83"/>
      <c r="AG19" s="48"/>
      <c r="AH19" s="48"/>
      <c r="AI19" s="12"/>
      <c r="AJ19" s="12"/>
      <c r="AK19" s="12"/>
      <c r="AL19" s="12"/>
    </row>
    <row r="20" spans="1:38" s="13" customFormat="1" ht="13.5">
      <c r="A20" s="12"/>
      <c r="B20" s="136" t="s">
        <v>657</v>
      </c>
      <c r="C20" s="132"/>
      <c r="D20" s="86"/>
      <c r="E20" s="86"/>
      <c r="F20" s="86"/>
      <c r="G20" s="86"/>
      <c r="H20" s="86"/>
      <c r="I20" s="86"/>
      <c r="J20" s="86"/>
      <c r="K20" s="86"/>
      <c r="L20" s="86"/>
      <c r="M20" s="12"/>
      <c r="N20" s="86"/>
      <c r="O20" s="86"/>
      <c r="P20" s="86"/>
      <c r="Q20" s="12"/>
      <c r="R20" s="86"/>
      <c r="S20" s="86"/>
      <c r="T20" s="86"/>
      <c r="U20" s="12"/>
      <c r="V20" s="86"/>
      <c r="W20" s="86"/>
      <c r="X20" s="86"/>
      <c r="Y20" s="12"/>
      <c r="Z20" s="86"/>
      <c r="AA20" s="86"/>
      <c r="AB20" s="86"/>
      <c r="AC20" s="12"/>
      <c r="AD20" s="86"/>
      <c r="AE20" s="86"/>
      <c r="AF20" s="86"/>
      <c r="AG20" s="12"/>
      <c r="AH20" s="12"/>
      <c r="AI20" s="12"/>
      <c r="AJ20" s="12"/>
      <c r="AK20" s="12"/>
      <c r="AL20" s="12"/>
    </row>
    <row r="21" spans="1:38" ht="12.75">
      <c r="A21" s="2"/>
      <c r="B21" s="2"/>
      <c r="C21" s="128"/>
      <c r="D21" s="87"/>
      <c r="E21" s="87"/>
      <c r="F21" s="87"/>
      <c r="G21" s="87"/>
      <c r="H21" s="87"/>
      <c r="I21" s="87"/>
      <c r="J21" s="87"/>
      <c r="K21" s="87"/>
      <c r="L21" s="87"/>
      <c r="M21" s="2"/>
      <c r="N21" s="87"/>
      <c r="O21" s="87"/>
      <c r="P21" s="87"/>
      <c r="Q21" s="2"/>
      <c r="R21" s="87"/>
      <c r="S21" s="87"/>
      <c r="T21" s="87"/>
      <c r="U21" s="2"/>
      <c r="V21" s="87"/>
      <c r="W21" s="87"/>
      <c r="X21" s="87"/>
      <c r="Y21" s="2"/>
      <c r="Z21" s="87"/>
      <c r="AA21" s="87"/>
      <c r="AB21" s="87"/>
      <c r="AC21" s="2"/>
      <c r="AD21" s="87"/>
      <c r="AE21" s="87"/>
      <c r="AF21" s="87"/>
      <c r="AG21" s="2"/>
      <c r="AH21" s="2"/>
      <c r="AI21" s="2"/>
      <c r="AJ21" s="2"/>
      <c r="AK21" s="2"/>
      <c r="AL21" s="2"/>
    </row>
    <row r="22" spans="1:38" ht="12.75">
      <c r="A22" s="2"/>
      <c r="B22" s="2"/>
      <c r="C22" s="128"/>
      <c r="D22" s="87"/>
      <c r="E22" s="87"/>
      <c r="F22" s="87"/>
      <c r="G22" s="87"/>
      <c r="H22" s="87"/>
      <c r="I22" s="87"/>
      <c r="J22" s="87"/>
      <c r="K22" s="87"/>
      <c r="L22" s="87"/>
      <c r="M22" s="2"/>
      <c r="N22" s="87"/>
      <c r="O22" s="87"/>
      <c r="P22" s="87"/>
      <c r="Q22" s="2"/>
      <c r="R22" s="87"/>
      <c r="S22" s="87"/>
      <c r="T22" s="87"/>
      <c r="U22" s="2"/>
      <c r="V22" s="87"/>
      <c r="W22" s="87"/>
      <c r="X22" s="87"/>
      <c r="Y22" s="2"/>
      <c r="Z22" s="87"/>
      <c r="AA22" s="87"/>
      <c r="AB22" s="87"/>
      <c r="AC22" s="2"/>
      <c r="AD22" s="87"/>
      <c r="AE22" s="87"/>
      <c r="AF22" s="87"/>
      <c r="AG22" s="2"/>
      <c r="AH22" s="2"/>
      <c r="AI22" s="2"/>
      <c r="AJ22" s="2"/>
      <c r="AK22" s="2"/>
      <c r="AL22" s="2"/>
    </row>
    <row r="23" spans="1:38" ht="12.75">
      <c r="A23" s="2"/>
      <c r="B23" s="2"/>
      <c r="C23" s="128"/>
      <c r="D23" s="87"/>
      <c r="E23" s="87"/>
      <c r="F23" s="87"/>
      <c r="G23" s="87"/>
      <c r="H23" s="87"/>
      <c r="I23" s="87"/>
      <c r="J23" s="87"/>
      <c r="K23" s="87"/>
      <c r="L23" s="87"/>
      <c r="M23" s="2"/>
      <c r="N23" s="87"/>
      <c r="O23" s="87"/>
      <c r="P23" s="87"/>
      <c r="Q23" s="2"/>
      <c r="R23" s="87"/>
      <c r="S23" s="87"/>
      <c r="T23" s="87"/>
      <c r="U23" s="2"/>
      <c r="V23" s="87"/>
      <c r="W23" s="87"/>
      <c r="X23" s="87"/>
      <c r="Y23" s="2"/>
      <c r="Z23" s="87"/>
      <c r="AA23" s="87"/>
      <c r="AB23" s="87"/>
      <c r="AC23" s="2"/>
      <c r="AD23" s="87"/>
      <c r="AE23" s="87"/>
      <c r="AF23" s="87"/>
      <c r="AG23" s="2"/>
      <c r="AH23" s="2"/>
      <c r="AI23" s="2"/>
      <c r="AJ23" s="2"/>
      <c r="AK23" s="2"/>
      <c r="AL23" s="2"/>
    </row>
    <row r="24" spans="1:38" ht="12.75">
      <c r="A24" s="2"/>
      <c r="B24" s="2"/>
      <c r="C24" s="128"/>
      <c r="D24" s="87"/>
      <c r="E24" s="87"/>
      <c r="F24" s="87"/>
      <c r="G24" s="87"/>
      <c r="H24" s="87"/>
      <c r="I24" s="87"/>
      <c r="J24" s="87"/>
      <c r="K24" s="87"/>
      <c r="L24" s="87"/>
      <c r="M24" s="2"/>
      <c r="N24" s="87"/>
      <c r="O24" s="87"/>
      <c r="P24" s="87"/>
      <c r="Q24" s="2"/>
      <c r="R24" s="87"/>
      <c r="S24" s="87"/>
      <c r="T24" s="87"/>
      <c r="U24" s="2"/>
      <c r="V24" s="87"/>
      <c r="W24" s="87"/>
      <c r="X24" s="87"/>
      <c r="Y24" s="2"/>
      <c r="Z24" s="87"/>
      <c r="AA24" s="87"/>
      <c r="AB24" s="87"/>
      <c r="AC24" s="2"/>
      <c r="AD24" s="87"/>
      <c r="AE24" s="87"/>
      <c r="AF24" s="87"/>
      <c r="AG24" s="2"/>
      <c r="AH24" s="2"/>
      <c r="AI24" s="2"/>
      <c r="AJ24" s="2"/>
      <c r="AK24" s="2"/>
      <c r="AL24" s="2"/>
    </row>
    <row r="25" spans="1:38" ht="12.75">
      <c r="A25" s="2"/>
      <c r="B25" s="2"/>
      <c r="C25" s="128"/>
      <c r="D25" s="87"/>
      <c r="E25" s="87"/>
      <c r="F25" s="87"/>
      <c r="G25" s="87"/>
      <c r="H25" s="87"/>
      <c r="I25" s="87"/>
      <c r="J25" s="87"/>
      <c r="K25" s="87"/>
      <c r="L25" s="87"/>
      <c r="M25" s="2"/>
      <c r="N25" s="87"/>
      <c r="O25" s="87"/>
      <c r="P25" s="87"/>
      <c r="Q25" s="2"/>
      <c r="R25" s="87"/>
      <c r="S25" s="87"/>
      <c r="T25" s="87"/>
      <c r="U25" s="2"/>
      <c r="V25" s="87"/>
      <c r="W25" s="87"/>
      <c r="X25" s="87"/>
      <c r="Y25" s="2"/>
      <c r="Z25" s="87"/>
      <c r="AA25" s="87"/>
      <c r="AB25" s="87"/>
      <c r="AC25" s="2"/>
      <c r="AD25" s="87"/>
      <c r="AE25" s="87"/>
      <c r="AF25" s="87"/>
      <c r="AG25" s="2"/>
      <c r="AH25" s="2"/>
      <c r="AI25" s="2"/>
      <c r="AJ25" s="2"/>
      <c r="AK25" s="2"/>
      <c r="AL25" s="2"/>
    </row>
    <row r="26" spans="1:38" ht="12.75">
      <c r="A26" s="2"/>
      <c r="B26" s="2"/>
      <c r="C26" s="128"/>
      <c r="D26" s="87"/>
      <c r="E26" s="87"/>
      <c r="F26" s="87"/>
      <c r="G26" s="87"/>
      <c r="H26" s="87"/>
      <c r="I26" s="87"/>
      <c r="J26" s="87"/>
      <c r="K26" s="87"/>
      <c r="L26" s="87"/>
      <c r="M26" s="2"/>
      <c r="N26" s="87"/>
      <c r="O26" s="87"/>
      <c r="P26" s="87"/>
      <c r="Q26" s="2"/>
      <c r="R26" s="87"/>
      <c r="S26" s="87"/>
      <c r="T26" s="87"/>
      <c r="U26" s="2"/>
      <c r="V26" s="87"/>
      <c r="W26" s="87"/>
      <c r="X26" s="87"/>
      <c r="Y26" s="2"/>
      <c r="Z26" s="87"/>
      <c r="AA26" s="87"/>
      <c r="AB26" s="87"/>
      <c r="AC26" s="2"/>
      <c r="AD26" s="87"/>
      <c r="AE26" s="87"/>
      <c r="AF26" s="87"/>
      <c r="AG26" s="2"/>
      <c r="AH26" s="2"/>
      <c r="AI26" s="2"/>
      <c r="AJ26" s="2"/>
      <c r="AK26" s="2"/>
      <c r="AL26" s="2"/>
    </row>
    <row r="27" spans="1:38" ht="12.75">
      <c r="A27" s="2"/>
      <c r="B27" s="2"/>
      <c r="C27" s="128"/>
      <c r="D27" s="87"/>
      <c r="E27" s="87"/>
      <c r="F27" s="87"/>
      <c r="G27" s="87"/>
      <c r="H27" s="87"/>
      <c r="I27" s="87"/>
      <c r="J27" s="87"/>
      <c r="K27" s="87"/>
      <c r="L27" s="87"/>
      <c r="M27" s="2"/>
      <c r="N27" s="87"/>
      <c r="O27" s="87"/>
      <c r="P27" s="87"/>
      <c r="Q27" s="2"/>
      <c r="R27" s="87"/>
      <c r="S27" s="87"/>
      <c r="T27" s="87"/>
      <c r="U27" s="2"/>
      <c r="V27" s="87"/>
      <c r="W27" s="87"/>
      <c r="X27" s="87"/>
      <c r="Y27" s="2"/>
      <c r="Z27" s="87"/>
      <c r="AA27" s="87"/>
      <c r="AB27" s="87"/>
      <c r="AC27" s="2"/>
      <c r="AD27" s="87"/>
      <c r="AE27" s="87"/>
      <c r="AF27" s="87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128"/>
      <c r="D28" s="87"/>
      <c r="E28" s="87"/>
      <c r="F28" s="87"/>
      <c r="G28" s="87"/>
      <c r="H28" s="87"/>
      <c r="I28" s="87"/>
      <c r="J28" s="87"/>
      <c r="K28" s="87"/>
      <c r="L28" s="87"/>
      <c r="M28" s="2"/>
      <c r="N28" s="87"/>
      <c r="O28" s="87"/>
      <c r="P28" s="87"/>
      <c r="Q28" s="2"/>
      <c r="R28" s="87"/>
      <c r="S28" s="87"/>
      <c r="T28" s="87"/>
      <c r="U28" s="2"/>
      <c r="V28" s="87"/>
      <c r="W28" s="87"/>
      <c r="X28" s="87"/>
      <c r="Y28" s="2"/>
      <c r="Z28" s="87"/>
      <c r="AA28" s="87"/>
      <c r="AB28" s="87"/>
      <c r="AC28" s="2"/>
      <c r="AD28" s="87"/>
      <c r="AE28" s="87"/>
      <c r="AF28" s="87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128"/>
      <c r="D29" s="87"/>
      <c r="E29" s="87"/>
      <c r="F29" s="87"/>
      <c r="G29" s="87"/>
      <c r="H29" s="87"/>
      <c r="I29" s="87"/>
      <c r="J29" s="87"/>
      <c r="K29" s="87"/>
      <c r="L29" s="87"/>
      <c r="M29" s="2"/>
      <c r="N29" s="87"/>
      <c r="O29" s="87"/>
      <c r="P29" s="87"/>
      <c r="Q29" s="2"/>
      <c r="R29" s="87"/>
      <c r="S29" s="87"/>
      <c r="T29" s="87"/>
      <c r="U29" s="2"/>
      <c r="V29" s="87"/>
      <c r="W29" s="87"/>
      <c r="X29" s="87"/>
      <c r="Y29" s="2"/>
      <c r="Z29" s="87"/>
      <c r="AA29" s="87"/>
      <c r="AB29" s="87"/>
      <c r="AC29" s="2"/>
      <c r="AD29" s="87"/>
      <c r="AE29" s="87"/>
      <c r="AF29" s="87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128"/>
      <c r="D30" s="87"/>
      <c r="E30" s="87"/>
      <c r="F30" s="87"/>
      <c r="G30" s="87"/>
      <c r="H30" s="87"/>
      <c r="I30" s="87"/>
      <c r="J30" s="87"/>
      <c r="K30" s="87"/>
      <c r="L30" s="87"/>
      <c r="M30" s="2"/>
      <c r="N30" s="87"/>
      <c r="O30" s="87"/>
      <c r="P30" s="87"/>
      <c r="Q30" s="2"/>
      <c r="R30" s="87"/>
      <c r="S30" s="87"/>
      <c r="T30" s="87"/>
      <c r="U30" s="2"/>
      <c r="V30" s="87"/>
      <c r="W30" s="87"/>
      <c r="X30" s="87"/>
      <c r="Y30" s="2"/>
      <c r="Z30" s="87"/>
      <c r="AA30" s="87"/>
      <c r="AB30" s="87"/>
      <c r="AC30" s="2"/>
      <c r="AD30" s="87"/>
      <c r="AE30" s="87"/>
      <c r="AF30" s="87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128"/>
      <c r="D31" s="87"/>
      <c r="E31" s="87"/>
      <c r="F31" s="87"/>
      <c r="G31" s="87"/>
      <c r="H31" s="87"/>
      <c r="I31" s="87"/>
      <c r="J31" s="87"/>
      <c r="K31" s="87"/>
      <c r="L31" s="87"/>
      <c r="M31" s="2"/>
      <c r="N31" s="87"/>
      <c r="O31" s="87"/>
      <c r="P31" s="87"/>
      <c r="Q31" s="2"/>
      <c r="R31" s="87"/>
      <c r="S31" s="87"/>
      <c r="T31" s="87"/>
      <c r="U31" s="2"/>
      <c r="V31" s="87"/>
      <c r="W31" s="87"/>
      <c r="X31" s="87"/>
      <c r="Y31" s="2"/>
      <c r="Z31" s="87"/>
      <c r="AA31" s="87"/>
      <c r="AB31" s="87"/>
      <c r="AC31" s="2"/>
      <c r="AD31" s="87"/>
      <c r="AE31" s="87"/>
      <c r="AF31" s="87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128"/>
      <c r="D32" s="87"/>
      <c r="E32" s="87"/>
      <c r="F32" s="87"/>
      <c r="G32" s="87"/>
      <c r="H32" s="87"/>
      <c r="I32" s="87"/>
      <c r="J32" s="87"/>
      <c r="K32" s="87"/>
      <c r="L32" s="87"/>
      <c r="M32" s="2"/>
      <c r="N32" s="87"/>
      <c r="O32" s="87"/>
      <c r="P32" s="87"/>
      <c r="Q32" s="2"/>
      <c r="R32" s="87"/>
      <c r="S32" s="87"/>
      <c r="T32" s="87"/>
      <c r="U32" s="2"/>
      <c r="V32" s="87"/>
      <c r="W32" s="87"/>
      <c r="X32" s="87"/>
      <c r="Y32" s="2"/>
      <c r="Z32" s="87"/>
      <c r="AA32" s="87"/>
      <c r="AB32" s="87"/>
      <c r="AC32" s="2"/>
      <c r="AD32" s="87"/>
      <c r="AE32" s="87"/>
      <c r="AF32" s="87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128"/>
      <c r="D33" s="87"/>
      <c r="E33" s="87"/>
      <c r="F33" s="87"/>
      <c r="G33" s="87"/>
      <c r="H33" s="87"/>
      <c r="I33" s="87"/>
      <c r="J33" s="87"/>
      <c r="K33" s="87"/>
      <c r="L33" s="87"/>
      <c r="M33" s="2"/>
      <c r="N33" s="87"/>
      <c r="O33" s="87"/>
      <c r="P33" s="87"/>
      <c r="Q33" s="2"/>
      <c r="R33" s="87"/>
      <c r="S33" s="87"/>
      <c r="T33" s="87"/>
      <c r="U33" s="2"/>
      <c r="V33" s="87"/>
      <c r="W33" s="87"/>
      <c r="X33" s="87"/>
      <c r="Y33" s="2"/>
      <c r="Z33" s="87"/>
      <c r="AA33" s="87"/>
      <c r="AB33" s="87"/>
      <c r="AC33" s="2"/>
      <c r="AD33" s="87"/>
      <c r="AE33" s="87"/>
      <c r="AF33" s="87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128"/>
      <c r="D34" s="87"/>
      <c r="E34" s="87"/>
      <c r="F34" s="87"/>
      <c r="G34" s="87"/>
      <c r="H34" s="87"/>
      <c r="I34" s="87"/>
      <c r="J34" s="87"/>
      <c r="K34" s="87"/>
      <c r="L34" s="87"/>
      <c r="M34" s="2"/>
      <c r="N34" s="87"/>
      <c r="O34" s="87"/>
      <c r="P34" s="87"/>
      <c r="Q34" s="2"/>
      <c r="R34" s="87"/>
      <c r="S34" s="87"/>
      <c r="T34" s="87"/>
      <c r="U34" s="2"/>
      <c r="V34" s="87"/>
      <c r="W34" s="87"/>
      <c r="X34" s="87"/>
      <c r="Y34" s="2"/>
      <c r="Z34" s="87"/>
      <c r="AA34" s="87"/>
      <c r="AB34" s="87"/>
      <c r="AC34" s="2"/>
      <c r="AD34" s="87"/>
      <c r="AE34" s="87"/>
      <c r="AF34" s="87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128"/>
      <c r="D35" s="87"/>
      <c r="E35" s="87"/>
      <c r="F35" s="87"/>
      <c r="G35" s="87"/>
      <c r="H35" s="87"/>
      <c r="I35" s="87"/>
      <c r="J35" s="87"/>
      <c r="K35" s="87"/>
      <c r="L35" s="87"/>
      <c r="M35" s="2"/>
      <c r="N35" s="87"/>
      <c r="O35" s="87"/>
      <c r="P35" s="87"/>
      <c r="Q35" s="2"/>
      <c r="R35" s="87"/>
      <c r="S35" s="87"/>
      <c r="T35" s="87"/>
      <c r="U35" s="2"/>
      <c r="V35" s="87"/>
      <c r="W35" s="87"/>
      <c r="X35" s="87"/>
      <c r="Y35" s="2"/>
      <c r="Z35" s="87"/>
      <c r="AA35" s="87"/>
      <c r="AB35" s="87"/>
      <c r="AC35" s="2"/>
      <c r="AD35" s="87"/>
      <c r="AE35" s="87"/>
      <c r="AF35" s="87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128"/>
      <c r="D36" s="87"/>
      <c r="E36" s="87"/>
      <c r="F36" s="87"/>
      <c r="G36" s="87"/>
      <c r="H36" s="87"/>
      <c r="I36" s="87"/>
      <c r="J36" s="87"/>
      <c r="K36" s="87"/>
      <c r="L36" s="87"/>
      <c r="M36" s="2"/>
      <c r="N36" s="87"/>
      <c r="O36" s="87"/>
      <c r="P36" s="87"/>
      <c r="Q36" s="2"/>
      <c r="R36" s="87"/>
      <c r="S36" s="87"/>
      <c r="T36" s="87"/>
      <c r="U36" s="2"/>
      <c r="V36" s="87"/>
      <c r="W36" s="87"/>
      <c r="X36" s="87"/>
      <c r="Y36" s="2"/>
      <c r="Z36" s="87"/>
      <c r="AA36" s="87"/>
      <c r="AB36" s="87"/>
      <c r="AC36" s="2"/>
      <c r="AD36" s="87"/>
      <c r="AE36" s="87"/>
      <c r="AF36" s="87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128"/>
      <c r="D37" s="87"/>
      <c r="E37" s="87"/>
      <c r="F37" s="87"/>
      <c r="G37" s="87"/>
      <c r="H37" s="87"/>
      <c r="I37" s="87"/>
      <c r="J37" s="87"/>
      <c r="K37" s="87"/>
      <c r="L37" s="87"/>
      <c r="M37" s="2"/>
      <c r="N37" s="87"/>
      <c r="O37" s="87"/>
      <c r="P37" s="87"/>
      <c r="Q37" s="2"/>
      <c r="R37" s="87"/>
      <c r="S37" s="87"/>
      <c r="T37" s="87"/>
      <c r="U37" s="2"/>
      <c r="V37" s="87"/>
      <c r="W37" s="87"/>
      <c r="X37" s="87"/>
      <c r="Y37" s="2"/>
      <c r="Z37" s="87"/>
      <c r="AA37" s="87"/>
      <c r="AB37" s="87"/>
      <c r="AC37" s="2"/>
      <c r="AD37" s="87"/>
      <c r="AE37" s="87"/>
      <c r="AF37" s="87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128"/>
      <c r="D38" s="87"/>
      <c r="E38" s="87"/>
      <c r="F38" s="87"/>
      <c r="G38" s="87"/>
      <c r="H38" s="87"/>
      <c r="I38" s="87"/>
      <c r="J38" s="87"/>
      <c r="K38" s="87"/>
      <c r="L38" s="87"/>
      <c r="M38" s="2"/>
      <c r="N38" s="87"/>
      <c r="O38" s="87"/>
      <c r="P38" s="87"/>
      <c r="Q38" s="2"/>
      <c r="R38" s="87"/>
      <c r="S38" s="87"/>
      <c r="T38" s="87"/>
      <c r="U38" s="2"/>
      <c r="V38" s="87"/>
      <c r="W38" s="87"/>
      <c r="X38" s="87"/>
      <c r="Y38" s="2"/>
      <c r="Z38" s="87"/>
      <c r="AA38" s="87"/>
      <c r="AB38" s="87"/>
      <c r="AC38" s="2"/>
      <c r="AD38" s="87"/>
      <c r="AE38" s="87"/>
      <c r="AF38" s="87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128"/>
      <c r="D39" s="87"/>
      <c r="E39" s="87"/>
      <c r="F39" s="87"/>
      <c r="G39" s="87"/>
      <c r="H39" s="87"/>
      <c r="I39" s="87"/>
      <c r="J39" s="87"/>
      <c r="K39" s="87"/>
      <c r="L39" s="87"/>
      <c r="M39" s="2"/>
      <c r="N39" s="87"/>
      <c r="O39" s="87"/>
      <c r="P39" s="87"/>
      <c r="Q39" s="2"/>
      <c r="R39" s="87"/>
      <c r="S39" s="87"/>
      <c r="T39" s="87"/>
      <c r="U39" s="2"/>
      <c r="V39" s="87"/>
      <c r="W39" s="87"/>
      <c r="X39" s="87"/>
      <c r="Y39" s="2"/>
      <c r="Z39" s="87"/>
      <c r="AA39" s="87"/>
      <c r="AB39" s="87"/>
      <c r="AC39" s="2"/>
      <c r="AD39" s="87"/>
      <c r="AE39" s="87"/>
      <c r="AF39" s="87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128"/>
      <c r="D40" s="87"/>
      <c r="E40" s="87"/>
      <c r="F40" s="87"/>
      <c r="G40" s="87"/>
      <c r="H40" s="87"/>
      <c r="I40" s="87"/>
      <c r="J40" s="87"/>
      <c r="K40" s="87"/>
      <c r="L40" s="87"/>
      <c r="M40" s="2"/>
      <c r="N40" s="87"/>
      <c r="O40" s="87"/>
      <c r="P40" s="87"/>
      <c r="Q40" s="2"/>
      <c r="R40" s="87"/>
      <c r="S40" s="87"/>
      <c r="T40" s="87"/>
      <c r="U40" s="2"/>
      <c r="V40" s="87"/>
      <c r="W40" s="87"/>
      <c r="X40" s="87"/>
      <c r="Y40" s="2"/>
      <c r="Z40" s="87"/>
      <c r="AA40" s="87"/>
      <c r="AB40" s="87"/>
      <c r="AC40" s="2"/>
      <c r="AD40" s="87"/>
      <c r="AE40" s="87"/>
      <c r="AF40" s="87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128"/>
      <c r="D41" s="87"/>
      <c r="E41" s="87"/>
      <c r="F41" s="87"/>
      <c r="G41" s="87"/>
      <c r="H41" s="87"/>
      <c r="I41" s="87"/>
      <c r="J41" s="87"/>
      <c r="K41" s="87"/>
      <c r="L41" s="87"/>
      <c r="M41" s="2"/>
      <c r="N41" s="87"/>
      <c r="O41" s="87"/>
      <c r="P41" s="87"/>
      <c r="Q41" s="2"/>
      <c r="R41" s="87"/>
      <c r="S41" s="87"/>
      <c r="T41" s="87"/>
      <c r="U41" s="2"/>
      <c r="V41" s="87"/>
      <c r="W41" s="87"/>
      <c r="X41" s="87"/>
      <c r="Y41" s="2"/>
      <c r="Z41" s="87"/>
      <c r="AA41" s="87"/>
      <c r="AB41" s="87"/>
      <c r="AC41" s="2"/>
      <c r="AD41" s="87"/>
      <c r="AE41" s="87"/>
      <c r="AF41" s="87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128"/>
      <c r="D42" s="87"/>
      <c r="E42" s="87"/>
      <c r="F42" s="87"/>
      <c r="G42" s="87"/>
      <c r="H42" s="87"/>
      <c r="I42" s="87"/>
      <c r="J42" s="87"/>
      <c r="K42" s="87"/>
      <c r="L42" s="87"/>
      <c r="M42" s="2"/>
      <c r="N42" s="87"/>
      <c r="O42" s="87"/>
      <c r="P42" s="87"/>
      <c r="Q42" s="2"/>
      <c r="R42" s="87"/>
      <c r="S42" s="87"/>
      <c r="T42" s="87"/>
      <c r="U42" s="2"/>
      <c r="V42" s="87"/>
      <c r="W42" s="87"/>
      <c r="X42" s="87"/>
      <c r="Y42" s="2"/>
      <c r="Z42" s="87"/>
      <c r="AA42" s="87"/>
      <c r="AB42" s="87"/>
      <c r="AC42" s="2"/>
      <c r="AD42" s="87"/>
      <c r="AE42" s="87"/>
      <c r="AF42" s="87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128"/>
      <c r="D43" s="87"/>
      <c r="E43" s="87"/>
      <c r="F43" s="87"/>
      <c r="G43" s="87"/>
      <c r="H43" s="87"/>
      <c r="I43" s="87"/>
      <c r="J43" s="87"/>
      <c r="K43" s="87"/>
      <c r="L43" s="87"/>
      <c r="M43" s="2"/>
      <c r="N43" s="87"/>
      <c r="O43" s="87"/>
      <c r="P43" s="87"/>
      <c r="Q43" s="2"/>
      <c r="R43" s="87"/>
      <c r="S43" s="87"/>
      <c r="T43" s="87"/>
      <c r="U43" s="2"/>
      <c r="V43" s="87"/>
      <c r="W43" s="87"/>
      <c r="X43" s="87"/>
      <c r="Y43" s="2"/>
      <c r="Z43" s="87"/>
      <c r="AA43" s="87"/>
      <c r="AB43" s="87"/>
      <c r="AC43" s="2"/>
      <c r="AD43" s="87"/>
      <c r="AE43" s="87"/>
      <c r="AF43" s="87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128"/>
      <c r="D44" s="87"/>
      <c r="E44" s="87"/>
      <c r="F44" s="87"/>
      <c r="G44" s="87"/>
      <c r="H44" s="87"/>
      <c r="I44" s="87"/>
      <c r="J44" s="87"/>
      <c r="K44" s="87"/>
      <c r="L44" s="87"/>
      <c r="M44" s="2"/>
      <c r="N44" s="87"/>
      <c r="O44" s="87"/>
      <c r="P44" s="87"/>
      <c r="Q44" s="2"/>
      <c r="R44" s="87"/>
      <c r="S44" s="87"/>
      <c r="T44" s="87"/>
      <c r="U44" s="2"/>
      <c r="V44" s="87"/>
      <c r="W44" s="87"/>
      <c r="X44" s="87"/>
      <c r="Y44" s="2"/>
      <c r="Z44" s="87"/>
      <c r="AA44" s="87"/>
      <c r="AB44" s="87"/>
      <c r="AC44" s="2"/>
      <c r="AD44" s="87"/>
      <c r="AE44" s="87"/>
      <c r="AF44" s="87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128"/>
      <c r="D45" s="87"/>
      <c r="E45" s="87"/>
      <c r="F45" s="87"/>
      <c r="G45" s="87"/>
      <c r="H45" s="87"/>
      <c r="I45" s="87"/>
      <c r="J45" s="87"/>
      <c r="K45" s="87"/>
      <c r="L45" s="87"/>
      <c r="M45" s="2"/>
      <c r="N45" s="87"/>
      <c r="O45" s="87"/>
      <c r="P45" s="87"/>
      <c r="Q45" s="2"/>
      <c r="R45" s="87"/>
      <c r="S45" s="87"/>
      <c r="T45" s="87"/>
      <c r="U45" s="2"/>
      <c r="V45" s="87"/>
      <c r="W45" s="87"/>
      <c r="X45" s="87"/>
      <c r="Y45" s="2"/>
      <c r="Z45" s="87"/>
      <c r="AA45" s="87"/>
      <c r="AB45" s="87"/>
      <c r="AC45" s="2"/>
      <c r="AD45" s="87"/>
      <c r="AE45" s="87"/>
      <c r="AF45" s="87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128"/>
      <c r="D46" s="87"/>
      <c r="E46" s="87"/>
      <c r="F46" s="87"/>
      <c r="G46" s="87"/>
      <c r="H46" s="87"/>
      <c r="I46" s="87"/>
      <c r="J46" s="87"/>
      <c r="K46" s="87"/>
      <c r="L46" s="87"/>
      <c r="M46" s="2"/>
      <c r="N46" s="87"/>
      <c r="O46" s="87"/>
      <c r="P46" s="87"/>
      <c r="Q46" s="2"/>
      <c r="R46" s="87"/>
      <c r="S46" s="87"/>
      <c r="T46" s="87"/>
      <c r="U46" s="2"/>
      <c r="V46" s="87"/>
      <c r="W46" s="87"/>
      <c r="X46" s="87"/>
      <c r="Y46" s="2"/>
      <c r="Z46" s="87"/>
      <c r="AA46" s="87"/>
      <c r="AB46" s="87"/>
      <c r="AC46" s="2"/>
      <c r="AD46" s="87"/>
      <c r="AE46" s="87"/>
      <c r="AF46" s="87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128"/>
      <c r="D47" s="87"/>
      <c r="E47" s="87"/>
      <c r="F47" s="87"/>
      <c r="G47" s="87"/>
      <c r="H47" s="87"/>
      <c r="I47" s="87"/>
      <c r="J47" s="87"/>
      <c r="K47" s="87"/>
      <c r="L47" s="87"/>
      <c r="M47" s="2"/>
      <c r="N47" s="87"/>
      <c r="O47" s="87"/>
      <c r="P47" s="87"/>
      <c r="Q47" s="2"/>
      <c r="R47" s="87"/>
      <c r="S47" s="87"/>
      <c r="T47" s="87"/>
      <c r="U47" s="2"/>
      <c r="V47" s="87"/>
      <c r="W47" s="87"/>
      <c r="X47" s="87"/>
      <c r="Y47" s="2"/>
      <c r="Z47" s="87"/>
      <c r="AA47" s="87"/>
      <c r="AB47" s="87"/>
      <c r="AC47" s="2"/>
      <c r="AD47" s="87"/>
      <c r="AE47" s="87"/>
      <c r="AF47" s="87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128"/>
      <c r="D48" s="87"/>
      <c r="E48" s="87"/>
      <c r="F48" s="87"/>
      <c r="G48" s="87"/>
      <c r="H48" s="87"/>
      <c r="I48" s="87"/>
      <c r="J48" s="87"/>
      <c r="K48" s="87"/>
      <c r="L48" s="87"/>
      <c r="M48" s="2"/>
      <c r="N48" s="87"/>
      <c r="O48" s="87"/>
      <c r="P48" s="87"/>
      <c r="Q48" s="2"/>
      <c r="R48" s="87"/>
      <c r="S48" s="87"/>
      <c r="T48" s="87"/>
      <c r="U48" s="2"/>
      <c r="V48" s="87"/>
      <c r="W48" s="87"/>
      <c r="X48" s="87"/>
      <c r="Y48" s="2"/>
      <c r="Z48" s="87"/>
      <c r="AA48" s="87"/>
      <c r="AB48" s="87"/>
      <c r="AC48" s="2"/>
      <c r="AD48" s="87"/>
      <c r="AE48" s="87"/>
      <c r="AF48" s="87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128"/>
      <c r="D49" s="87"/>
      <c r="E49" s="87"/>
      <c r="F49" s="87"/>
      <c r="G49" s="87"/>
      <c r="H49" s="87"/>
      <c r="I49" s="87"/>
      <c r="J49" s="87"/>
      <c r="K49" s="87"/>
      <c r="L49" s="87"/>
      <c r="M49" s="2"/>
      <c r="N49" s="87"/>
      <c r="O49" s="87"/>
      <c r="P49" s="87"/>
      <c r="Q49" s="2"/>
      <c r="R49" s="87"/>
      <c r="S49" s="87"/>
      <c r="T49" s="87"/>
      <c r="U49" s="2"/>
      <c r="V49" s="87"/>
      <c r="W49" s="87"/>
      <c r="X49" s="87"/>
      <c r="Y49" s="2"/>
      <c r="Z49" s="87"/>
      <c r="AA49" s="87"/>
      <c r="AB49" s="87"/>
      <c r="AC49" s="2"/>
      <c r="AD49" s="87"/>
      <c r="AE49" s="87"/>
      <c r="AF49" s="87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128"/>
      <c r="D50" s="87"/>
      <c r="E50" s="87"/>
      <c r="F50" s="87"/>
      <c r="G50" s="87"/>
      <c r="H50" s="87"/>
      <c r="I50" s="87"/>
      <c r="J50" s="87"/>
      <c r="K50" s="87"/>
      <c r="L50" s="87"/>
      <c r="M50" s="2"/>
      <c r="N50" s="87"/>
      <c r="O50" s="87"/>
      <c r="P50" s="87"/>
      <c r="Q50" s="2"/>
      <c r="R50" s="87"/>
      <c r="S50" s="87"/>
      <c r="T50" s="87"/>
      <c r="U50" s="2"/>
      <c r="V50" s="87"/>
      <c r="W50" s="87"/>
      <c r="X50" s="87"/>
      <c r="Y50" s="2"/>
      <c r="Z50" s="87"/>
      <c r="AA50" s="87"/>
      <c r="AB50" s="87"/>
      <c r="AC50" s="2"/>
      <c r="AD50" s="87"/>
      <c r="AE50" s="87"/>
      <c r="AF50" s="87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128"/>
      <c r="D51" s="87"/>
      <c r="E51" s="87"/>
      <c r="F51" s="87"/>
      <c r="G51" s="87"/>
      <c r="H51" s="87"/>
      <c r="I51" s="87"/>
      <c r="J51" s="87"/>
      <c r="K51" s="87"/>
      <c r="L51" s="87"/>
      <c r="M51" s="2"/>
      <c r="N51" s="87"/>
      <c r="O51" s="87"/>
      <c r="P51" s="87"/>
      <c r="Q51" s="2"/>
      <c r="R51" s="87"/>
      <c r="S51" s="87"/>
      <c r="T51" s="87"/>
      <c r="U51" s="2"/>
      <c r="V51" s="87"/>
      <c r="W51" s="87"/>
      <c r="X51" s="87"/>
      <c r="Y51" s="2"/>
      <c r="Z51" s="87"/>
      <c r="AA51" s="87"/>
      <c r="AB51" s="87"/>
      <c r="AC51" s="2"/>
      <c r="AD51" s="87"/>
      <c r="AE51" s="87"/>
      <c r="AF51" s="87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128"/>
      <c r="D52" s="87"/>
      <c r="E52" s="87"/>
      <c r="F52" s="87"/>
      <c r="G52" s="87"/>
      <c r="H52" s="87"/>
      <c r="I52" s="87"/>
      <c r="J52" s="87"/>
      <c r="K52" s="87"/>
      <c r="L52" s="87"/>
      <c r="M52" s="2"/>
      <c r="N52" s="87"/>
      <c r="O52" s="87"/>
      <c r="P52" s="87"/>
      <c r="Q52" s="2"/>
      <c r="R52" s="87"/>
      <c r="S52" s="87"/>
      <c r="T52" s="87"/>
      <c r="U52" s="2"/>
      <c r="V52" s="87"/>
      <c r="W52" s="87"/>
      <c r="X52" s="87"/>
      <c r="Y52" s="2"/>
      <c r="Z52" s="87"/>
      <c r="AA52" s="87"/>
      <c r="AB52" s="87"/>
      <c r="AC52" s="2"/>
      <c r="AD52" s="87"/>
      <c r="AE52" s="87"/>
      <c r="AF52" s="87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128"/>
      <c r="D53" s="87"/>
      <c r="E53" s="87"/>
      <c r="F53" s="87"/>
      <c r="G53" s="87"/>
      <c r="H53" s="87"/>
      <c r="I53" s="87"/>
      <c r="J53" s="87"/>
      <c r="K53" s="87"/>
      <c r="L53" s="87"/>
      <c r="M53" s="2"/>
      <c r="N53" s="87"/>
      <c r="O53" s="87"/>
      <c r="P53" s="87"/>
      <c r="Q53" s="2"/>
      <c r="R53" s="87"/>
      <c r="S53" s="87"/>
      <c r="T53" s="87"/>
      <c r="U53" s="2"/>
      <c r="V53" s="87"/>
      <c r="W53" s="87"/>
      <c r="X53" s="87"/>
      <c r="Y53" s="2"/>
      <c r="Z53" s="87"/>
      <c r="AA53" s="87"/>
      <c r="AB53" s="87"/>
      <c r="AC53" s="2"/>
      <c r="AD53" s="87"/>
      <c r="AE53" s="87"/>
      <c r="AF53" s="87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128"/>
      <c r="D54" s="87"/>
      <c r="E54" s="87"/>
      <c r="F54" s="87"/>
      <c r="G54" s="87"/>
      <c r="H54" s="87"/>
      <c r="I54" s="87"/>
      <c r="J54" s="87"/>
      <c r="K54" s="87"/>
      <c r="L54" s="87"/>
      <c r="M54" s="2"/>
      <c r="N54" s="87"/>
      <c r="O54" s="87"/>
      <c r="P54" s="87"/>
      <c r="Q54" s="2"/>
      <c r="R54" s="87"/>
      <c r="S54" s="87"/>
      <c r="T54" s="87"/>
      <c r="U54" s="2"/>
      <c r="V54" s="87"/>
      <c r="W54" s="87"/>
      <c r="X54" s="87"/>
      <c r="Y54" s="2"/>
      <c r="Z54" s="87"/>
      <c r="AA54" s="87"/>
      <c r="AB54" s="87"/>
      <c r="AC54" s="2"/>
      <c r="AD54" s="87"/>
      <c r="AE54" s="87"/>
      <c r="AF54" s="87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128"/>
      <c r="D55" s="87"/>
      <c r="E55" s="87"/>
      <c r="F55" s="87"/>
      <c r="G55" s="87"/>
      <c r="H55" s="87"/>
      <c r="I55" s="87"/>
      <c r="J55" s="87"/>
      <c r="K55" s="87"/>
      <c r="L55" s="87"/>
      <c r="M55" s="2"/>
      <c r="N55" s="87"/>
      <c r="O55" s="87"/>
      <c r="P55" s="87"/>
      <c r="Q55" s="2"/>
      <c r="R55" s="87"/>
      <c r="S55" s="87"/>
      <c r="T55" s="87"/>
      <c r="U55" s="2"/>
      <c r="V55" s="87"/>
      <c r="W55" s="87"/>
      <c r="X55" s="87"/>
      <c r="Y55" s="2"/>
      <c r="Z55" s="87"/>
      <c r="AA55" s="87"/>
      <c r="AB55" s="87"/>
      <c r="AC55" s="2"/>
      <c r="AD55" s="87"/>
      <c r="AE55" s="87"/>
      <c r="AF55" s="87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128"/>
      <c r="D56" s="87"/>
      <c r="E56" s="87"/>
      <c r="F56" s="87"/>
      <c r="G56" s="87"/>
      <c r="H56" s="87"/>
      <c r="I56" s="87"/>
      <c r="J56" s="87"/>
      <c r="K56" s="87"/>
      <c r="L56" s="87"/>
      <c r="M56" s="2"/>
      <c r="N56" s="87"/>
      <c r="O56" s="87"/>
      <c r="P56" s="87"/>
      <c r="Q56" s="2"/>
      <c r="R56" s="87"/>
      <c r="S56" s="87"/>
      <c r="T56" s="87"/>
      <c r="U56" s="2"/>
      <c r="V56" s="87"/>
      <c r="W56" s="87"/>
      <c r="X56" s="87"/>
      <c r="Y56" s="2"/>
      <c r="Z56" s="87"/>
      <c r="AA56" s="87"/>
      <c r="AB56" s="87"/>
      <c r="AC56" s="2"/>
      <c r="AD56" s="87"/>
      <c r="AE56" s="87"/>
      <c r="AF56" s="87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128"/>
      <c r="D57" s="87"/>
      <c r="E57" s="87"/>
      <c r="F57" s="87"/>
      <c r="G57" s="87"/>
      <c r="H57" s="87"/>
      <c r="I57" s="87"/>
      <c r="J57" s="87"/>
      <c r="K57" s="87"/>
      <c r="L57" s="87"/>
      <c r="M57" s="2"/>
      <c r="N57" s="87"/>
      <c r="O57" s="87"/>
      <c r="P57" s="87"/>
      <c r="Q57" s="2"/>
      <c r="R57" s="87"/>
      <c r="S57" s="87"/>
      <c r="T57" s="87"/>
      <c r="U57" s="2"/>
      <c r="V57" s="87"/>
      <c r="W57" s="87"/>
      <c r="X57" s="87"/>
      <c r="Y57" s="2"/>
      <c r="Z57" s="87"/>
      <c r="AA57" s="87"/>
      <c r="AB57" s="87"/>
      <c r="AC57" s="2"/>
      <c r="AD57" s="87"/>
      <c r="AE57" s="87"/>
      <c r="AF57" s="87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128"/>
      <c r="D58" s="87"/>
      <c r="E58" s="87"/>
      <c r="F58" s="87"/>
      <c r="G58" s="87"/>
      <c r="H58" s="87"/>
      <c r="I58" s="87"/>
      <c r="J58" s="87"/>
      <c r="K58" s="87"/>
      <c r="L58" s="87"/>
      <c r="M58" s="2"/>
      <c r="N58" s="87"/>
      <c r="O58" s="87"/>
      <c r="P58" s="87"/>
      <c r="Q58" s="2"/>
      <c r="R58" s="87"/>
      <c r="S58" s="87"/>
      <c r="T58" s="87"/>
      <c r="U58" s="2"/>
      <c r="V58" s="87"/>
      <c r="W58" s="87"/>
      <c r="X58" s="87"/>
      <c r="Y58" s="2"/>
      <c r="Z58" s="87"/>
      <c r="AA58" s="87"/>
      <c r="AB58" s="87"/>
      <c r="AC58" s="2"/>
      <c r="AD58" s="87"/>
      <c r="AE58" s="87"/>
      <c r="AF58" s="87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128"/>
      <c r="D59" s="87"/>
      <c r="E59" s="87"/>
      <c r="F59" s="87"/>
      <c r="G59" s="87"/>
      <c r="H59" s="87"/>
      <c r="I59" s="87"/>
      <c r="J59" s="87"/>
      <c r="K59" s="87"/>
      <c r="L59" s="87"/>
      <c r="M59" s="2"/>
      <c r="N59" s="87"/>
      <c r="O59" s="87"/>
      <c r="P59" s="87"/>
      <c r="Q59" s="2"/>
      <c r="R59" s="87"/>
      <c r="S59" s="87"/>
      <c r="T59" s="87"/>
      <c r="U59" s="2"/>
      <c r="V59" s="87"/>
      <c r="W59" s="87"/>
      <c r="X59" s="87"/>
      <c r="Y59" s="2"/>
      <c r="Z59" s="87"/>
      <c r="AA59" s="87"/>
      <c r="AB59" s="87"/>
      <c r="AC59" s="2"/>
      <c r="AD59" s="87"/>
      <c r="AE59" s="87"/>
      <c r="AF59" s="87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128"/>
      <c r="D60" s="87"/>
      <c r="E60" s="87"/>
      <c r="F60" s="87"/>
      <c r="G60" s="87"/>
      <c r="H60" s="87"/>
      <c r="I60" s="87"/>
      <c r="J60" s="87"/>
      <c r="K60" s="87"/>
      <c r="L60" s="87"/>
      <c r="M60" s="2"/>
      <c r="N60" s="87"/>
      <c r="O60" s="87"/>
      <c r="P60" s="87"/>
      <c r="Q60" s="2"/>
      <c r="R60" s="87"/>
      <c r="S60" s="87"/>
      <c r="T60" s="87"/>
      <c r="U60" s="2"/>
      <c r="V60" s="87"/>
      <c r="W60" s="87"/>
      <c r="X60" s="87"/>
      <c r="Y60" s="2"/>
      <c r="Z60" s="87"/>
      <c r="AA60" s="87"/>
      <c r="AB60" s="87"/>
      <c r="AC60" s="2"/>
      <c r="AD60" s="87"/>
      <c r="AE60" s="87"/>
      <c r="AF60" s="87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128"/>
      <c r="D61" s="87"/>
      <c r="E61" s="87"/>
      <c r="F61" s="87"/>
      <c r="G61" s="87"/>
      <c r="H61" s="87"/>
      <c r="I61" s="87"/>
      <c r="J61" s="87"/>
      <c r="K61" s="87"/>
      <c r="L61" s="87"/>
      <c r="M61" s="2"/>
      <c r="N61" s="87"/>
      <c r="O61" s="87"/>
      <c r="P61" s="87"/>
      <c r="Q61" s="2"/>
      <c r="R61" s="87"/>
      <c r="S61" s="87"/>
      <c r="T61" s="87"/>
      <c r="U61" s="2"/>
      <c r="V61" s="87"/>
      <c r="W61" s="87"/>
      <c r="X61" s="87"/>
      <c r="Y61" s="2"/>
      <c r="Z61" s="87"/>
      <c r="AA61" s="87"/>
      <c r="AB61" s="87"/>
      <c r="AC61" s="2"/>
      <c r="AD61" s="87"/>
      <c r="AE61" s="87"/>
      <c r="AF61" s="87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128"/>
      <c r="D62" s="87"/>
      <c r="E62" s="87"/>
      <c r="F62" s="87"/>
      <c r="G62" s="87"/>
      <c r="H62" s="87"/>
      <c r="I62" s="87"/>
      <c r="J62" s="87"/>
      <c r="K62" s="87"/>
      <c r="L62" s="87"/>
      <c r="M62" s="2"/>
      <c r="N62" s="87"/>
      <c r="O62" s="87"/>
      <c r="P62" s="87"/>
      <c r="Q62" s="2"/>
      <c r="R62" s="87"/>
      <c r="S62" s="87"/>
      <c r="T62" s="87"/>
      <c r="U62" s="2"/>
      <c r="V62" s="87"/>
      <c r="W62" s="87"/>
      <c r="X62" s="87"/>
      <c r="Y62" s="2"/>
      <c r="Z62" s="87"/>
      <c r="AA62" s="87"/>
      <c r="AB62" s="87"/>
      <c r="AC62" s="2"/>
      <c r="AD62" s="87"/>
      <c r="AE62" s="87"/>
      <c r="AF62" s="87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128"/>
      <c r="D63" s="87"/>
      <c r="E63" s="87"/>
      <c r="F63" s="87"/>
      <c r="G63" s="87"/>
      <c r="H63" s="87"/>
      <c r="I63" s="87"/>
      <c r="J63" s="87"/>
      <c r="K63" s="87"/>
      <c r="L63" s="87"/>
      <c r="M63" s="2"/>
      <c r="N63" s="87"/>
      <c r="O63" s="87"/>
      <c r="P63" s="87"/>
      <c r="Q63" s="2"/>
      <c r="R63" s="87"/>
      <c r="S63" s="87"/>
      <c r="T63" s="87"/>
      <c r="U63" s="2"/>
      <c r="V63" s="87"/>
      <c r="W63" s="87"/>
      <c r="X63" s="87"/>
      <c r="Y63" s="2"/>
      <c r="Z63" s="87"/>
      <c r="AA63" s="87"/>
      <c r="AB63" s="87"/>
      <c r="AC63" s="2"/>
      <c r="AD63" s="87"/>
      <c r="AE63" s="87"/>
      <c r="AF63" s="87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128"/>
      <c r="D64" s="87"/>
      <c r="E64" s="87"/>
      <c r="F64" s="87"/>
      <c r="G64" s="87"/>
      <c r="H64" s="87"/>
      <c r="I64" s="87"/>
      <c r="J64" s="87"/>
      <c r="K64" s="87"/>
      <c r="L64" s="87"/>
      <c r="M64" s="2"/>
      <c r="N64" s="87"/>
      <c r="O64" s="87"/>
      <c r="P64" s="87"/>
      <c r="Q64" s="2"/>
      <c r="R64" s="87"/>
      <c r="S64" s="87"/>
      <c r="T64" s="87"/>
      <c r="U64" s="2"/>
      <c r="V64" s="87"/>
      <c r="W64" s="87"/>
      <c r="X64" s="87"/>
      <c r="Y64" s="2"/>
      <c r="Z64" s="87"/>
      <c r="AA64" s="87"/>
      <c r="AB64" s="87"/>
      <c r="AC64" s="2"/>
      <c r="AD64" s="87"/>
      <c r="AE64" s="87"/>
      <c r="AF64" s="87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128"/>
      <c r="D65" s="87"/>
      <c r="E65" s="87"/>
      <c r="F65" s="87"/>
      <c r="G65" s="87"/>
      <c r="H65" s="87"/>
      <c r="I65" s="87"/>
      <c r="J65" s="87"/>
      <c r="K65" s="87"/>
      <c r="L65" s="87"/>
      <c r="M65" s="2"/>
      <c r="N65" s="87"/>
      <c r="O65" s="87"/>
      <c r="P65" s="87"/>
      <c r="Q65" s="2"/>
      <c r="R65" s="87"/>
      <c r="S65" s="87"/>
      <c r="T65" s="87"/>
      <c r="U65" s="2"/>
      <c r="V65" s="87"/>
      <c r="W65" s="87"/>
      <c r="X65" s="87"/>
      <c r="Y65" s="2"/>
      <c r="Z65" s="87"/>
      <c r="AA65" s="87"/>
      <c r="AB65" s="87"/>
      <c r="AC65" s="2"/>
      <c r="AD65" s="87"/>
      <c r="AE65" s="87"/>
      <c r="AF65" s="87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128"/>
      <c r="D66" s="87"/>
      <c r="E66" s="87"/>
      <c r="F66" s="87"/>
      <c r="G66" s="87"/>
      <c r="H66" s="87"/>
      <c r="I66" s="87"/>
      <c r="J66" s="87"/>
      <c r="K66" s="87"/>
      <c r="L66" s="87"/>
      <c r="M66" s="2"/>
      <c r="N66" s="87"/>
      <c r="O66" s="87"/>
      <c r="P66" s="87"/>
      <c r="Q66" s="2"/>
      <c r="R66" s="87"/>
      <c r="S66" s="87"/>
      <c r="T66" s="87"/>
      <c r="U66" s="2"/>
      <c r="V66" s="87"/>
      <c r="W66" s="87"/>
      <c r="X66" s="87"/>
      <c r="Y66" s="2"/>
      <c r="Z66" s="87"/>
      <c r="AA66" s="87"/>
      <c r="AB66" s="87"/>
      <c r="AC66" s="2"/>
      <c r="AD66" s="87"/>
      <c r="AE66" s="87"/>
      <c r="AF66" s="87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128"/>
      <c r="D67" s="87"/>
      <c r="E67" s="87"/>
      <c r="F67" s="87"/>
      <c r="G67" s="87"/>
      <c r="H67" s="87"/>
      <c r="I67" s="87"/>
      <c r="J67" s="87"/>
      <c r="K67" s="87"/>
      <c r="L67" s="87"/>
      <c r="M67" s="2"/>
      <c r="N67" s="87"/>
      <c r="O67" s="87"/>
      <c r="P67" s="87"/>
      <c r="Q67" s="2"/>
      <c r="R67" s="87"/>
      <c r="S67" s="87"/>
      <c r="T67" s="87"/>
      <c r="U67" s="2"/>
      <c r="V67" s="87"/>
      <c r="W67" s="87"/>
      <c r="X67" s="87"/>
      <c r="Y67" s="2"/>
      <c r="Z67" s="87"/>
      <c r="AA67" s="87"/>
      <c r="AB67" s="87"/>
      <c r="AC67" s="2"/>
      <c r="AD67" s="87"/>
      <c r="AE67" s="87"/>
      <c r="AF67" s="87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128"/>
      <c r="D68" s="87"/>
      <c r="E68" s="87"/>
      <c r="F68" s="87"/>
      <c r="G68" s="87"/>
      <c r="H68" s="87"/>
      <c r="I68" s="87"/>
      <c r="J68" s="87"/>
      <c r="K68" s="87"/>
      <c r="L68" s="87"/>
      <c r="M68" s="2"/>
      <c r="N68" s="87"/>
      <c r="O68" s="87"/>
      <c r="P68" s="87"/>
      <c r="Q68" s="2"/>
      <c r="R68" s="87"/>
      <c r="S68" s="87"/>
      <c r="T68" s="87"/>
      <c r="U68" s="2"/>
      <c r="V68" s="87"/>
      <c r="W68" s="87"/>
      <c r="X68" s="87"/>
      <c r="Y68" s="2"/>
      <c r="Z68" s="87"/>
      <c r="AA68" s="87"/>
      <c r="AB68" s="87"/>
      <c r="AC68" s="2"/>
      <c r="AD68" s="87"/>
      <c r="AE68" s="87"/>
      <c r="AF68" s="87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128"/>
      <c r="D69" s="87"/>
      <c r="E69" s="87"/>
      <c r="F69" s="87"/>
      <c r="G69" s="87"/>
      <c r="H69" s="87"/>
      <c r="I69" s="87"/>
      <c r="J69" s="87"/>
      <c r="K69" s="87"/>
      <c r="L69" s="87"/>
      <c r="M69" s="2"/>
      <c r="N69" s="87"/>
      <c r="O69" s="87"/>
      <c r="P69" s="87"/>
      <c r="Q69" s="2"/>
      <c r="R69" s="87"/>
      <c r="S69" s="87"/>
      <c r="T69" s="87"/>
      <c r="U69" s="2"/>
      <c r="V69" s="87"/>
      <c r="W69" s="87"/>
      <c r="X69" s="87"/>
      <c r="Y69" s="2"/>
      <c r="Z69" s="87"/>
      <c r="AA69" s="87"/>
      <c r="AB69" s="87"/>
      <c r="AC69" s="2"/>
      <c r="AD69" s="87"/>
      <c r="AE69" s="87"/>
      <c r="AF69" s="87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128"/>
      <c r="D70" s="87"/>
      <c r="E70" s="87"/>
      <c r="F70" s="87"/>
      <c r="G70" s="87"/>
      <c r="H70" s="87"/>
      <c r="I70" s="87"/>
      <c r="J70" s="87"/>
      <c r="K70" s="87"/>
      <c r="L70" s="87"/>
      <c r="M70" s="2"/>
      <c r="N70" s="87"/>
      <c r="O70" s="87"/>
      <c r="P70" s="87"/>
      <c r="Q70" s="2"/>
      <c r="R70" s="87"/>
      <c r="S70" s="87"/>
      <c r="T70" s="87"/>
      <c r="U70" s="2"/>
      <c r="V70" s="87"/>
      <c r="W70" s="87"/>
      <c r="X70" s="87"/>
      <c r="Y70" s="2"/>
      <c r="Z70" s="87"/>
      <c r="AA70" s="87"/>
      <c r="AB70" s="87"/>
      <c r="AC70" s="2"/>
      <c r="AD70" s="87"/>
      <c r="AE70" s="87"/>
      <c r="AF70" s="87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128"/>
      <c r="D71" s="87"/>
      <c r="E71" s="87"/>
      <c r="F71" s="87"/>
      <c r="G71" s="87"/>
      <c r="H71" s="87"/>
      <c r="I71" s="87"/>
      <c r="J71" s="87"/>
      <c r="K71" s="87"/>
      <c r="L71" s="87"/>
      <c r="M71" s="2"/>
      <c r="N71" s="87"/>
      <c r="O71" s="87"/>
      <c r="P71" s="87"/>
      <c r="Q71" s="2"/>
      <c r="R71" s="87"/>
      <c r="S71" s="87"/>
      <c r="T71" s="87"/>
      <c r="U71" s="2"/>
      <c r="V71" s="87"/>
      <c r="W71" s="87"/>
      <c r="X71" s="87"/>
      <c r="Y71" s="2"/>
      <c r="Z71" s="87"/>
      <c r="AA71" s="87"/>
      <c r="AB71" s="87"/>
      <c r="AC71" s="2"/>
      <c r="AD71" s="87"/>
      <c r="AE71" s="87"/>
      <c r="AF71" s="87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128"/>
      <c r="D72" s="87"/>
      <c r="E72" s="87"/>
      <c r="F72" s="87"/>
      <c r="G72" s="87"/>
      <c r="H72" s="87"/>
      <c r="I72" s="87"/>
      <c r="J72" s="87"/>
      <c r="K72" s="87"/>
      <c r="L72" s="87"/>
      <c r="M72" s="2"/>
      <c r="N72" s="87"/>
      <c r="O72" s="87"/>
      <c r="P72" s="87"/>
      <c r="Q72" s="2"/>
      <c r="R72" s="87"/>
      <c r="S72" s="87"/>
      <c r="T72" s="87"/>
      <c r="U72" s="2"/>
      <c r="V72" s="87"/>
      <c r="W72" s="87"/>
      <c r="X72" s="87"/>
      <c r="Y72" s="2"/>
      <c r="Z72" s="87"/>
      <c r="AA72" s="87"/>
      <c r="AB72" s="87"/>
      <c r="AC72" s="2"/>
      <c r="AD72" s="87"/>
      <c r="AE72" s="87"/>
      <c r="AF72" s="87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128"/>
      <c r="D73" s="87"/>
      <c r="E73" s="87"/>
      <c r="F73" s="87"/>
      <c r="G73" s="87"/>
      <c r="H73" s="87"/>
      <c r="I73" s="87"/>
      <c r="J73" s="87"/>
      <c r="K73" s="87"/>
      <c r="L73" s="87"/>
      <c r="M73" s="2"/>
      <c r="N73" s="87"/>
      <c r="O73" s="87"/>
      <c r="P73" s="87"/>
      <c r="Q73" s="2"/>
      <c r="R73" s="87"/>
      <c r="S73" s="87"/>
      <c r="T73" s="87"/>
      <c r="U73" s="2"/>
      <c r="V73" s="87"/>
      <c r="W73" s="87"/>
      <c r="X73" s="87"/>
      <c r="Y73" s="2"/>
      <c r="Z73" s="87"/>
      <c r="AA73" s="87"/>
      <c r="AB73" s="87"/>
      <c r="AC73" s="2"/>
      <c r="AD73" s="87"/>
      <c r="AE73" s="87"/>
      <c r="AF73" s="87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128"/>
      <c r="D74" s="87"/>
      <c r="E74" s="87"/>
      <c r="F74" s="87"/>
      <c r="G74" s="87"/>
      <c r="H74" s="87"/>
      <c r="I74" s="87"/>
      <c r="J74" s="87"/>
      <c r="K74" s="87"/>
      <c r="L74" s="87"/>
      <c r="M74" s="2"/>
      <c r="N74" s="87"/>
      <c r="O74" s="87"/>
      <c r="P74" s="87"/>
      <c r="Q74" s="2"/>
      <c r="R74" s="87"/>
      <c r="S74" s="87"/>
      <c r="T74" s="87"/>
      <c r="U74" s="2"/>
      <c r="V74" s="87"/>
      <c r="W74" s="87"/>
      <c r="X74" s="87"/>
      <c r="Y74" s="2"/>
      <c r="Z74" s="87"/>
      <c r="AA74" s="87"/>
      <c r="AB74" s="87"/>
      <c r="AC74" s="2"/>
      <c r="AD74" s="87"/>
      <c r="AE74" s="87"/>
      <c r="AF74" s="87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128"/>
      <c r="D75" s="87"/>
      <c r="E75" s="87"/>
      <c r="F75" s="87"/>
      <c r="G75" s="87"/>
      <c r="H75" s="87"/>
      <c r="I75" s="87"/>
      <c r="J75" s="87"/>
      <c r="K75" s="87"/>
      <c r="L75" s="87"/>
      <c r="M75" s="2"/>
      <c r="N75" s="87"/>
      <c r="O75" s="87"/>
      <c r="P75" s="87"/>
      <c r="Q75" s="2"/>
      <c r="R75" s="87"/>
      <c r="S75" s="87"/>
      <c r="T75" s="87"/>
      <c r="U75" s="2"/>
      <c r="V75" s="87"/>
      <c r="W75" s="87"/>
      <c r="X75" s="87"/>
      <c r="Y75" s="2"/>
      <c r="Z75" s="87"/>
      <c r="AA75" s="87"/>
      <c r="AB75" s="87"/>
      <c r="AC75" s="2"/>
      <c r="AD75" s="87"/>
      <c r="AE75" s="87"/>
      <c r="AF75" s="87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128"/>
      <c r="D76" s="87"/>
      <c r="E76" s="87"/>
      <c r="F76" s="87"/>
      <c r="G76" s="87"/>
      <c r="H76" s="87"/>
      <c r="I76" s="87"/>
      <c r="J76" s="87"/>
      <c r="K76" s="87"/>
      <c r="L76" s="87"/>
      <c r="M76" s="2"/>
      <c r="N76" s="87"/>
      <c r="O76" s="87"/>
      <c r="P76" s="87"/>
      <c r="Q76" s="2"/>
      <c r="R76" s="87"/>
      <c r="S76" s="87"/>
      <c r="T76" s="87"/>
      <c r="U76" s="2"/>
      <c r="V76" s="87"/>
      <c r="W76" s="87"/>
      <c r="X76" s="87"/>
      <c r="Y76" s="2"/>
      <c r="Z76" s="87"/>
      <c r="AA76" s="87"/>
      <c r="AB76" s="87"/>
      <c r="AC76" s="2"/>
      <c r="AD76" s="87"/>
      <c r="AE76" s="87"/>
      <c r="AF76" s="87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128"/>
      <c r="D77" s="87"/>
      <c r="E77" s="87"/>
      <c r="F77" s="87"/>
      <c r="G77" s="87"/>
      <c r="H77" s="87"/>
      <c r="I77" s="87"/>
      <c r="J77" s="87"/>
      <c r="K77" s="87"/>
      <c r="L77" s="87"/>
      <c r="M77" s="2"/>
      <c r="N77" s="87"/>
      <c r="O77" s="87"/>
      <c r="P77" s="87"/>
      <c r="Q77" s="2"/>
      <c r="R77" s="87"/>
      <c r="S77" s="87"/>
      <c r="T77" s="87"/>
      <c r="U77" s="2"/>
      <c r="V77" s="87"/>
      <c r="W77" s="87"/>
      <c r="X77" s="87"/>
      <c r="Y77" s="2"/>
      <c r="Z77" s="87"/>
      <c r="AA77" s="87"/>
      <c r="AB77" s="87"/>
      <c r="AC77" s="2"/>
      <c r="AD77" s="87"/>
      <c r="AE77" s="87"/>
      <c r="AF77" s="87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128"/>
      <c r="D78" s="87"/>
      <c r="E78" s="87"/>
      <c r="F78" s="87"/>
      <c r="G78" s="87"/>
      <c r="H78" s="87"/>
      <c r="I78" s="87"/>
      <c r="J78" s="87"/>
      <c r="K78" s="87"/>
      <c r="L78" s="87"/>
      <c r="M78" s="2"/>
      <c r="N78" s="87"/>
      <c r="O78" s="87"/>
      <c r="P78" s="87"/>
      <c r="Q78" s="2"/>
      <c r="R78" s="87"/>
      <c r="S78" s="87"/>
      <c r="T78" s="87"/>
      <c r="U78" s="2"/>
      <c r="V78" s="87"/>
      <c r="W78" s="87"/>
      <c r="X78" s="87"/>
      <c r="Y78" s="2"/>
      <c r="Z78" s="87"/>
      <c r="AA78" s="87"/>
      <c r="AB78" s="87"/>
      <c r="AC78" s="2"/>
      <c r="AD78" s="87"/>
      <c r="AE78" s="87"/>
      <c r="AF78" s="87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128"/>
      <c r="D79" s="87"/>
      <c r="E79" s="87"/>
      <c r="F79" s="87"/>
      <c r="G79" s="87"/>
      <c r="H79" s="87"/>
      <c r="I79" s="87"/>
      <c r="J79" s="87"/>
      <c r="K79" s="87"/>
      <c r="L79" s="87"/>
      <c r="M79" s="2"/>
      <c r="N79" s="87"/>
      <c r="O79" s="87"/>
      <c r="P79" s="87"/>
      <c r="Q79" s="2"/>
      <c r="R79" s="87"/>
      <c r="S79" s="87"/>
      <c r="T79" s="87"/>
      <c r="U79" s="2"/>
      <c r="V79" s="87"/>
      <c r="W79" s="87"/>
      <c r="X79" s="87"/>
      <c r="Y79" s="2"/>
      <c r="Z79" s="87"/>
      <c r="AA79" s="87"/>
      <c r="AB79" s="87"/>
      <c r="AC79" s="2"/>
      <c r="AD79" s="87"/>
      <c r="AE79" s="87"/>
      <c r="AF79" s="87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128"/>
      <c r="D80" s="87"/>
      <c r="E80" s="87"/>
      <c r="F80" s="87"/>
      <c r="G80" s="87"/>
      <c r="H80" s="87"/>
      <c r="I80" s="87"/>
      <c r="J80" s="87"/>
      <c r="K80" s="87"/>
      <c r="L80" s="87"/>
      <c r="M80" s="2"/>
      <c r="N80" s="87"/>
      <c r="O80" s="87"/>
      <c r="P80" s="87"/>
      <c r="Q80" s="2"/>
      <c r="R80" s="87"/>
      <c r="S80" s="87"/>
      <c r="T80" s="87"/>
      <c r="U80" s="2"/>
      <c r="V80" s="87"/>
      <c r="W80" s="87"/>
      <c r="X80" s="87"/>
      <c r="Y80" s="2"/>
      <c r="Z80" s="87"/>
      <c r="AA80" s="87"/>
      <c r="AB80" s="87"/>
      <c r="AC80" s="2"/>
      <c r="AD80" s="87"/>
      <c r="AE80" s="87"/>
      <c r="AF80" s="87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128"/>
      <c r="D81" s="87"/>
      <c r="E81" s="87"/>
      <c r="F81" s="87"/>
      <c r="G81" s="87"/>
      <c r="H81" s="87"/>
      <c r="I81" s="87"/>
      <c r="J81" s="87"/>
      <c r="K81" s="87"/>
      <c r="L81" s="87"/>
      <c r="M81" s="2"/>
      <c r="N81" s="87"/>
      <c r="O81" s="87"/>
      <c r="P81" s="87"/>
      <c r="Q81" s="2"/>
      <c r="R81" s="87"/>
      <c r="S81" s="87"/>
      <c r="T81" s="87"/>
      <c r="U81" s="2"/>
      <c r="V81" s="87"/>
      <c r="W81" s="87"/>
      <c r="X81" s="87"/>
      <c r="Y81" s="2"/>
      <c r="Z81" s="87"/>
      <c r="AA81" s="87"/>
      <c r="AB81" s="87"/>
      <c r="AC81" s="2"/>
      <c r="AD81" s="87"/>
      <c r="AE81" s="87"/>
      <c r="AF81" s="87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128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128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128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5" width="10.7109375" style="3" hidden="1" customWidth="1"/>
    <col min="36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6" t="s">
        <v>656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2"/>
      <c r="AJ2" s="2"/>
      <c r="AK2" s="2"/>
      <c r="AL2" s="2"/>
    </row>
    <row r="3" spans="1:38" ht="16.5">
      <c r="A3" s="5"/>
      <c r="B3" s="126" t="s">
        <v>0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18" t="s">
        <v>1</v>
      </c>
      <c r="E4" s="118"/>
      <c r="F4" s="118"/>
      <c r="G4" s="118" t="s">
        <v>2</v>
      </c>
      <c r="H4" s="118"/>
      <c r="I4" s="118"/>
      <c r="J4" s="119" t="s">
        <v>3</v>
      </c>
      <c r="K4" s="120"/>
      <c r="L4" s="120"/>
      <c r="M4" s="121"/>
      <c r="N4" s="119" t="s">
        <v>4</v>
      </c>
      <c r="O4" s="122"/>
      <c r="P4" s="122"/>
      <c r="Q4" s="123"/>
      <c r="R4" s="119" t="s">
        <v>5</v>
      </c>
      <c r="S4" s="122"/>
      <c r="T4" s="122"/>
      <c r="U4" s="123"/>
      <c r="V4" s="119" t="s">
        <v>6</v>
      </c>
      <c r="W4" s="124"/>
      <c r="X4" s="124"/>
      <c r="Y4" s="125"/>
      <c r="Z4" s="119" t="s">
        <v>7</v>
      </c>
      <c r="AA4" s="120"/>
      <c r="AB4" s="120"/>
      <c r="AC4" s="121"/>
      <c r="AD4" s="119" t="s">
        <v>8</v>
      </c>
      <c r="AE4" s="120"/>
      <c r="AF4" s="120"/>
      <c r="AG4" s="121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7" t="s">
        <v>35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96</v>
      </c>
      <c r="B9" s="58" t="s">
        <v>484</v>
      </c>
      <c r="C9" s="39" t="s">
        <v>485</v>
      </c>
      <c r="D9" s="75">
        <v>99698579</v>
      </c>
      <c r="E9" s="76">
        <v>81858824</v>
      </c>
      <c r="F9" s="77">
        <f>$D9+$E9</f>
        <v>181557403</v>
      </c>
      <c r="G9" s="75">
        <v>115255380</v>
      </c>
      <c r="H9" s="76">
        <v>119485408</v>
      </c>
      <c r="I9" s="78">
        <f>$G9+$H9</f>
        <v>234740788</v>
      </c>
      <c r="J9" s="75">
        <v>36091600</v>
      </c>
      <c r="K9" s="76">
        <v>30148476</v>
      </c>
      <c r="L9" s="76">
        <f>$J9+$K9</f>
        <v>66240076</v>
      </c>
      <c r="M9" s="40">
        <f>IF($F9=0,0,$L9/$F9)</f>
        <v>0.3648437073094728</v>
      </c>
      <c r="N9" s="103">
        <v>27850375</v>
      </c>
      <c r="O9" s="104">
        <v>35374889</v>
      </c>
      <c r="P9" s="105">
        <f>$N9+$O9</f>
        <v>63225264</v>
      </c>
      <c r="Q9" s="40">
        <f>IF($F9=0,0,$P9/$F9)</f>
        <v>0.3482384246265078</v>
      </c>
      <c r="R9" s="103">
        <v>26714608</v>
      </c>
      <c r="S9" s="105">
        <v>26631835</v>
      </c>
      <c r="T9" s="105">
        <f>$R9+$S9</f>
        <v>53346443</v>
      </c>
      <c r="U9" s="40">
        <f>IF($I9=0,0,$T9/$I9)</f>
        <v>0.22725681145792184</v>
      </c>
      <c r="V9" s="103">
        <v>29625921</v>
      </c>
      <c r="W9" s="105">
        <v>37955875</v>
      </c>
      <c r="X9" s="105">
        <f>$V9+$W9</f>
        <v>67581796</v>
      </c>
      <c r="Y9" s="40">
        <f>IF($I9=0,0,$X9/$I9)</f>
        <v>0.2878996725528586</v>
      </c>
      <c r="Z9" s="75">
        <f>$J9+$N9+$R9+$V9</f>
        <v>120282504</v>
      </c>
      <c r="AA9" s="76">
        <f>$K9+$O9+$S9+$W9</f>
        <v>130111075</v>
      </c>
      <c r="AB9" s="76">
        <f>$Z9+$AA9</f>
        <v>250393579</v>
      </c>
      <c r="AC9" s="40">
        <f>IF($I9=0,0,$AB9/$I9)</f>
        <v>1.066681172596217</v>
      </c>
      <c r="AD9" s="75">
        <v>27642597</v>
      </c>
      <c r="AE9" s="76">
        <v>20714595</v>
      </c>
      <c r="AF9" s="76">
        <f>$AD9+$AE9</f>
        <v>48357192</v>
      </c>
      <c r="AG9" s="40">
        <f>IF($AJ9=0,0,$AK9/$AJ9)</f>
        <v>1.2572884935224116</v>
      </c>
      <c r="AH9" s="40">
        <f>IF($AF9=0,0,(($X9/$AF9)-1))</f>
        <v>0.39755418387403463</v>
      </c>
      <c r="AI9" s="12">
        <v>158438372</v>
      </c>
      <c r="AJ9" s="12">
        <v>203614745</v>
      </c>
      <c r="AK9" s="12">
        <v>256002476</v>
      </c>
      <c r="AL9" s="12"/>
    </row>
    <row r="10" spans="1:38" s="13" customFormat="1" ht="12.75">
      <c r="A10" s="29" t="s">
        <v>96</v>
      </c>
      <c r="B10" s="58" t="s">
        <v>486</v>
      </c>
      <c r="C10" s="39" t="s">
        <v>487</v>
      </c>
      <c r="D10" s="75">
        <v>271046601</v>
      </c>
      <c r="E10" s="76">
        <v>142802687</v>
      </c>
      <c r="F10" s="78">
        <f aca="true" t="shared" si="0" ref="F10:F46">$D10+$E10</f>
        <v>413849288</v>
      </c>
      <c r="G10" s="75">
        <v>305554693</v>
      </c>
      <c r="H10" s="76">
        <v>108392428</v>
      </c>
      <c r="I10" s="78">
        <f aca="true" t="shared" si="1" ref="I10:I46">$G10+$H10</f>
        <v>413947121</v>
      </c>
      <c r="J10" s="75">
        <v>61042428</v>
      </c>
      <c r="K10" s="76">
        <v>11568469</v>
      </c>
      <c r="L10" s="76">
        <f aca="true" t="shared" si="2" ref="L10:L46">$J10+$K10</f>
        <v>72610897</v>
      </c>
      <c r="M10" s="40">
        <f aca="true" t="shared" si="3" ref="M10:M46">IF($F10=0,0,$L10/$F10)</f>
        <v>0.1754525115916111</v>
      </c>
      <c r="N10" s="103">
        <v>63067412</v>
      </c>
      <c r="O10" s="104">
        <v>25051320</v>
      </c>
      <c r="P10" s="105">
        <f aca="true" t="shared" si="4" ref="P10:P46">$N10+$O10</f>
        <v>88118732</v>
      </c>
      <c r="Q10" s="40">
        <f aca="true" t="shared" si="5" ref="Q10:Q46">IF($F10=0,0,$P10/$F10)</f>
        <v>0.21292469156066302</v>
      </c>
      <c r="R10" s="103">
        <v>85954170</v>
      </c>
      <c r="S10" s="105">
        <v>15282041</v>
      </c>
      <c r="T10" s="105">
        <f aca="true" t="shared" si="6" ref="T10:T46">$R10+$S10</f>
        <v>101236211</v>
      </c>
      <c r="U10" s="40">
        <f aca="true" t="shared" si="7" ref="U10:U46">IF($I10=0,0,$T10/$I10)</f>
        <v>0.24456314795821468</v>
      </c>
      <c r="V10" s="103">
        <v>69261398</v>
      </c>
      <c r="W10" s="105">
        <v>29727362</v>
      </c>
      <c r="X10" s="105">
        <f aca="true" t="shared" si="8" ref="X10:X46">$V10+$W10</f>
        <v>98988760</v>
      </c>
      <c r="Y10" s="40">
        <f aca="true" t="shared" si="9" ref="Y10:Y46">IF($I10=0,0,$X10/$I10)</f>
        <v>0.23913382888342397</v>
      </c>
      <c r="Z10" s="75">
        <f aca="true" t="shared" si="10" ref="Z10:Z46">$J10+$N10+$R10+$V10</f>
        <v>279325408</v>
      </c>
      <c r="AA10" s="76">
        <f aca="true" t="shared" si="11" ref="AA10:AA46">$K10+$O10+$S10+$W10</f>
        <v>81629192</v>
      </c>
      <c r="AB10" s="76">
        <f aca="true" t="shared" si="12" ref="AB10:AB46">$Z10+$AA10</f>
        <v>360954600</v>
      </c>
      <c r="AC10" s="40">
        <f aca="true" t="shared" si="13" ref="AC10:AC46">IF($I10=0,0,$AB10/$I10)</f>
        <v>0.8719823902338483</v>
      </c>
      <c r="AD10" s="75">
        <v>56466858</v>
      </c>
      <c r="AE10" s="76">
        <v>26297871</v>
      </c>
      <c r="AF10" s="76">
        <f aca="true" t="shared" si="14" ref="AF10:AF46">$AD10+$AE10</f>
        <v>82764729</v>
      </c>
      <c r="AG10" s="40">
        <f aca="true" t="shared" si="15" ref="AG10:AG46">IF($AJ10=0,0,$AK10/$AJ10)</f>
        <v>0.7927964350741745</v>
      </c>
      <c r="AH10" s="40">
        <f aca="true" t="shared" si="16" ref="AH10:AH46">IF($AF10=0,0,(($X10/$AF10)-1))</f>
        <v>0.1960259061562324</v>
      </c>
      <c r="AI10" s="12">
        <v>311379115</v>
      </c>
      <c r="AJ10" s="12">
        <v>377419129</v>
      </c>
      <c r="AK10" s="12">
        <v>299216540</v>
      </c>
      <c r="AL10" s="12"/>
    </row>
    <row r="11" spans="1:38" s="13" customFormat="1" ht="12.75">
      <c r="A11" s="29" t="s">
        <v>96</v>
      </c>
      <c r="B11" s="58" t="s">
        <v>488</v>
      </c>
      <c r="C11" s="39" t="s">
        <v>489</v>
      </c>
      <c r="D11" s="75">
        <v>214694892</v>
      </c>
      <c r="E11" s="76">
        <v>180030143</v>
      </c>
      <c r="F11" s="77">
        <f t="shared" si="0"/>
        <v>394725035</v>
      </c>
      <c r="G11" s="75">
        <v>242473197</v>
      </c>
      <c r="H11" s="76">
        <v>160060240</v>
      </c>
      <c r="I11" s="78">
        <f t="shared" si="1"/>
        <v>402533437</v>
      </c>
      <c r="J11" s="75">
        <v>49458637</v>
      </c>
      <c r="K11" s="76">
        <v>11395360</v>
      </c>
      <c r="L11" s="76">
        <f t="shared" si="2"/>
        <v>60853997</v>
      </c>
      <c r="M11" s="40">
        <f t="shared" si="3"/>
        <v>0.15416807043921094</v>
      </c>
      <c r="N11" s="103">
        <v>53922810</v>
      </c>
      <c r="O11" s="104">
        <v>28699539</v>
      </c>
      <c r="P11" s="105">
        <f t="shared" si="4"/>
        <v>82622349</v>
      </c>
      <c r="Q11" s="40">
        <f t="shared" si="5"/>
        <v>0.20931621172698103</v>
      </c>
      <c r="R11" s="103">
        <v>46383038</v>
      </c>
      <c r="S11" s="105">
        <v>14050758</v>
      </c>
      <c r="T11" s="105">
        <f t="shared" si="6"/>
        <v>60433796</v>
      </c>
      <c r="U11" s="40">
        <f t="shared" si="7"/>
        <v>0.1501336049258437</v>
      </c>
      <c r="V11" s="103">
        <v>68561806</v>
      </c>
      <c r="W11" s="105">
        <v>6678011</v>
      </c>
      <c r="X11" s="105">
        <f t="shared" si="8"/>
        <v>75239817</v>
      </c>
      <c r="Y11" s="40">
        <f t="shared" si="9"/>
        <v>0.18691569465818067</v>
      </c>
      <c r="Z11" s="75">
        <f t="shared" si="10"/>
        <v>218326291</v>
      </c>
      <c r="AA11" s="76">
        <f t="shared" si="11"/>
        <v>60823668</v>
      </c>
      <c r="AB11" s="76">
        <f t="shared" si="12"/>
        <v>279149959</v>
      </c>
      <c r="AC11" s="40">
        <f t="shared" si="13"/>
        <v>0.6934826609199176</v>
      </c>
      <c r="AD11" s="75">
        <v>39032376</v>
      </c>
      <c r="AE11" s="76">
        <v>27015704</v>
      </c>
      <c r="AF11" s="76">
        <f t="shared" si="14"/>
        <v>66048080</v>
      </c>
      <c r="AG11" s="40">
        <f t="shared" si="15"/>
        <v>0.6564148388594129</v>
      </c>
      <c r="AH11" s="40">
        <f t="shared" si="16"/>
        <v>0.13916736111026995</v>
      </c>
      <c r="AI11" s="12">
        <v>327903273</v>
      </c>
      <c r="AJ11" s="12">
        <v>367943428</v>
      </c>
      <c r="AK11" s="12">
        <v>241523526</v>
      </c>
      <c r="AL11" s="12"/>
    </row>
    <row r="12" spans="1:38" s="13" customFormat="1" ht="12.75">
      <c r="A12" s="29" t="s">
        <v>115</v>
      </c>
      <c r="B12" s="58" t="s">
        <v>490</v>
      </c>
      <c r="C12" s="39" t="s">
        <v>491</v>
      </c>
      <c r="D12" s="75">
        <v>79601651</v>
      </c>
      <c r="E12" s="76">
        <v>3107000</v>
      </c>
      <c r="F12" s="77">
        <f t="shared" si="0"/>
        <v>82708651</v>
      </c>
      <c r="G12" s="75">
        <v>79601651</v>
      </c>
      <c r="H12" s="76">
        <v>3107000</v>
      </c>
      <c r="I12" s="78">
        <f t="shared" si="1"/>
        <v>82708651</v>
      </c>
      <c r="J12" s="75">
        <v>16051385</v>
      </c>
      <c r="K12" s="76">
        <v>0</v>
      </c>
      <c r="L12" s="76">
        <f t="shared" si="2"/>
        <v>16051385</v>
      </c>
      <c r="M12" s="40">
        <f t="shared" si="3"/>
        <v>0.1940714158184009</v>
      </c>
      <c r="N12" s="103">
        <v>23366959</v>
      </c>
      <c r="O12" s="104">
        <v>206550</v>
      </c>
      <c r="P12" s="105">
        <f t="shared" si="4"/>
        <v>23573509</v>
      </c>
      <c r="Q12" s="40">
        <f t="shared" si="5"/>
        <v>0.28501866146988664</v>
      </c>
      <c r="R12" s="103">
        <v>16690940</v>
      </c>
      <c r="S12" s="105">
        <v>417315</v>
      </c>
      <c r="T12" s="105">
        <f t="shared" si="6"/>
        <v>17108255</v>
      </c>
      <c r="U12" s="40">
        <f t="shared" si="7"/>
        <v>0.2068496438177912</v>
      </c>
      <c r="V12" s="103">
        <v>23751282</v>
      </c>
      <c r="W12" s="105">
        <v>348556</v>
      </c>
      <c r="X12" s="105">
        <f t="shared" si="8"/>
        <v>24099838</v>
      </c>
      <c r="Y12" s="40">
        <f t="shared" si="9"/>
        <v>0.29138231259508757</v>
      </c>
      <c r="Z12" s="75">
        <f t="shared" si="10"/>
        <v>79860566</v>
      </c>
      <c r="AA12" s="76">
        <f t="shared" si="11"/>
        <v>972421</v>
      </c>
      <c r="AB12" s="76">
        <f t="shared" si="12"/>
        <v>80832987</v>
      </c>
      <c r="AC12" s="40">
        <f t="shared" si="13"/>
        <v>0.9773220337011663</v>
      </c>
      <c r="AD12" s="75">
        <v>16322351</v>
      </c>
      <c r="AE12" s="76">
        <v>1246438</v>
      </c>
      <c r="AF12" s="76">
        <f t="shared" si="14"/>
        <v>17568789</v>
      </c>
      <c r="AG12" s="40">
        <f t="shared" si="15"/>
        <v>0.9721700557467526</v>
      </c>
      <c r="AH12" s="40">
        <f t="shared" si="16"/>
        <v>0.3717415582827024</v>
      </c>
      <c r="AI12" s="12">
        <v>65965098</v>
      </c>
      <c r="AJ12" s="12">
        <v>65965098</v>
      </c>
      <c r="AK12" s="12">
        <v>64129293</v>
      </c>
      <c r="AL12" s="12"/>
    </row>
    <row r="13" spans="1:38" s="55" customFormat="1" ht="12.75">
      <c r="A13" s="59"/>
      <c r="B13" s="60" t="s">
        <v>492</v>
      </c>
      <c r="C13" s="32"/>
      <c r="D13" s="79">
        <f>SUM(D9:D12)</f>
        <v>665041723</v>
      </c>
      <c r="E13" s="80">
        <f>SUM(E9:E12)</f>
        <v>407798654</v>
      </c>
      <c r="F13" s="88">
        <f t="shared" si="0"/>
        <v>1072840377</v>
      </c>
      <c r="G13" s="79">
        <f>SUM(G9:G12)</f>
        <v>742884921</v>
      </c>
      <c r="H13" s="80">
        <f>SUM(H9:H12)</f>
        <v>391045076</v>
      </c>
      <c r="I13" s="81">
        <f t="shared" si="1"/>
        <v>1133929997</v>
      </c>
      <c r="J13" s="79">
        <f>SUM(J9:J12)</f>
        <v>162644050</v>
      </c>
      <c r="K13" s="80">
        <f>SUM(K9:K12)</f>
        <v>53112305</v>
      </c>
      <c r="L13" s="80">
        <f t="shared" si="2"/>
        <v>215756355</v>
      </c>
      <c r="M13" s="44">
        <f t="shared" si="3"/>
        <v>0.20110760148990925</v>
      </c>
      <c r="N13" s="109">
        <f>SUM(N9:N12)</f>
        <v>168207556</v>
      </c>
      <c r="O13" s="110">
        <f>SUM(O9:O12)</f>
        <v>89332298</v>
      </c>
      <c r="P13" s="111">
        <f t="shared" si="4"/>
        <v>257539854</v>
      </c>
      <c r="Q13" s="44">
        <f t="shared" si="5"/>
        <v>0.24005421451433684</v>
      </c>
      <c r="R13" s="109">
        <f>SUM(R9:R12)</f>
        <v>175742756</v>
      </c>
      <c r="S13" s="111">
        <f>SUM(S9:S12)</f>
        <v>56381949</v>
      </c>
      <c r="T13" s="111">
        <f t="shared" si="6"/>
        <v>232124705</v>
      </c>
      <c r="U13" s="44">
        <f t="shared" si="7"/>
        <v>0.20470814390140876</v>
      </c>
      <c r="V13" s="109">
        <f>SUM(V9:V12)</f>
        <v>191200407</v>
      </c>
      <c r="W13" s="111">
        <f>SUM(W9:W12)</f>
        <v>74709804</v>
      </c>
      <c r="X13" s="111">
        <f t="shared" si="8"/>
        <v>265910211</v>
      </c>
      <c r="Y13" s="44">
        <f t="shared" si="9"/>
        <v>0.23450319834867195</v>
      </c>
      <c r="Z13" s="79">
        <f t="shared" si="10"/>
        <v>697794769</v>
      </c>
      <c r="AA13" s="80">
        <f t="shared" si="11"/>
        <v>273536356</v>
      </c>
      <c r="AB13" s="80">
        <f t="shared" si="12"/>
        <v>971331125</v>
      </c>
      <c r="AC13" s="44">
        <f t="shared" si="13"/>
        <v>0.856605899455714</v>
      </c>
      <c r="AD13" s="79">
        <f>SUM(AD9:AD12)</f>
        <v>139464182</v>
      </c>
      <c r="AE13" s="80">
        <f>SUM(AE9:AE12)</f>
        <v>75274608</v>
      </c>
      <c r="AF13" s="80">
        <f t="shared" si="14"/>
        <v>214738790</v>
      </c>
      <c r="AG13" s="44">
        <f t="shared" si="15"/>
        <v>0.8481977253093378</v>
      </c>
      <c r="AH13" s="44">
        <f t="shared" si="16"/>
        <v>0.23829612246581067</v>
      </c>
      <c r="AI13" s="61">
        <f>SUM(AI9:AI12)</f>
        <v>863685858</v>
      </c>
      <c r="AJ13" s="61">
        <f>SUM(AJ9:AJ12)</f>
        <v>1014942400</v>
      </c>
      <c r="AK13" s="61">
        <f>SUM(AK9:AK12)</f>
        <v>860871835</v>
      </c>
      <c r="AL13" s="61"/>
    </row>
    <row r="14" spans="1:38" s="13" customFormat="1" ht="12.75">
      <c r="A14" s="29" t="s">
        <v>96</v>
      </c>
      <c r="B14" s="58" t="s">
        <v>493</v>
      </c>
      <c r="C14" s="39" t="s">
        <v>494</v>
      </c>
      <c r="D14" s="75">
        <v>67451853</v>
      </c>
      <c r="E14" s="76">
        <v>19917000</v>
      </c>
      <c r="F14" s="77">
        <f t="shared" si="0"/>
        <v>87368853</v>
      </c>
      <c r="G14" s="75">
        <v>78176893</v>
      </c>
      <c r="H14" s="76">
        <v>26810026</v>
      </c>
      <c r="I14" s="78">
        <f t="shared" si="1"/>
        <v>104986919</v>
      </c>
      <c r="J14" s="75">
        <v>6485098</v>
      </c>
      <c r="K14" s="76">
        <v>17824</v>
      </c>
      <c r="L14" s="76">
        <f t="shared" si="2"/>
        <v>6502922</v>
      </c>
      <c r="M14" s="40">
        <f t="shared" si="3"/>
        <v>0.07443066695633511</v>
      </c>
      <c r="N14" s="103">
        <v>12265646</v>
      </c>
      <c r="O14" s="104">
        <v>45649</v>
      </c>
      <c r="P14" s="105">
        <f t="shared" si="4"/>
        <v>12311295</v>
      </c>
      <c r="Q14" s="40">
        <f t="shared" si="5"/>
        <v>0.14091171598647403</v>
      </c>
      <c r="R14" s="103">
        <v>8921396</v>
      </c>
      <c r="S14" s="105">
        <v>334283</v>
      </c>
      <c r="T14" s="105">
        <f t="shared" si="6"/>
        <v>9255679</v>
      </c>
      <c r="U14" s="40">
        <f t="shared" si="7"/>
        <v>0.08816030690452017</v>
      </c>
      <c r="V14" s="103">
        <v>8818737</v>
      </c>
      <c r="W14" s="105">
        <v>169866</v>
      </c>
      <c r="X14" s="105">
        <f t="shared" si="8"/>
        <v>8988603</v>
      </c>
      <c r="Y14" s="40">
        <f t="shared" si="9"/>
        <v>0.08561640903091937</v>
      </c>
      <c r="Z14" s="75">
        <f t="shared" si="10"/>
        <v>36490877</v>
      </c>
      <c r="AA14" s="76">
        <f t="shared" si="11"/>
        <v>567622</v>
      </c>
      <c r="AB14" s="76">
        <f t="shared" si="12"/>
        <v>37058499</v>
      </c>
      <c r="AC14" s="40">
        <f t="shared" si="13"/>
        <v>0.35298206055556314</v>
      </c>
      <c r="AD14" s="75">
        <v>8634143</v>
      </c>
      <c r="AE14" s="76">
        <v>2336097</v>
      </c>
      <c r="AF14" s="76">
        <f t="shared" si="14"/>
        <v>10970240</v>
      </c>
      <c r="AG14" s="40">
        <f t="shared" si="15"/>
        <v>0.564519109210281</v>
      </c>
      <c r="AH14" s="40">
        <f t="shared" si="16"/>
        <v>-0.1806375247943527</v>
      </c>
      <c r="AI14" s="12">
        <v>78033247</v>
      </c>
      <c r="AJ14" s="12">
        <v>75109174</v>
      </c>
      <c r="AK14" s="12">
        <v>42400564</v>
      </c>
      <c r="AL14" s="12"/>
    </row>
    <row r="15" spans="1:38" s="13" customFormat="1" ht="12.75">
      <c r="A15" s="29" t="s">
        <v>96</v>
      </c>
      <c r="B15" s="58" t="s">
        <v>495</v>
      </c>
      <c r="C15" s="39" t="s">
        <v>496</v>
      </c>
      <c r="D15" s="75">
        <v>205312545</v>
      </c>
      <c r="E15" s="76">
        <v>36014150</v>
      </c>
      <c r="F15" s="77">
        <f t="shared" si="0"/>
        <v>241326695</v>
      </c>
      <c r="G15" s="75">
        <v>205312545</v>
      </c>
      <c r="H15" s="76">
        <v>36014150</v>
      </c>
      <c r="I15" s="78">
        <f t="shared" si="1"/>
        <v>241326695</v>
      </c>
      <c r="J15" s="75">
        <v>53210634</v>
      </c>
      <c r="K15" s="76">
        <v>10005943</v>
      </c>
      <c r="L15" s="76">
        <f t="shared" si="2"/>
        <v>63216577</v>
      </c>
      <c r="M15" s="40">
        <f t="shared" si="3"/>
        <v>0.26195434781883536</v>
      </c>
      <c r="N15" s="103">
        <v>51105257</v>
      </c>
      <c r="O15" s="104">
        <v>14944070</v>
      </c>
      <c r="P15" s="105">
        <f t="shared" si="4"/>
        <v>66049327</v>
      </c>
      <c r="Q15" s="40">
        <f t="shared" si="5"/>
        <v>0.27369258506606575</v>
      </c>
      <c r="R15" s="103">
        <v>46003203</v>
      </c>
      <c r="S15" s="105">
        <v>-1088913</v>
      </c>
      <c r="T15" s="105">
        <f t="shared" si="6"/>
        <v>44914290</v>
      </c>
      <c r="U15" s="40">
        <f t="shared" si="7"/>
        <v>0.18611405588594332</v>
      </c>
      <c r="V15" s="103">
        <v>38112876</v>
      </c>
      <c r="W15" s="105">
        <v>3305436</v>
      </c>
      <c r="X15" s="105">
        <f t="shared" si="8"/>
        <v>41418312</v>
      </c>
      <c r="Y15" s="40">
        <f t="shared" si="9"/>
        <v>0.1716275607221986</v>
      </c>
      <c r="Z15" s="75">
        <f t="shared" si="10"/>
        <v>188431970</v>
      </c>
      <c r="AA15" s="76">
        <f t="shared" si="11"/>
        <v>27166536</v>
      </c>
      <c r="AB15" s="76">
        <f t="shared" si="12"/>
        <v>215598506</v>
      </c>
      <c r="AC15" s="40">
        <f t="shared" si="13"/>
        <v>0.893388549493043</v>
      </c>
      <c r="AD15" s="75">
        <v>42449319</v>
      </c>
      <c r="AE15" s="76">
        <v>7372147</v>
      </c>
      <c r="AF15" s="76">
        <f t="shared" si="14"/>
        <v>49821466</v>
      </c>
      <c r="AG15" s="40">
        <f t="shared" si="15"/>
        <v>0.7050881950569444</v>
      </c>
      <c r="AH15" s="40">
        <f t="shared" si="16"/>
        <v>-0.16866532992023964</v>
      </c>
      <c r="AI15" s="12">
        <v>246657893</v>
      </c>
      <c r="AJ15" s="12">
        <v>242766440</v>
      </c>
      <c r="AK15" s="12">
        <v>171171751</v>
      </c>
      <c r="AL15" s="12"/>
    </row>
    <row r="16" spans="1:38" s="13" customFormat="1" ht="12.75">
      <c r="A16" s="29" t="s">
        <v>96</v>
      </c>
      <c r="B16" s="58" t="s">
        <v>497</v>
      </c>
      <c r="C16" s="39" t="s">
        <v>498</v>
      </c>
      <c r="D16" s="75">
        <v>36190000</v>
      </c>
      <c r="E16" s="76">
        <v>11095000</v>
      </c>
      <c r="F16" s="77">
        <f t="shared" si="0"/>
        <v>47285000</v>
      </c>
      <c r="G16" s="75">
        <v>36021000</v>
      </c>
      <c r="H16" s="76">
        <v>11095000</v>
      </c>
      <c r="I16" s="78">
        <f t="shared" si="1"/>
        <v>47116000</v>
      </c>
      <c r="J16" s="75">
        <v>8172042</v>
      </c>
      <c r="K16" s="76">
        <v>1722013</v>
      </c>
      <c r="L16" s="76">
        <f t="shared" si="2"/>
        <v>9894055</v>
      </c>
      <c r="M16" s="40">
        <f t="shared" si="3"/>
        <v>0.2092429946071693</v>
      </c>
      <c r="N16" s="103">
        <v>7533127</v>
      </c>
      <c r="O16" s="104">
        <v>816304</v>
      </c>
      <c r="P16" s="105">
        <f t="shared" si="4"/>
        <v>8349431</v>
      </c>
      <c r="Q16" s="40">
        <f t="shared" si="5"/>
        <v>0.17657673680871314</v>
      </c>
      <c r="R16" s="103">
        <v>7870640</v>
      </c>
      <c r="S16" s="105">
        <v>140168</v>
      </c>
      <c r="T16" s="105">
        <f t="shared" si="6"/>
        <v>8010808</v>
      </c>
      <c r="U16" s="40">
        <f t="shared" si="7"/>
        <v>0.1700230919432889</v>
      </c>
      <c r="V16" s="103">
        <v>4474331</v>
      </c>
      <c r="W16" s="105">
        <v>269100</v>
      </c>
      <c r="X16" s="105">
        <f t="shared" si="8"/>
        <v>4743431</v>
      </c>
      <c r="Y16" s="40">
        <f t="shared" si="9"/>
        <v>0.10067558791068851</v>
      </c>
      <c r="Z16" s="75">
        <f t="shared" si="10"/>
        <v>28050140</v>
      </c>
      <c r="AA16" s="76">
        <f t="shared" si="11"/>
        <v>2947585</v>
      </c>
      <c r="AB16" s="76">
        <f t="shared" si="12"/>
        <v>30997725</v>
      </c>
      <c r="AC16" s="40">
        <f t="shared" si="13"/>
        <v>0.6579023049494864</v>
      </c>
      <c r="AD16" s="75">
        <v>4393137</v>
      </c>
      <c r="AE16" s="76">
        <v>3044560</v>
      </c>
      <c r="AF16" s="76">
        <f t="shared" si="14"/>
        <v>7437697</v>
      </c>
      <c r="AG16" s="40">
        <f t="shared" si="15"/>
        <v>0.8148587424034766</v>
      </c>
      <c r="AH16" s="40">
        <f t="shared" si="16"/>
        <v>-0.36224465718353405</v>
      </c>
      <c r="AI16" s="12">
        <v>48348597</v>
      </c>
      <c r="AJ16" s="12">
        <v>47668516</v>
      </c>
      <c r="AK16" s="12">
        <v>38843107</v>
      </c>
      <c r="AL16" s="12"/>
    </row>
    <row r="17" spans="1:38" s="13" customFormat="1" ht="12.75">
      <c r="A17" s="29" t="s">
        <v>96</v>
      </c>
      <c r="B17" s="58" t="s">
        <v>499</v>
      </c>
      <c r="C17" s="39" t="s">
        <v>500</v>
      </c>
      <c r="D17" s="75">
        <v>72230320</v>
      </c>
      <c r="E17" s="76">
        <v>23544070</v>
      </c>
      <c r="F17" s="77">
        <f t="shared" si="0"/>
        <v>95774390</v>
      </c>
      <c r="G17" s="75">
        <v>74859867</v>
      </c>
      <c r="H17" s="76">
        <v>28138417</v>
      </c>
      <c r="I17" s="78">
        <f t="shared" si="1"/>
        <v>102998284</v>
      </c>
      <c r="J17" s="75">
        <v>13081634</v>
      </c>
      <c r="K17" s="76">
        <v>1278928</v>
      </c>
      <c r="L17" s="76">
        <f t="shared" si="2"/>
        <v>14360562</v>
      </c>
      <c r="M17" s="40">
        <f t="shared" si="3"/>
        <v>0.14994156579853968</v>
      </c>
      <c r="N17" s="103">
        <v>14515816</v>
      </c>
      <c r="O17" s="104">
        <v>12139215</v>
      </c>
      <c r="P17" s="105">
        <f t="shared" si="4"/>
        <v>26655031</v>
      </c>
      <c r="Q17" s="40">
        <f t="shared" si="5"/>
        <v>0.2783106318923044</v>
      </c>
      <c r="R17" s="103">
        <v>12426008</v>
      </c>
      <c r="S17" s="105">
        <v>8177550</v>
      </c>
      <c r="T17" s="105">
        <f t="shared" si="6"/>
        <v>20603558</v>
      </c>
      <c r="U17" s="40">
        <f t="shared" si="7"/>
        <v>0.20003787635918283</v>
      </c>
      <c r="V17" s="103">
        <v>21840346</v>
      </c>
      <c r="W17" s="105">
        <v>6228581</v>
      </c>
      <c r="X17" s="105">
        <f t="shared" si="8"/>
        <v>28068927</v>
      </c>
      <c r="Y17" s="40">
        <f t="shared" si="9"/>
        <v>0.2725183945783019</v>
      </c>
      <c r="Z17" s="75">
        <f t="shared" si="10"/>
        <v>61863804</v>
      </c>
      <c r="AA17" s="76">
        <f t="shared" si="11"/>
        <v>27824274</v>
      </c>
      <c r="AB17" s="76">
        <f t="shared" si="12"/>
        <v>89688078</v>
      </c>
      <c r="AC17" s="40">
        <f t="shared" si="13"/>
        <v>0.8707725460746512</v>
      </c>
      <c r="AD17" s="75">
        <v>11008529</v>
      </c>
      <c r="AE17" s="76">
        <v>818106</v>
      </c>
      <c r="AF17" s="76">
        <f t="shared" si="14"/>
        <v>11826635</v>
      </c>
      <c r="AG17" s="40">
        <f t="shared" si="15"/>
        <v>0.7682466814518755</v>
      </c>
      <c r="AH17" s="40">
        <f t="shared" si="16"/>
        <v>1.3733654585602753</v>
      </c>
      <c r="AI17" s="12">
        <v>70968000</v>
      </c>
      <c r="AJ17" s="12">
        <v>84165647</v>
      </c>
      <c r="AK17" s="12">
        <v>64659979</v>
      </c>
      <c r="AL17" s="12"/>
    </row>
    <row r="18" spans="1:38" s="13" customFormat="1" ht="12.75">
      <c r="A18" s="29" t="s">
        <v>96</v>
      </c>
      <c r="B18" s="58" t="s">
        <v>501</v>
      </c>
      <c r="C18" s="39" t="s">
        <v>502</v>
      </c>
      <c r="D18" s="75">
        <v>54511963</v>
      </c>
      <c r="E18" s="76">
        <v>11805000</v>
      </c>
      <c r="F18" s="77">
        <f t="shared" si="0"/>
        <v>66316963</v>
      </c>
      <c r="G18" s="75">
        <v>46004612</v>
      </c>
      <c r="H18" s="76">
        <v>11805000</v>
      </c>
      <c r="I18" s="78">
        <f t="shared" si="1"/>
        <v>57809612</v>
      </c>
      <c r="J18" s="75">
        <v>7402666</v>
      </c>
      <c r="K18" s="76">
        <v>216492</v>
      </c>
      <c r="L18" s="76">
        <f t="shared" si="2"/>
        <v>7619158</v>
      </c>
      <c r="M18" s="40">
        <f t="shared" si="3"/>
        <v>0.11489003198171183</v>
      </c>
      <c r="N18" s="103">
        <v>9675165</v>
      </c>
      <c r="O18" s="104">
        <v>5555540</v>
      </c>
      <c r="P18" s="105">
        <f t="shared" si="4"/>
        <v>15230705</v>
      </c>
      <c r="Q18" s="40">
        <f t="shared" si="5"/>
        <v>0.22966529694672538</v>
      </c>
      <c r="R18" s="103">
        <v>7826894</v>
      </c>
      <c r="S18" s="105">
        <v>820126</v>
      </c>
      <c r="T18" s="105">
        <f t="shared" si="6"/>
        <v>8647020</v>
      </c>
      <c r="U18" s="40">
        <f t="shared" si="7"/>
        <v>0.14957754776143456</v>
      </c>
      <c r="V18" s="103">
        <v>7646680</v>
      </c>
      <c r="W18" s="105">
        <v>3674771</v>
      </c>
      <c r="X18" s="105">
        <f t="shared" si="8"/>
        <v>11321451</v>
      </c>
      <c r="Y18" s="40">
        <f t="shared" si="9"/>
        <v>0.19584028690592145</v>
      </c>
      <c r="Z18" s="75">
        <f t="shared" si="10"/>
        <v>32551405</v>
      </c>
      <c r="AA18" s="76">
        <f t="shared" si="11"/>
        <v>10266929</v>
      </c>
      <c r="AB18" s="76">
        <f t="shared" si="12"/>
        <v>42818334</v>
      </c>
      <c r="AC18" s="40">
        <f t="shared" si="13"/>
        <v>0.7406784532648307</v>
      </c>
      <c r="AD18" s="75">
        <v>8041021</v>
      </c>
      <c r="AE18" s="76">
        <v>614548</v>
      </c>
      <c r="AF18" s="76">
        <f t="shared" si="14"/>
        <v>8655569</v>
      </c>
      <c r="AG18" s="40">
        <f t="shared" si="15"/>
        <v>0.6176223006130976</v>
      </c>
      <c r="AH18" s="40">
        <f t="shared" si="16"/>
        <v>0.3079961583114872</v>
      </c>
      <c r="AI18" s="12">
        <v>76823000</v>
      </c>
      <c r="AJ18" s="12">
        <v>76823000</v>
      </c>
      <c r="AK18" s="12">
        <v>47447598</v>
      </c>
      <c r="AL18" s="12"/>
    </row>
    <row r="19" spans="1:38" s="13" customFormat="1" ht="12.75">
      <c r="A19" s="29" t="s">
        <v>96</v>
      </c>
      <c r="B19" s="58" t="s">
        <v>503</v>
      </c>
      <c r="C19" s="39" t="s">
        <v>504</v>
      </c>
      <c r="D19" s="75">
        <v>50289190</v>
      </c>
      <c r="E19" s="76">
        <v>15803360</v>
      </c>
      <c r="F19" s="77">
        <f t="shared" si="0"/>
        <v>66092550</v>
      </c>
      <c r="G19" s="75">
        <v>50936240</v>
      </c>
      <c r="H19" s="76">
        <v>29398980</v>
      </c>
      <c r="I19" s="78">
        <f t="shared" si="1"/>
        <v>80335220</v>
      </c>
      <c r="J19" s="75">
        <v>6876515</v>
      </c>
      <c r="K19" s="76">
        <v>1262775</v>
      </c>
      <c r="L19" s="76">
        <f t="shared" si="2"/>
        <v>8139290</v>
      </c>
      <c r="M19" s="40">
        <f t="shared" si="3"/>
        <v>0.12314988603102771</v>
      </c>
      <c r="N19" s="103">
        <v>9220791</v>
      </c>
      <c r="O19" s="104">
        <v>1051428</v>
      </c>
      <c r="P19" s="105">
        <f t="shared" si="4"/>
        <v>10272219</v>
      </c>
      <c r="Q19" s="40">
        <f t="shared" si="5"/>
        <v>0.1554217381535438</v>
      </c>
      <c r="R19" s="103">
        <v>10921006</v>
      </c>
      <c r="S19" s="105">
        <v>2962958</v>
      </c>
      <c r="T19" s="105">
        <f t="shared" si="6"/>
        <v>13883964</v>
      </c>
      <c r="U19" s="40">
        <f t="shared" si="7"/>
        <v>0.17282536849964436</v>
      </c>
      <c r="V19" s="103">
        <v>12966172</v>
      </c>
      <c r="W19" s="105">
        <v>5180570</v>
      </c>
      <c r="X19" s="105">
        <f t="shared" si="8"/>
        <v>18146742</v>
      </c>
      <c r="Y19" s="40">
        <f t="shared" si="9"/>
        <v>0.22588774886033797</v>
      </c>
      <c r="Z19" s="75">
        <f t="shared" si="10"/>
        <v>39984484</v>
      </c>
      <c r="AA19" s="76">
        <f t="shared" si="11"/>
        <v>10457731</v>
      </c>
      <c r="AB19" s="76">
        <f t="shared" si="12"/>
        <v>50442215</v>
      </c>
      <c r="AC19" s="40">
        <f t="shared" si="13"/>
        <v>0.6278966435892004</v>
      </c>
      <c r="AD19" s="75">
        <v>14303099</v>
      </c>
      <c r="AE19" s="76">
        <v>2508432</v>
      </c>
      <c r="AF19" s="76">
        <f t="shared" si="14"/>
        <v>16811531</v>
      </c>
      <c r="AG19" s="40">
        <f t="shared" si="15"/>
        <v>0.7082482539396695</v>
      </c>
      <c r="AH19" s="40">
        <f t="shared" si="16"/>
        <v>0.07942233220757822</v>
      </c>
      <c r="AI19" s="12">
        <v>55877210</v>
      </c>
      <c r="AJ19" s="12">
        <v>59306370</v>
      </c>
      <c r="AK19" s="12">
        <v>42003633</v>
      </c>
      <c r="AL19" s="12"/>
    </row>
    <row r="20" spans="1:38" s="13" customFormat="1" ht="12.75">
      <c r="A20" s="29" t="s">
        <v>115</v>
      </c>
      <c r="B20" s="58" t="s">
        <v>505</v>
      </c>
      <c r="C20" s="39" t="s">
        <v>506</v>
      </c>
      <c r="D20" s="75">
        <v>89963346</v>
      </c>
      <c r="E20" s="76">
        <v>3400000</v>
      </c>
      <c r="F20" s="77">
        <f t="shared" si="0"/>
        <v>93363346</v>
      </c>
      <c r="G20" s="75">
        <v>84986161</v>
      </c>
      <c r="H20" s="76">
        <v>5147000</v>
      </c>
      <c r="I20" s="78">
        <f t="shared" si="1"/>
        <v>90133161</v>
      </c>
      <c r="J20" s="75">
        <v>12124505</v>
      </c>
      <c r="K20" s="76">
        <v>102989</v>
      </c>
      <c r="L20" s="76">
        <f t="shared" si="2"/>
        <v>12227494</v>
      </c>
      <c r="M20" s="40">
        <f t="shared" si="3"/>
        <v>0.1309667500562801</v>
      </c>
      <c r="N20" s="103">
        <v>18917076</v>
      </c>
      <c r="O20" s="104">
        <v>105824</v>
      </c>
      <c r="P20" s="105">
        <f t="shared" si="4"/>
        <v>19022900</v>
      </c>
      <c r="Q20" s="40">
        <f t="shared" si="5"/>
        <v>0.2037512665837833</v>
      </c>
      <c r="R20" s="103">
        <v>14322285</v>
      </c>
      <c r="S20" s="105">
        <v>938625</v>
      </c>
      <c r="T20" s="105">
        <f t="shared" si="6"/>
        <v>15260910</v>
      </c>
      <c r="U20" s="40">
        <f t="shared" si="7"/>
        <v>0.16931515360922492</v>
      </c>
      <c r="V20" s="103">
        <v>18140651</v>
      </c>
      <c r="W20" s="105">
        <v>2805583</v>
      </c>
      <c r="X20" s="105">
        <f t="shared" si="8"/>
        <v>20946234</v>
      </c>
      <c r="Y20" s="40">
        <f t="shared" si="9"/>
        <v>0.23239209373784195</v>
      </c>
      <c r="Z20" s="75">
        <f t="shared" si="10"/>
        <v>63504517</v>
      </c>
      <c r="AA20" s="76">
        <f t="shared" si="11"/>
        <v>3953021</v>
      </c>
      <c r="AB20" s="76">
        <f t="shared" si="12"/>
        <v>67457538</v>
      </c>
      <c r="AC20" s="40">
        <f t="shared" si="13"/>
        <v>0.7484208614407742</v>
      </c>
      <c r="AD20" s="75">
        <v>10499824</v>
      </c>
      <c r="AE20" s="76">
        <v>309304</v>
      </c>
      <c r="AF20" s="76">
        <f t="shared" si="14"/>
        <v>10809128</v>
      </c>
      <c r="AG20" s="40">
        <f t="shared" si="15"/>
        <v>0.6457519204378096</v>
      </c>
      <c r="AH20" s="40">
        <f t="shared" si="16"/>
        <v>0.9378282873512092</v>
      </c>
      <c r="AI20" s="12">
        <v>85304479</v>
      </c>
      <c r="AJ20" s="12">
        <v>93691136</v>
      </c>
      <c r="AK20" s="12">
        <v>60501231</v>
      </c>
      <c r="AL20" s="12"/>
    </row>
    <row r="21" spans="1:38" s="55" customFormat="1" ht="12.75">
      <c r="A21" s="59"/>
      <c r="B21" s="60" t="s">
        <v>507</v>
      </c>
      <c r="C21" s="32"/>
      <c r="D21" s="79">
        <f>SUM(D14:D20)</f>
        <v>575949217</v>
      </c>
      <c r="E21" s="80">
        <f>SUM(E14:E20)</f>
        <v>121578580</v>
      </c>
      <c r="F21" s="81">
        <f t="shared" si="0"/>
        <v>697527797</v>
      </c>
      <c r="G21" s="79">
        <f>SUM(G14:G20)</f>
        <v>576297318</v>
      </c>
      <c r="H21" s="80">
        <f>SUM(H14:H20)</f>
        <v>148408573</v>
      </c>
      <c r="I21" s="81">
        <f t="shared" si="1"/>
        <v>724705891</v>
      </c>
      <c r="J21" s="79">
        <f>SUM(J14:J20)</f>
        <v>107353094</v>
      </c>
      <c r="K21" s="80">
        <f>SUM(K14:K20)</f>
        <v>14606964</v>
      </c>
      <c r="L21" s="80">
        <f t="shared" si="2"/>
        <v>121960058</v>
      </c>
      <c r="M21" s="44">
        <f t="shared" si="3"/>
        <v>0.17484616172221162</v>
      </c>
      <c r="N21" s="109">
        <f>SUM(N14:N20)</f>
        <v>123232878</v>
      </c>
      <c r="O21" s="110">
        <f>SUM(O14:O20)</f>
        <v>34658030</v>
      </c>
      <c r="P21" s="111">
        <f t="shared" si="4"/>
        <v>157890908</v>
      </c>
      <c r="Q21" s="44">
        <f t="shared" si="5"/>
        <v>0.2263578723013959</v>
      </c>
      <c r="R21" s="109">
        <f>SUM(R14:R20)</f>
        <v>108291432</v>
      </c>
      <c r="S21" s="111">
        <f>SUM(S14:S20)</f>
        <v>12284797</v>
      </c>
      <c r="T21" s="111">
        <f t="shared" si="6"/>
        <v>120576229</v>
      </c>
      <c r="U21" s="44">
        <f t="shared" si="7"/>
        <v>0.16637953478427017</v>
      </c>
      <c r="V21" s="109">
        <f>SUM(V14:V20)</f>
        <v>111999793</v>
      </c>
      <c r="W21" s="111">
        <f>SUM(W14:W20)</f>
        <v>21633907</v>
      </c>
      <c r="X21" s="111">
        <f t="shared" si="8"/>
        <v>133633700</v>
      </c>
      <c r="Y21" s="44">
        <f t="shared" si="9"/>
        <v>0.18439714877383273</v>
      </c>
      <c r="Z21" s="79">
        <f t="shared" si="10"/>
        <v>450877197</v>
      </c>
      <c r="AA21" s="80">
        <f t="shared" si="11"/>
        <v>83183698</v>
      </c>
      <c r="AB21" s="80">
        <f t="shared" si="12"/>
        <v>534060895</v>
      </c>
      <c r="AC21" s="44">
        <f t="shared" si="13"/>
        <v>0.7369346677492373</v>
      </c>
      <c r="AD21" s="79">
        <f>SUM(AD14:AD20)</f>
        <v>99329072</v>
      </c>
      <c r="AE21" s="80">
        <f>SUM(AE14:AE20)</f>
        <v>17003194</v>
      </c>
      <c r="AF21" s="80">
        <f t="shared" si="14"/>
        <v>116332266</v>
      </c>
      <c r="AG21" s="44">
        <f t="shared" si="15"/>
        <v>0.6872804269121882</v>
      </c>
      <c r="AH21" s="44">
        <f t="shared" si="16"/>
        <v>0.14872429288018862</v>
      </c>
      <c r="AI21" s="61">
        <f>SUM(AI14:AI20)</f>
        <v>662012426</v>
      </c>
      <c r="AJ21" s="61">
        <f>SUM(AJ14:AJ20)</f>
        <v>679530283</v>
      </c>
      <c r="AK21" s="61">
        <f>SUM(AK14:AK20)</f>
        <v>467027863</v>
      </c>
      <c r="AL21" s="61"/>
    </row>
    <row r="22" spans="1:38" s="13" customFormat="1" ht="12.75">
      <c r="A22" s="29" t="s">
        <v>96</v>
      </c>
      <c r="B22" s="58" t="s">
        <v>508</v>
      </c>
      <c r="C22" s="39" t="s">
        <v>509</v>
      </c>
      <c r="D22" s="75">
        <v>90183770</v>
      </c>
      <c r="E22" s="76">
        <v>10927000</v>
      </c>
      <c r="F22" s="77">
        <f t="shared" si="0"/>
        <v>101110770</v>
      </c>
      <c r="G22" s="75">
        <v>90183770</v>
      </c>
      <c r="H22" s="76">
        <v>10927000</v>
      </c>
      <c r="I22" s="78">
        <f t="shared" si="1"/>
        <v>101110770</v>
      </c>
      <c r="J22" s="75">
        <v>14706996</v>
      </c>
      <c r="K22" s="76">
        <v>136</v>
      </c>
      <c r="L22" s="76">
        <f t="shared" si="2"/>
        <v>14707132</v>
      </c>
      <c r="M22" s="40">
        <f t="shared" si="3"/>
        <v>0.14545564236134292</v>
      </c>
      <c r="N22" s="103">
        <v>16933011</v>
      </c>
      <c r="O22" s="104">
        <v>42000</v>
      </c>
      <c r="P22" s="105">
        <f t="shared" si="4"/>
        <v>16975011</v>
      </c>
      <c r="Q22" s="40">
        <f t="shared" si="5"/>
        <v>0.16788529055806814</v>
      </c>
      <c r="R22" s="103">
        <v>18814830</v>
      </c>
      <c r="S22" s="105">
        <v>0</v>
      </c>
      <c r="T22" s="105">
        <f t="shared" si="6"/>
        <v>18814830</v>
      </c>
      <c r="U22" s="40">
        <f t="shared" si="7"/>
        <v>0.1860813640327336</v>
      </c>
      <c r="V22" s="103">
        <v>20625937</v>
      </c>
      <c r="W22" s="105">
        <v>0</v>
      </c>
      <c r="X22" s="105">
        <f t="shared" si="8"/>
        <v>20625937</v>
      </c>
      <c r="Y22" s="40">
        <f t="shared" si="9"/>
        <v>0.20399347171423973</v>
      </c>
      <c r="Z22" s="75">
        <f t="shared" si="10"/>
        <v>71080774</v>
      </c>
      <c r="AA22" s="76">
        <f t="shared" si="11"/>
        <v>42136</v>
      </c>
      <c r="AB22" s="76">
        <f t="shared" si="12"/>
        <v>71122910</v>
      </c>
      <c r="AC22" s="40">
        <f t="shared" si="13"/>
        <v>0.7034157686663844</v>
      </c>
      <c r="AD22" s="75">
        <v>15098924</v>
      </c>
      <c r="AE22" s="76">
        <v>31811</v>
      </c>
      <c r="AF22" s="76">
        <f t="shared" si="14"/>
        <v>15130735</v>
      </c>
      <c r="AG22" s="40">
        <f t="shared" si="15"/>
        <v>0.7004267456044989</v>
      </c>
      <c r="AH22" s="40">
        <f t="shared" si="16"/>
        <v>0.36318143170176476</v>
      </c>
      <c r="AI22" s="12">
        <v>86297784</v>
      </c>
      <c r="AJ22" s="12">
        <v>86297784</v>
      </c>
      <c r="AK22" s="12">
        <v>60445276</v>
      </c>
      <c r="AL22" s="12"/>
    </row>
    <row r="23" spans="1:38" s="13" customFormat="1" ht="12.75">
      <c r="A23" s="29" t="s">
        <v>96</v>
      </c>
      <c r="B23" s="58" t="s">
        <v>510</v>
      </c>
      <c r="C23" s="39" t="s">
        <v>511</v>
      </c>
      <c r="D23" s="75">
        <v>116698274</v>
      </c>
      <c r="E23" s="76">
        <v>71016939</v>
      </c>
      <c r="F23" s="77">
        <f t="shared" si="0"/>
        <v>187715213</v>
      </c>
      <c r="G23" s="75">
        <v>129254213</v>
      </c>
      <c r="H23" s="76">
        <v>61792420</v>
      </c>
      <c r="I23" s="78">
        <f t="shared" si="1"/>
        <v>191046633</v>
      </c>
      <c r="J23" s="75">
        <v>27397686</v>
      </c>
      <c r="K23" s="76">
        <v>8294662</v>
      </c>
      <c r="L23" s="76">
        <f t="shared" si="2"/>
        <v>35692348</v>
      </c>
      <c r="M23" s="40">
        <f t="shared" si="3"/>
        <v>0.19014094504956291</v>
      </c>
      <c r="N23" s="103">
        <v>26627105</v>
      </c>
      <c r="O23" s="104">
        <v>9701453</v>
      </c>
      <c r="P23" s="105">
        <f t="shared" si="4"/>
        <v>36328558</v>
      </c>
      <c r="Q23" s="40">
        <f t="shared" si="5"/>
        <v>0.19353017488252272</v>
      </c>
      <c r="R23" s="103">
        <v>31314408</v>
      </c>
      <c r="S23" s="105">
        <v>17860313</v>
      </c>
      <c r="T23" s="105">
        <f t="shared" si="6"/>
        <v>49174721</v>
      </c>
      <c r="U23" s="40">
        <f t="shared" si="7"/>
        <v>0.257396428441636</v>
      </c>
      <c r="V23" s="103">
        <v>32588133</v>
      </c>
      <c r="W23" s="105">
        <v>10042244</v>
      </c>
      <c r="X23" s="105">
        <f t="shared" si="8"/>
        <v>42630377</v>
      </c>
      <c r="Y23" s="40">
        <f t="shared" si="9"/>
        <v>0.22314121076397092</v>
      </c>
      <c r="Z23" s="75">
        <f t="shared" si="10"/>
        <v>117927332</v>
      </c>
      <c r="AA23" s="76">
        <f t="shared" si="11"/>
        <v>45898672</v>
      </c>
      <c r="AB23" s="76">
        <f t="shared" si="12"/>
        <v>163826004</v>
      </c>
      <c r="AC23" s="40">
        <f t="shared" si="13"/>
        <v>0.8575184049435721</v>
      </c>
      <c r="AD23" s="75">
        <v>49268660</v>
      </c>
      <c r="AE23" s="76">
        <v>26121672</v>
      </c>
      <c r="AF23" s="76">
        <f t="shared" si="14"/>
        <v>75390332</v>
      </c>
      <c r="AG23" s="40">
        <f t="shared" si="15"/>
        <v>0.9104773519379007</v>
      </c>
      <c r="AH23" s="40">
        <f t="shared" si="16"/>
        <v>-0.4345378794723971</v>
      </c>
      <c r="AI23" s="12">
        <v>141386656</v>
      </c>
      <c r="AJ23" s="12">
        <v>169000508</v>
      </c>
      <c r="AK23" s="12">
        <v>153871135</v>
      </c>
      <c r="AL23" s="12"/>
    </row>
    <row r="24" spans="1:38" s="13" customFormat="1" ht="12.75">
      <c r="A24" s="29" t="s">
        <v>96</v>
      </c>
      <c r="B24" s="58" t="s">
        <v>512</v>
      </c>
      <c r="C24" s="39" t="s">
        <v>513</v>
      </c>
      <c r="D24" s="75">
        <v>186008600</v>
      </c>
      <c r="E24" s="76">
        <v>44038631</v>
      </c>
      <c r="F24" s="77">
        <f t="shared" si="0"/>
        <v>230047231</v>
      </c>
      <c r="G24" s="75">
        <v>183694564</v>
      </c>
      <c r="H24" s="76">
        <v>20833285</v>
      </c>
      <c r="I24" s="78">
        <f t="shared" si="1"/>
        <v>204527849</v>
      </c>
      <c r="J24" s="75">
        <v>42138929</v>
      </c>
      <c r="K24" s="76">
        <v>2039798</v>
      </c>
      <c r="L24" s="76">
        <f t="shared" si="2"/>
        <v>44178727</v>
      </c>
      <c r="M24" s="40">
        <f t="shared" si="3"/>
        <v>0.19204198549992546</v>
      </c>
      <c r="N24" s="103">
        <v>36646557</v>
      </c>
      <c r="O24" s="104">
        <v>2181621</v>
      </c>
      <c r="P24" s="105">
        <f t="shared" si="4"/>
        <v>38828178</v>
      </c>
      <c r="Q24" s="40">
        <f t="shared" si="5"/>
        <v>0.1687835051576865</v>
      </c>
      <c r="R24" s="103">
        <v>35880993</v>
      </c>
      <c r="S24" s="105">
        <v>3000425</v>
      </c>
      <c r="T24" s="105">
        <f t="shared" si="6"/>
        <v>38881418</v>
      </c>
      <c r="U24" s="40">
        <f t="shared" si="7"/>
        <v>0.19010329493075537</v>
      </c>
      <c r="V24" s="103">
        <v>39670855</v>
      </c>
      <c r="W24" s="105">
        <v>8447250</v>
      </c>
      <c r="X24" s="105">
        <f t="shared" si="8"/>
        <v>48118105</v>
      </c>
      <c r="Y24" s="40">
        <f t="shared" si="9"/>
        <v>0.23526431845474502</v>
      </c>
      <c r="Z24" s="75">
        <f t="shared" si="10"/>
        <v>154337334</v>
      </c>
      <c r="AA24" s="76">
        <f t="shared" si="11"/>
        <v>15669094</v>
      </c>
      <c r="AB24" s="76">
        <f t="shared" si="12"/>
        <v>170006428</v>
      </c>
      <c r="AC24" s="40">
        <f t="shared" si="13"/>
        <v>0.8312140807778211</v>
      </c>
      <c r="AD24" s="75">
        <v>42132780</v>
      </c>
      <c r="AE24" s="76">
        <v>3641086</v>
      </c>
      <c r="AF24" s="76">
        <f t="shared" si="14"/>
        <v>45773866</v>
      </c>
      <c r="AG24" s="40">
        <f t="shared" si="15"/>
        <v>0.8420064198655544</v>
      </c>
      <c r="AH24" s="40">
        <f t="shared" si="16"/>
        <v>0.05121348063543518</v>
      </c>
      <c r="AI24" s="12">
        <v>191699935</v>
      </c>
      <c r="AJ24" s="12">
        <v>188054717</v>
      </c>
      <c r="AK24" s="12">
        <v>158343279</v>
      </c>
      <c r="AL24" s="12"/>
    </row>
    <row r="25" spans="1:38" s="13" customFormat="1" ht="12.75">
      <c r="A25" s="29" t="s">
        <v>96</v>
      </c>
      <c r="B25" s="58" t="s">
        <v>514</v>
      </c>
      <c r="C25" s="39" t="s">
        <v>515</v>
      </c>
      <c r="D25" s="75">
        <v>44985632</v>
      </c>
      <c r="E25" s="76">
        <v>9089000</v>
      </c>
      <c r="F25" s="77">
        <f t="shared" si="0"/>
        <v>54074632</v>
      </c>
      <c r="G25" s="75">
        <v>44985632</v>
      </c>
      <c r="H25" s="76">
        <v>9089000</v>
      </c>
      <c r="I25" s="78">
        <f t="shared" si="1"/>
        <v>54074632</v>
      </c>
      <c r="J25" s="75">
        <v>12236256</v>
      </c>
      <c r="K25" s="76">
        <v>39670</v>
      </c>
      <c r="L25" s="76">
        <f t="shared" si="2"/>
        <v>12275926</v>
      </c>
      <c r="M25" s="40">
        <f t="shared" si="3"/>
        <v>0.22701820698474656</v>
      </c>
      <c r="N25" s="103">
        <v>9177139</v>
      </c>
      <c r="O25" s="104">
        <v>408295</v>
      </c>
      <c r="P25" s="105">
        <f t="shared" si="4"/>
        <v>9585434</v>
      </c>
      <c r="Q25" s="40">
        <f t="shared" si="5"/>
        <v>0.1772630463763489</v>
      </c>
      <c r="R25" s="103">
        <v>7814164</v>
      </c>
      <c r="S25" s="105">
        <v>668749</v>
      </c>
      <c r="T25" s="105">
        <f t="shared" si="6"/>
        <v>8482913</v>
      </c>
      <c r="U25" s="40">
        <f t="shared" si="7"/>
        <v>0.15687416975856627</v>
      </c>
      <c r="V25" s="103">
        <v>4004541</v>
      </c>
      <c r="W25" s="105">
        <v>8544</v>
      </c>
      <c r="X25" s="105">
        <f t="shared" si="8"/>
        <v>4013085</v>
      </c>
      <c r="Y25" s="40">
        <f t="shared" si="9"/>
        <v>0.0742138198924775</v>
      </c>
      <c r="Z25" s="75">
        <f t="shared" si="10"/>
        <v>33232100</v>
      </c>
      <c r="AA25" s="76">
        <f t="shared" si="11"/>
        <v>1125258</v>
      </c>
      <c r="AB25" s="76">
        <f t="shared" si="12"/>
        <v>34357358</v>
      </c>
      <c r="AC25" s="40">
        <f t="shared" si="13"/>
        <v>0.6353692430121393</v>
      </c>
      <c r="AD25" s="75">
        <v>18430135</v>
      </c>
      <c r="AE25" s="76">
        <v>14286224</v>
      </c>
      <c r="AF25" s="76">
        <f t="shared" si="14"/>
        <v>32716359</v>
      </c>
      <c r="AG25" s="40">
        <f t="shared" si="15"/>
        <v>0.9367235426252409</v>
      </c>
      <c r="AH25" s="40">
        <f t="shared" si="16"/>
        <v>-0.8773370533071849</v>
      </c>
      <c r="AI25" s="12">
        <v>50577084</v>
      </c>
      <c r="AJ25" s="12">
        <v>63477084</v>
      </c>
      <c r="AK25" s="12">
        <v>59460479</v>
      </c>
      <c r="AL25" s="12"/>
    </row>
    <row r="26" spans="1:38" s="13" customFormat="1" ht="12.75">
      <c r="A26" s="29" t="s">
        <v>96</v>
      </c>
      <c r="B26" s="58" t="s">
        <v>516</v>
      </c>
      <c r="C26" s="39" t="s">
        <v>517</v>
      </c>
      <c r="D26" s="75">
        <v>60024600</v>
      </c>
      <c r="E26" s="76">
        <v>12639000</v>
      </c>
      <c r="F26" s="77">
        <f t="shared" si="0"/>
        <v>72663600</v>
      </c>
      <c r="G26" s="75">
        <v>60024600</v>
      </c>
      <c r="H26" s="76">
        <v>12639000</v>
      </c>
      <c r="I26" s="78">
        <f t="shared" si="1"/>
        <v>72663600</v>
      </c>
      <c r="J26" s="75">
        <v>15199585</v>
      </c>
      <c r="K26" s="76">
        <v>4542129</v>
      </c>
      <c r="L26" s="76">
        <f t="shared" si="2"/>
        <v>19741714</v>
      </c>
      <c r="M26" s="40">
        <f t="shared" si="3"/>
        <v>0.271686428968562</v>
      </c>
      <c r="N26" s="103">
        <v>9522900</v>
      </c>
      <c r="O26" s="104">
        <v>2180980</v>
      </c>
      <c r="P26" s="105">
        <f t="shared" si="4"/>
        <v>11703880</v>
      </c>
      <c r="Q26" s="40">
        <f t="shared" si="5"/>
        <v>0.1610693662301345</v>
      </c>
      <c r="R26" s="103">
        <v>3478401</v>
      </c>
      <c r="S26" s="105">
        <v>2099975</v>
      </c>
      <c r="T26" s="105">
        <f t="shared" si="6"/>
        <v>5578376</v>
      </c>
      <c r="U26" s="40">
        <f t="shared" si="7"/>
        <v>0.07676988203171876</v>
      </c>
      <c r="V26" s="103">
        <v>13892191</v>
      </c>
      <c r="W26" s="105">
        <v>5266239</v>
      </c>
      <c r="X26" s="105">
        <f t="shared" si="8"/>
        <v>19158430</v>
      </c>
      <c r="Y26" s="40">
        <f t="shared" si="9"/>
        <v>0.26365924617002184</v>
      </c>
      <c r="Z26" s="75">
        <f t="shared" si="10"/>
        <v>42093077</v>
      </c>
      <c r="AA26" s="76">
        <f t="shared" si="11"/>
        <v>14089323</v>
      </c>
      <c r="AB26" s="76">
        <f t="shared" si="12"/>
        <v>56182400</v>
      </c>
      <c r="AC26" s="40">
        <f t="shared" si="13"/>
        <v>0.7731849234004371</v>
      </c>
      <c r="AD26" s="75">
        <v>10591005</v>
      </c>
      <c r="AE26" s="76">
        <v>0</v>
      </c>
      <c r="AF26" s="76">
        <f t="shared" si="14"/>
        <v>10591005</v>
      </c>
      <c r="AG26" s="40">
        <f t="shared" si="15"/>
        <v>0.37480092225394157</v>
      </c>
      <c r="AH26" s="40">
        <f t="shared" si="16"/>
        <v>0.8089340907685343</v>
      </c>
      <c r="AI26" s="12">
        <v>59449136</v>
      </c>
      <c r="AJ26" s="12">
        <v>59449136</v>
      </c>
      <c r="AK26" s="12">
        <v>22281591</v>
      </c>
      <c r="AL26" s="12"/>
    </row>
    <row r="27" spans="1:38" s="13" customFormat="1" ht="12.75">
      <c r="A27" s="29" t="s">
        <v>96</v>
      </c>
      <c r="B27" s="58" t="s">
        <v>518</v>
      </c>
      <c r="C27" s="39" t="s">
        <v>519</v>
      </c>
      <c r="D27" s="75">
        <v>56710801</v>
      </c>
      <c r="E27" s="76">
        <v>31372900</v>
      </c>
      <c r="F27" s="77">
        <f t="shared" si="0"/>
        <v>88083701</v>
      </c>
      <c r="G27" s="75">
        <v>50417576</v>
      </c>
      <c r="H27" s="76">
        <v>18074282</v>
      </c>
      <c r="I27" s="78">
        <f t="shared" si="1"/>
        <v>68491858</v>
      </c>
      <c r="J27" s="75">
        <v>7952610</v>
      </c>
      <c r="K27" s="76">
        <v>2207817</v>
      </c>
      <c r="L27" s="76">
        <f t="shared" si="2"/>
        <v>10160427</v>
      </c>
      <c r="M27" s="40">
        <f t="shared" si="3"/>
        <v>0.11534968313831409</v>
      </c>
      <c r="N27" s="103">
        <v>9645667</v>
      </c>
      <c r="O27" s="104">
        <v>1798951</v>
      </c>
      <c r="P27" s="105">
        <f t="shared" si="4"/>
        <v>11444618</v>
      </c>
      <c r="Q27" s="40">
        <f t="shared" si="5"/>
        <v>0.12992889569887622</v>
      </c>
      <c r="R27" s="103">
        <v>8960240</v>
      </c>
      <c r="S27" s="105">
        <v>2353005</v>
      </c>
      <c r="T27" s="105">
        <f t="shared" si="6"/>
        <v>11313245</v>
      </c>
      <c r="U27" s="40">
        <f t="shared" si="7"/>
        <v>0.16517649440901427</v>
      </c>
      <c r="V27" s="103">
        <v>8513269</v>
      </c>
      <c r="W27" s="105">
        <v>3694625</v>
      </c>
      <c r="X27" s="105">
        <f t="shared" si="8"/>
        <v>12207894</v>
      </c>
      <c r="Y27" s="40">
        <f t="shared" si="9"/>
        <v>0.17823861633305377</v>
      </c>
      <c r="Z27" s="75">
        <f t="shared" si="10"/>
        <v>35071786</v>
      </c>
      <c r="AA27" s="76">
        <f t="shared" si="11"/>
        <v>10054398</v>
      </c>
      <c r="AB27" s="76">
        <f t="shared" si="12"/>
        <v>45126184</v>
      </c>
      <c r="AC27" s="40">
        <f t="shared" si="13"/>
        <v>0.6588547210969222</v>
      </c>
      <c r="AD27" s="75">
        <v>9586690</v>
      </c>
      <c r="AE27" s="76">
        <v>4706489</v>
      </c>
      <c r="AF27" s="76">
        <f t="shared" si="14"/>
        <v>14293179</v>
      </c>
      <c r="AG27" s="40">
        <f t="shared" si="15"/>
        <v>0.7437685434871025</v>
      </c>
      <c r="AH27" s="40">
        <f t="shared" si="16"/>
        <v>-0.1458937161564967</v>
      </c>
      <c r="AI27" s="12">
        <v>108479079</v>
      </c>
      <c r="AJ27" s="12">
        <v>88240887</v>
      </c>
      <c r="AK27" s="12">
        <v>65630796</v>
      </c>
      <c r="AL27" s="12"/>
    </row>
    <row r="28" spans="1:38" s="13" customFormat="1" ht="12.75">
      <c r="A28" s="29" t="s">
        <v>96</v>
      </c>
      <c r="B28" s="58" t="s">
        <v>520</v>
      </c>
      <c r="C28" s="39" t="s">
        <v>521</v>
      </c>
      <c r="D28" s="75">
        <v>96307000</v>
      </c>
      <c r="E28" s="76">
        <v>23035000</v>
      </c>
      <c r="F28" s="77">
        <f t="shared" si="0"/>
        <v>119342000</v>
      </c>
      <c r="G28" s="75">
        <v>87334611</v>
      </c>
      <c r="H28" s="76">
        <v>34200000</v>
      </c>
      <c r="I28" s="78">
        <f t="shared" si="1"/>
        <v>121534611</v>
      </c>
      <c r="J28" s="75">
        <v>16185215</v>
      </c>
      <c r="K28" s="76">
        <v>1543516</v>
      </c>
      <c r="L28" s="76">
        <f t="shared" si="2"/>
        <v>17728731</v>
      </c>
      <c r="M28" s="40">
        <f t="shared" si="3"/>
        <v>0.1485539960784971</v>
      </c>
      <c r="N28" s="103">
        <v>17751856</v>
      </c>
      <c r="O28" s="104">
        <v>4557325</v>
      </c>
      <c r="P28" s="105">
        <f t="shared" si="4"/>
        <v>22309181</v>
      </c>
      <c r="Q28" s="40">
        <f t="shared" si="5"/>
        <v>0.18693486785875887</v>
      </c>
      <c r="R28" s="103">
        <v>18404315</v>
      </c>
      <c r="S28" s="105">
        <v>2531450</v>
      </c>
      <c r="T28" s="105">
        <f t="shared" si="6"/>
        <v>20935765</v>
      </c>
      <c r="U28" s="40">
        <f t="shared" si="7"/>
        <v>0.17226175183956446</v>
      </c>
      <c r="V28" s="103">
        <v>15231421</v>
      </c>
      <c r="W28" s="105">
        <v>0</v>
      </c>
      <c r="X28" s="105">
        <f t="shared" si="8"/>
        <v>15231421</v>
      </c>
      <c r="Y28" s="40">
        <f t="shared" si="9"/>
        <v>0.12532578888165447</v>
      </c>
      <c r="Z28" s="75">
        <f t="shared" si="10"/>
        <v>67572807</v>
      </c>
      <c r="AA28" s="76">
        <f t="shared" si="11"/>
        <v>8632291</v>
      </c>
      <c r="AB28" s="76">
        <f t="shared" si="12"/>
        <v>76205098</v>
      </c>
      <c r="AC28" s="40">
        <f t="shared" si="13"/>
        <v>0.6270238360330128</v>
      </c>
      <c r="AD28" s="75">
        <v>22419644</v>
      </c>
      <c r="AE28" s="76">
        <v>7395138</v>
      </c>
      <c r="AF28" s="76">
        <f t="shared" si="14"/>
        <v>29814782</v>
      </c>
      <c r="AG28" s="40">
        <f t="shared" si="15"/>
        <v>0.8532128646744062</v>
      </c>
      <c r="AH28" s="40">
        <f t="shared" si="16"/>
        <v>-0.48913190108181903</v>
      </c>
      <c r="AI28" s="12">
        <v>99654135</v>
      </c>
      <c r="AJ28" s="12">
        <v>99654135</v>
      </c>
      <c r="AK28" s="12">
        <v>85026190</v>
      </c>
      <c r="AL28" s="12"/>
    </row>
    <row r="29" spans="1:38" s="13" customFormat="1" ht="12.75">
      <c r="A29" s="29" t="s">
        <v>96</v>
      </c>
      <c r="B29" s="58" t="s">
        <v>522</v>
      </c>
      <c r="C29" s="39" t="s">
        <v>523</v>
      </c>
      <c r="D29" s="75">
        <v>129327000</v>
      </c>
      <c r="E29" s="76">
        <v>26515000</v>
      </c>
      <c r="F29" s="77">
        <f t="shared" si="0"/>
        <v>155842000</v>
      </c>
      <c r="G29" s="75">
        <v>129327000</v>
      </c>
      <c r="H29" s="76">
        <v>26515000</v>
      </c>
      <c r="I29" s="78">
        <f t="shared" si="1"/>
        <v>155842000</v>
      </c>
      <c r="J29" s="75">
        <v>32957359</v>
      </c>
      <c r="K29" s="76">
        <v>5423135</v>
      </c>
      <c r="L29" s="76">
        <f t="shared" si="2"/>
        <v>38380494</v>
      </c>
      <c r="M29" s="40">
        <f t="shared" si="3"/>
        <v>0.246278243349033</v>
      </c>
      <c r="N29" s="103">
        <v>26764989</v>
      </c>
      <c r="O29" s="104">
        <v>4377813</v>
      </c>
      <c r="P29" s="105">
        <f t="shared" si="4"/>
        <v>31142802</v>
      </c>
      <c r="Q29" s="40">
        <f t="shared" si="5"/>
        <v>0.1998357438944572</v>
      </c>
      <c r="R29" s="103">
        <v>29424000</v>
      </c>
      <c r="S29" s="105">
        <v>3468218</v>
      </c>
      <c r="T29" s="105">
        <f t="shared" si="6"/>
        <v>32892218</v>
      </c>
      <c r="U29" s="40">
        <f t="shared" si="7"/>
        <v>0.21106131851490612</v>
      </c>
      <c r="V29" s="103">
        <v>31934026</v>
      </c>
      <c r="W29" s="105">
        <v>18848662</v>
      </c>
      <c r="X29" s="105">
        <f t="shared" si="8"/>
        <v>50782688</v>
      </c>
      <c r="Y29" s="40">
        <f t="shared" si="9"/>
        <v>0.3258600890645654</v>
      </c>
      <c r="Z29" s="75">
        <f t="shared" si="10"/>
        <v>121080374</v>
      </c>
      <c r="AA29" s="76">
        <f t="shared" si="11"/>
        <v>32117828</v>
      </c>
      <c r="AB29" s="76">
        <f t="shared" si="12"/>
        <v>153198202</v>
      </c>
      <c r="AC29" s="40">
        <f t="shared" si="13"/>
        <v>0.9830353948229618</v>
      </c>
      <c r="AD29" s="75">
        <v>19793254</v>
      </c>
      <c r="AE29" s="76">
        <v>262816</v>
      </c>
      <c r="AF29" s="76">
        <f t="shared" si="14"/>
        <v>20056070</v>
      </c>
      <c r="AG29" s="40">
        <f t="shared" si="15"/>
        <v>3.0521086650026596</v>
      </c>
      <c r="AH29" s="40">
        <f t="shared" si="16"/>
        <v>1.5320358375294862</v>
      </c>
      <c r="AI29" s="12">
        <v>27302369</v>
      </c>
      <c r="AJ29" s="12">
        <v>27302369</v>
      </c>
      <c r="AK29" s="12">
        <v>83329797</v>
      </c>
      <c r="AL29" s="12"/>
    </row>
    <row r="30" spans="1:38" s="13" customFormat="1" ht="12.75">
      <c r="A30" s="29" t="s">
        <v>115</v>
      </c>
      <c r="B30" s="58" t="s">
        <v>524</v>
      </c>
      <c r="C30" s="39" t="s">
        <v>525</v>
      </c>
      <c r="D30" s="75">
        <v>39284351</v>
      </c>
      <c r="E30" s="76">
        <v>350000</v>
      </c>
      <c r="F30" s="77">
        <f t="shared" si="0"/>
        <v>39634351</v>
      </c>
      <c r="G30" s="75">
        <v>47750396</v>
      </c>
      <c r="H30" s="76">
        <v>358000</v>
      </c>
      <c r="I30" s="78">
        <f t="shared" si="1"/>
        <v>48108396</v>
      </c>
      <c r="J30" s="75">
        <v>9964367</v>
      </c>
      <c r="K30" s="76">
        <v>412</v>
      </c>
      <c r="L30" s="76">
        <f t="shared" si="2"/>
        <v>9964779</v>
      </c>
      <c r="M30" s="40">
        <f t="shared" si="3"/>
        <v>0.25141774114075943</v>
      </c>
      <c r="N30" s="103">
        <v>10383301</v>
      </c>
      <c r="O30" s="104">
        <v>8698</v>
      </c>
      <c r="P30" s="105">
        <f t="shared" si="4"/>
        <v>10391999</v>
      </c>
      <c r="Q30" s="40">
        <f t="shared" si="5"/>
        <v>0.26219677471191594</v>
      </c>
      <c r="R30" s="103">
        <v>12355712</v>
      </c>
      <c r="S30" s="105">
        <v>54746</v>
      </c>
      <c r="T30" s="105">
        <f t="shared" si="6"/>
        <v>12410458</v>
      </c>
      <c r="U30" s="40">
        <f t="shared" si="7"/>
        <v>0.2579686506280525</v>
      </c>
      <c r="V30" s="103">
        <v>13314227</v>
      </c>
      <c r="W30" s="105">
        <v>486498</v>
      </c>
      <c r="X30" s="105">
        <f t="shared" si="8"/>
        <v>13800725</v>
      </c>
      <c r="Y30" s="40">
        <f t="shared" si="9"/>
        <v>0.28686728611779116</v>
      </c>
      <c r="Z30" s="75">
        <f t="shared" si="10"/>
        <v>46017607</v>
      </c>
      <c r="AA30" s="76">
        <f t="shared" si="11"/>
        <v>550354</v>
      </c>
      <c r="AB30" s="76">
        <f t="shared" si="12"/>
        <v>46567961</v>
      </c>
      <c r="AC30" s="40">
        <f t="shared" si="13"/>
        <v>0.9679799135269445</v>
      </c>
      <c r="AD30" s="75">
        <v>12886647</v>
      </c>
      <c r="AE30" s="76">
        <v>26298</v>
      </c>
      <c r="AF30" s="76">
        <f t="shared" si="14"/>
        <v>12912945</v>
      </c>
      <c r="AG30" s="40">
        <f t="shared" si="15"/>
        <v>0.8772713771737474</v>
      </c>
      <c r="AH30" s="40">
        <f t="shared" si="16"/>
        <v>0.06875116404507264</v>
      </c>
      <c r="AI30" s="12">
        <v>54204780</v>
      </c>
      <c r="AJ30" s="12">
        <v>54204780</v>
      </c>
      <c r="AK30" s="12">
        <v>47552302</v>
      </c>
      <c r="AL30" s="12"/>
    </row>
    <row r="31" spans="1:38" s="55" customFormat="1" ht="12.75">
      <c r="A31" s="59"/>
      <c r="B31" s="60" t="s">
        <v>526</v>
      </c>
      <c r="C31" s="32"/>
      <c r="D31" s="79">
        <f>SUM(D22:D30)</f>
        <v>819530028</v>
      </c>
      <c r="E31" s="80">
        <f>SUM(E22:E30)</f>
        <v>228983470</v>
      </c>
      <c r="F31" s="81">
        <f t="shared" si="0"/>
        <v>1048513498</v>
      </c>
      <c r="G31" s="79">
        <f>SUM(G22:G30)</f>
        <v>822972362</v>
      </c>
      <c r="H31" s="80">
        <f>SUM(H22:H30)</f>
        <v>194427987</v>
      </c>
      <c r="I31" s="81">
        <f t="shared" si="1"/>
        <v>1017400349</v>
      </c>
      <c r="J31" s="79">
        <f>SUM(J22:J30)</f>
        <v>178739003</v>
      </c>
      <c r="K31" s="80">
        <f>SUM(K22:K30)</f>
        <v>24091275</v>
      </c>
      <c r="L31" s="80">
        <f t="shared" si="2"/>
        <v>202830278</v>
      </c>
      <c r="M31" s="44">
        <f t="shared" si="3"/>
        <v>0.19344555734083643</v>
      </c>
      <c r="N31" s="109">
        <f>SUM(N22:N30)</f>
        <v>163452525</v>
      </c>
      <c r="O31" s="110">
        <f>SUM(O22:O30)</f>
        <v>25257136</v>
      </c>
      <c r="P31" s="111">
        <f t="shared" si="4"/>
        <v>188709661</v>
      </c>
      <c r="Q31" s="44">
        <f t="shared" si="5"/>
        <v>0.17997828483844658</v>
      </c>
      <c r="R31" s="109">
        <f>SUM(R22:R30)</f>
        <v>166447063</v>
      </c>
      <c r="S31" s="111">
        <f>SUM(S22:S30)</f>
        <v>32036881</v>
      </c>
      <c r="T31" s="111">
        <f t="shared" si="6"/>
        <v>198483944</v>
      </c>
      <c r="U31" s="44">
        <f t="shared" si="7"/>
        <v>0.19508932171596885</v>
      </c>
      <c r="V31" s="109">
        <f>SUM(V22:V30)</f>
        <v>179774600</v>
      </c>
      <c r="W31" s="111">
        <f>SUM(W22:W30)</f>
        <v>46794062</v>
      </c>
      <c r="X31" s="111">
        <f t="shared" si="8"/>
        <v>226568662</v>
      </c>
      <c r="Y31" s="44">
        <f t="shared" si="9"/>
        <v>0.22269371366217214</v>
      </c>
      <c r="Z31" s="79">
        <f t="shared" si="10"/>
        <v>688413191</v>
      </c>
      <c r="AA31" s="80">
        <f t="shared" si="11"/>
        <v>128179354</v>
      </c>
      <c r="AB31" s="80">
        <f t="shared" si="12"/>
        <v>816592545</v>
      </c>
      <c r="AC31" s="44">
        <f t="shared" si="13"/>
        <v>0.8026265626924804</v>
      </c>
      <c r="AD31" s="79">
        <f>SUM(AD22:AD30)</f>
        <v>200207739</v>
      </c>
      <c r="AE31" s="80">
        <f>SUM(AE22:AE30)</f>
        <v>56471534</v>
      </c>
      <c r="AF31" s="80">
        <f t="shared" si="14"/>
        <v>256679273</v>
      </c>
      <c r="AG31" s="44">
        <f t="shared" si="15"/>
        <v>0.8806476307836935</v>
      </c>
      <c r="AH31" s="44">
        <f t="shared" si="16"/>
        <v>-0.11730830716510565</v>
      </c>
      <c r="AI31" s="61">
        <f>SUM(AI22:AI30)</f>
        <v>819050958</v>
      </c>
      <c r="AJ31" s="61">
        <f>SUM(AJ22:AJ30)</f>
        <v>835681400</v>
      </c>
      <c r="AK31" s="61">
        <f>SUM(AK22:AK30)</f>
        <v>735940845</v>
      </c>
      <c r="AL31" s="61"/>
    </row>
    <row r="32" spans="1:38" s="13" customFormat="1" ht="12.75">
      <c r="A32" s="29" t="s">
        <v>96</v>
      </c>
      <c r="B32" s="58" t="s">
        <v>527</v>
      </c>
      <c r="C32" s="39" t="s">
        <v>528</v>
      </c>
      <c r="D32" s="75">
        <v>20364950</v>
      </c>
      <c r="E32" s="76">
        <v>13116000</v>
      </c>
      <c r="F32" s="77">
        <f t="shared" si="0"/>
        <v>33480950</v>
      </c>
      <c r="G32" s="75">
        <v>22064913</v>
      </c>
      <c r="H32" s="76">
        <v>13116000</v>
      </c>
      <c r="I32" s="78">
        <f t="shared" si="1"/>
        <v>35180913</v>
      </c>
      <c r="J32" s="75">
        <v>2997526</v>
      </c>
      <c r="K32" s="76">
        <v>0</v>
      </c>
      <c r="L32" s="76">
        <f t="shared" si="2"/>
        <v>2997526</v>
      </c>
      <c r="M32" s="40">
        <f t="shared" si="3"/>
        <v>0.08952929949717675</v>
      </c>
      <c r="N32" s="103">
        <v>3882477</v>
      </c>
      <c r="O32" s="104">
        <v>270477</v>
      </c>
      <c r="P32" s="105">
        <f t="shared" si="4"/>
        <v>4152954</v>
      </c>
      <c r="Q32" s="40">
        <f t="shared" si="5"/>
        <v>0.12403931190721888</v>
      </c>
      <c r="R32" s="103">
        <v>4127592</v>
      </c>
      <c r="S32" s="105">
        <v>554738</v>
      </c>
      <c r="T32" s="105">
        <f t="shared" si="6"/>
        <v>4682330</v>
      </c>
      <c r="U32" s="40">
        <f t="shared" si="7"/>
        <v>0.13309290750925082</v>
      </c>
      <c r="V32" s="103">
        <v>3659114</v>
      </c>
      <c r="W32" s="105">
        <v>2643464</v>
      </c>
      <c r="X32" s="105">
        <f t="shared" si="8"/>
        <v>6302578</v>
      </c>
      <c r="Y32" s="40">
        <f t="shared" si="9"/>
        <v>0.17914765316067835</v>
      </c>
      <c r="Z32" s="75">
        <f t="shared" si="10"/>
        <v>14666709</v>
      </c>
      <c r="AA32" s="76">
        <f t="shared" si="11"/>
        <v>3468679</v>
      </c>
      <c r="AB32" s="76">
        <f t="shared" si="12"/>
        <v>18135388</v>
      </c>
      <c r="AC32" s="40">
        <f t="shared" si="13"/>
        <v>0.515489407565972</v>
      </c>
      <c r="AD32" s="75">
        <v>4610862</v>
      </c>
      <c r="AE32" s="76">
        <v>1734966</v>
      </c>
      <c r="AF32" s="76">
        <f t="shared" si="14"/>
        <v>6345828</v>
      </c>
      <c r="AG32" s="40">
        <f t="shared" si="15"/>
        <v>0.6415255978717954</v>
      </c>
      <c r="AH32" s="40">
        <f t="shared" si="16"/>
        <v>-0.006815501460171958</v>
      </c>
      <c r="AI32" s="12">
        <v>31539599</v>
      </c>
      <c r="AJ32" s="12">
        <v>38206477</v>
      </c>
      <c r="AK32" s="12">
        <v>24510433</v>
      </c>
      <c r="AL32" s="12"/>
    </row>
    <row r="33" spans="1:38" s="13" customFormat="1" ht="12.75">
      <c r="A33" s="29" t="s">
        <v>96</v>
      </c>
      <c r="B33" s="58" t="s">
        <v>529</v>
      </c>
      <c r="C33" s="39" t="s">
        <v>530</v>
      </c>
      <c r="D33" s="75">
        <v>152666678</v>
      </c>
      <c r="E33" s="76">
        <v>33953500</v>
      </c>
      <c r="F33" s="77">
        <f t="shared" si="0"/>
        <v>186620178</v>
      </c>
      <c r="G33" s="75">
        <v>152666678</v>
      </c>
      <c r="H33" s="76">
        <v>33953500</v>
      </c>
      <c r="I33" s="78">
        <f t="shared" si="1"/>
        <v>186620178</v>
      </c>
      <c r="J33" s="75">
        <v>36943372</v>
      </c>
      <c r="K33" s="76">
        <v>2876895</v>
      </c>
      <c r="L33" s="76">
        <f t="shared" si="2"/>
        <v>39820267</v>
      </c>
      <c r="M33" s="40">
        <f t="shared" si="3"/>
        <v>0.2133759994591796</v>
      </c>
      <c r="N33" s="103">
        <v>40752522</v>
      </c>
      <c r="O33" s="104">
        <v>6244731</v>
      </c>
      <c r="P33" s="105">
        <f t="shared" si="4"/>
        <v>46997253</v>
      </c>
      <c r="Q33" s="40">
        <f t="shared" si="5"/>
        <v>0.2518337165019744</v>
      </c>
      <c r="R33" s="103">
        <v>41144782</v>
      </c>
      <c r="S33" s="105">
        <v>4484684</v>
      </c>
      <c r="T33" s="105">
        <f t="shared" si="6"/>
        <v>45629466</v>
      </c>
      <c r="U33" s="40">
        <f t="shared" si="7"/>
        <v>0.24450446081987984</v>
      </c>
      <c r="V33" s="103">
        <v>44153890</v>
      </c>
      <c r="W33" s="105">
        <v>8520467</v>
      </c>
      <c r="X33" s="105">
        <f t="shared" si="8"/>
        <v>52674357</v>
      </c>
      <c r="Y33" s="40">
        <f t="shared" si="9"/>
        <v>0.28225434979490804</v>
      </c>
      <c r="Z33" s="75">
        <f t="shared" si="10"/>
        <v>162994566</v>
      </c>
      <c r="AA33" s="76">
        <f t="shared" si="11"/>
        <v>22126777</v>
      </c>
      <c r="AB33" s="76">
        <f t="shared" si="12"/>
        <v>185121343</v>
      </c>
      <c r="AC33" s="40">
        <f t="shared" si="13"/>
        <v>0.9919685265759418</v>
      </c>
      <c r="AD33" s="75">
        <v>40927637</v>
      </c>
      <c r="AE33" s="76">
        <v>4452775</v>
      </c>
      <c r="AF33" s="76">
        <f t="shared" si="14"/>
        <v>45380412</v>
      </c>
      <c r="AG33" s="40">
        <f t="shared" si="15"/>
        <v>0.8724913104647375</v>
      </c>
      <c r="AH33" s="40">
        <f t="shared" si="16"/>
        <v>0.1607289285958884</v>
      </c>
      <c r="AI33" s="12">
        <v>173931112</v>
      </c>
      <c r="AJ33" s="12">
        <v>181297095</v>
      </c>
      <c r="AK33" s="12">
        <v>158180140</v>
      </c>
      <c r="AL33" s="12"/>
    </row>
    <row r="34" spans="1:38" s="13" customFormat="1" ht="12.75">
      <c r="A34" s="29" t="s">
        <v>96</v>
      </c>
      <c r="B34" s="58" t="s">
        <v>531</v>
      </c>
      <c r="C34" s="39" t="s">
        <v>532</v>
      </c>
      <c r="D34" s="75">
        <v>585008343</v>
      </c>
      <c r="E34" s="76">
        <v>65814924</v>
      </c>
      <c r="F34" s="77">
        <f t="shared" si="0"/>
        <v>650823267</v>
      </c>
      <c r="G34" s="75">
        <v>578344928</v>
      </c>
      <c r="H34" s="76">
        <v>147268099</v>
      </c>
      <c r="I34" s="78">
        <f t="shared" si="1"/>
        <v>725613027</v>
      </c>
      <c r="J34" s="75">
        <v>96702323</v>
      </c>
      <c r="K34" s="76">
        <v>19204824</v>
      </c>
      <c r="L34" s="76">
        <f t="shared" si="2"/>
        <v>115907147</v>
      </c>
      <c r="M34" s="40">
        <f t="shared" si="3"/>
        <v>0.17809312124669324</v>
      </c>
      <c r="N34" s="103">
        <v>114270431</v>
      </c>
      <c r="O34" s="104">
        <v>32202936</v>
      </c>
      <c r="P34" s="105">
        <f t="shared" si="4"/>
        <v>146473367</v>
      </c>
      <c r="Q34" s="40">
        <f t="shared" si="5"/>
        <v>0.22505859029160985</v>
      </c>
      <c r="R34" s="103">
        <v>110799280</v>
      </c>
      <c r="S34" s="105">
        <v>10102074</v>
      </c>
      <c r="T34" s="105">
        <f t="shared" si="6"/>
        <v>120901354</v>
      </c>
      <c r="U34" s="40">
        <f t="shared" si="7"/>
        <v>0.1666196023242014</v>
      </c>
      <c r="V34" s="103">
        <v>104639452</v>
      </c>
      <c r="W34" s="105">
        <v>20418478</v>
      </c>
      <c r="X34" s="105">
        <f t="shared" si="8"/>
        <v>125057930</v>
      </c>
      <c r="Y34" s="40">
        <f t="shared" si="9"/>
        <v>0.17234796695567042</v>
      </c>
      <c r="Z34" s="75">
        <f t="shared" si="10"/>
        <v>426411486</v>
      </c>
      <c r="AA34" s="76">
        <f t="shared" si="11"/>
        <v>81928312</v>
      </c>
      <c r="AB34" s="76">
        <f t="shared" si="12"/>
        <v>508339798</v>
      </c>
      <c r="AC34" s="40">
        <f t="shared" si="13"/>
        <v>0.7005659753680249</v>
      </c>
      <c r="AD34" s="75">
        <v>122355617</v>
      </c>
      <c r="AE34" s="76">
        <v>20801595</v>
      </c>
      <c r="AF34" s="76">
        <f t="shared" si="14"/>
        <v>143157212</v>
      </c>
      <c r="AG34" s="40">
        <f t="shared" si="15"/>
        <v>0.6896033475643456</v>
      </c>
      <c r="AH34" s="40">
        <f t="shared" si="16"/>
        <v>-0.12642941104497063</v>
      </c>
      <c r="AI34" s="12">
        <v>499724400</v>
      </c>
      <c r="AJ34" s="12">
        <v>694922923</v>
      </c>
      <c r="AK34" s="12">
        <v>479221174</v>
      </c>
      <c r="AL34" s="12"/>
    </row>
    <row r="35" spans="1:38" s="13" customFormat="1" ht="12.75">
      <c r="A35" s="29" t="s">
        <v>96</v>
      </c>
      <c r="B35" s="58" t="s">
        <v>533</v>
      </c>
      <c r="C35" s="39" t="s">
        <v>534</v>
      </c>
      <c r="D35" s="75">
        <v>45569469</v>
      </c>
      <c r="E35" s="76">
        <v>14533000</v>
      </c>
      <c r="F35" s="77">
        <f t="shared" si="0"/>
        <v>60102469</v>
      </c>
      <c r="G35" s="75">
        <v>46810000</v>
      </c>
      <c r="H35" s="76">
        <v>21451000</v>
      </c>
      <c r="I35" s="78">
        <f t="shared" si="1"/>
        <v>68261000</v>
      </c>
      <c r="J35" s="75">
        <v>8652301</v>
      </c>
      <c r="K35" s="76">
        <v>7795902</v>
      </c>
      <c r="L35" s="76">
        <f t="shared" si="2"/>
        <v>16448203</v>
      </c>
      <c r="M35" s="40">
        <f t="shared" si="3"/>
        <v>0.2736693396073296</v>
      </c>
      <c r="N35" s="103">
        <v>5805069</v>
      </c>
      <c r="O35" s="104">
        <v>4996474</v>
      </c>
      <c r="P35" s="105">
        <f t="shared" si="4"/>
        <v>10801543</v>
      </c>
      <c r="Q35" s="40">
        <f t="shared" si="5"/>
        <v>0.17971878992192483</v>
      </c>
      <c r="R35" s="103">
        <v>15408631</v>
      </c>
      <c r="S35" s="105">
        <v>2863380</v>
      </c>
      <c r="T35" s="105">
        <f t="shared" si="6"/>
        <v>18272011</v>
      </c>
      <c r="U35" s="40">
        <f t="shared" si="7"/>
        <v>0.2676786305503875</v>
      </c>
      <c r="V35" s="103">
        <v>6311244</v>
      </c>
      <c r="W35" s="105">
        <v>1312800</v>
      </c>
      <c r="X35" s="105">
        <f t="shared" si="8"/>
        <v>7624044</v>
      </c>
      <c r="Y35" s="40">
        <f t="shared" si="9"/>
        <v>0.11168960314088572</v>
      </c>
      <c r="Z35" s="75">
        <f t="shared" si="10"/>
        <v>36177245</v>
      </c>
      <c r="AA35" s="76">
        <f t="shared" si="11"/>
        <v>16968556</v>
      </c>
      <c r="AB35" s="76">
        <f t="shared" si="12"/>
        <v>53145801</v>
      </c>
      <c r="AC35" s="40">
        <f t="shared" si="13"/>
        <v>0.7785675715269333</v>
      </c>
      <c r="AD35" s="75">
        <v>3149977</v>
      </c>
      <c r="AE35" s="76">
        <v>7134551</v>
      </c>
      <c r="AF35" s="76">
        <f t="shared" si="14"/>
        <v>10284528</v>
      </c>
      <c r="AG35" s="40">
        <f t="shared" si="15"/>
        <v>0.7967483288977762</v>
      </c>
      <c r="AH35" s="40">
        <f t="shared" si="16"/>
        <v>-0.25868800201623254</v>
      </c>
      <c r="AI35" s="12">
        <v>49061481</v>
      </c>
      <c r="AJ35" s="12">
        <v>49061481</v>
      </c>
      <c r="AK35" s="12">
        <v>39089653</v>
      </c>
      <c r="AL35" s="12"/>
    </row>
    <row r="36" spans="1:38" s="13" customFormat="1" ht="12.75">
      <c r="A36" s="29" t="s">
        <v>96</v>
      </c>
      <c r="B36" s="58" t="s">
        <v>535</v>
      </c>
      <c r="C36" s="39" t="s">
        <v>536</v>
      </c>
      <c r="D36" s="75">
        <v>168258000</v>
      </c>
      <c r="E36" s="76">
        <v>34700100</v>
      </c>
      <c r="F36" s="77">
        <f t="shared" si="0"/>
        <v>202958100</v>
      </c>
      <c r="G36" s="75">
        <v>168258000</v>
      </c>
      <c r="H36" s="76">
        <v>34700100</v>
      </c>
      <c r="I36" s="78">
        <f t="shared" si="1"/>
        <v>202958100</v>
      </c>
      <c r="J36" s="75">
        <v>26503576</v>
      </c>
      <c r="K36" s="76">
        <v>2540724</v>
      </c>
      <c r="L36" s="76">
        <f t="shared" si="2"/>
        <v>29044300</v>
      </c>
      <c r="M36" s="40">
        <f t="shared" si="3"/>
        <v>0.14310490687486727</v>
      </c>
      <c r="N36" s="103">
        <v>7650041</v>
      </c>
      <c r="O36" s="104">
        <v>7191383</v>
      </c>
      <c r="P36" s="105">
        <f t="shared" si="4"/>
        <v>14841424</v>
      </c>
      <c r="Q36" s="40">
        <f t="shared" si="5"/>
        <v>0.07312555645721949</v>
      </c>
      <c r="R36" s="103">
        <v>22239518</v>
      </c>
      <c r="S36" s="105">
        <v>3365514</v>
      </c>
      <c r="T36" s="105">
        <f t="shared" si="6"/>
        <v>25605032</v>
      </c>
      <c r="U36" s="40">
        <f t="shared" si="7"/>
        <v>0.12615920231811392</v>
      </c>
      <c r="V36" s="103">
        <v>14215540</v>
      </c>
      <c r="W36" s="105">
        <v>1120604</v>
      </c>
      <c r="X36" s="105">
        <f t="shared" si="8"/>
        <v>15336144</v>
      </c>
      <c r="Y36" s="40">
        <f t="shared" si="9"/>
        <v>0.07556310391159554</v>
      </c>
      <c r="Z36" s="75">
        <f t="shared" si="10"/>
        <v>70608675</v>
      </c>
      <c r="AA36" s="76">
        <f t="shared" si="11"/>
        <v>14218225</v>
      </c>
      <c r="AB36" s="76">
        <f t="shared" si="12"/>
        <v>84826900</v>
      </c>
      <c r="AC36" s="40">
        <f t="shared" si="13"/>
        <v>0.4179527695617963</v>
      </c>
      <c r="AD36" s="75">
        <v>57432421</v>
      </c>
      <c r="AE36" s="76">
        <v>2565890</v>
      </c>
      <c r="AF36" s="76">
        <f t="shared" si="14"/>
        <v>59998311</v>
      </c>
      <c r="AG36" s="40">
        <f t="shared" si="15"/>
        <v>0.6763484256870695</v>
      </c>
      <c r="AH36" s="40">
        <f t="shared" si="16"/>
        <v>-0.7443904045898893</v>
      </c>
      <c r="AI36" s="12">
        <v>214216180</v>
      </c>
      <c r="AJ36" s="12">
        <v>227682180</v>
      </c>
      <c r="AK36" s="12">
        <v>153992484</v>
      </c>
      <c r="AL36" s="12"/>
    </row>
    <row r="37" spans="1:38" s="13" customFormat="1" ht="12.75">
      <c r="A37" s="29" t="s">
        <v>96</v>
      </c>
      <c r="B37" s="58" t="s">
        <v>537</v>
      </c>
      <c r="C37" s="39" t="s">
        <v>538</v>
      </c>
      <c r="D37" s="75">
        <v>66676000</v>
      </c>
      <c r="E37" s="76">
        <v>22798000</v>
      </c>
      <c r="F37" s="77">
        <f t="shared" si="0"/>
        <v>89474000</v>
      </c>
      <c r="G37" s="75">
        <v>66676000</v>
      </c>
      <c r="H37" s="76">
        <v>22798000</v>
      </c>
      <c r="I37" s="78">
        <f t="shared" si="1"/>
        <v>89474000</v>
      </c>
      <c r="J37" s="75">
        <v>12321097</v>
      </c>
      <c r="K37" s="76">
        <v>1771474</v>
      </c>
      <c r="L37" s="76">
        <f t="shared" si="2"/>
        <v>14092571</v>
      </c>
      <c r="M37" s="40">
        <f t="shared" si="3"/>
        <v>0.15750464939535508</v>
      </c>
      <c r="N37" s="103">
        <v>10878529</v>
      </c>
      <c r="O37" s="104">
        <v>803983</v>
      </c>
      <c r="P37" s="105">
        <f t="shared" si="4"/>
        <v>11682512</v>
      </c>
      <c r="Q37" s="40">
        <f t="shared" si="5"/>
        <v>0.13056879093367907</v>
      </c>
      <c r="R37" s="103">
        <v>11646705</v>
      </c>
      <c r="S37" s="105">
        <v>3776534</v>
      </c>
      <c r="T37" s="105">
        <f t="shared" si="6"/>
        <v>15423239</v>
      </c>
      <c r="U37" s="40">
        <f t="shared" si="7"/>
        <v>0.17237676867022822</v>
      </c>
      <c r="V37" s="103">
        <v>20109614</v>
      </c>
      <c r="W37" s="105">
        <v>4984293</v>
      </c>
      <c r="X37" s="105">
        <f t="shared" si="8"/>
        <v>25093907</v>
      </c>
      <c r="Y37" s="40">
        <f t="shared" si="9"/>
        <v>0.2804603236694459</v>
      </c>
      <c r="Z37" s="75">
        <f t="shared" si="10"/>
        <v>54955945</v>
      </c>
      <c r="AA37" s="76">
        <f t="shared" si="11"/>
        <v>11336284</v>
      </c>
      <c r="AB37" s="76">
        <f t="shared" si="12"/>
        <v>66292229</v>
      </c>
      <c r="AC37" s="40">
        <f t="shared" si="13"/>
        <v>0.7409105326687082</v>
      </c>
      <c r="AD37" s="75">
        <v>10492190</v>
      </c>
      <c r="AE37" s="76">
        <v>3162018</v>
      </c>
      <c r="AF37" s="76">
        <f t="shared" si="14"/>
        <v>13654208</v>
      </c>
      <c r="AG37" s="40">
        <f t="shared" si="15"/>
        <v>0.491170995609687</v>
      </c>
      <c r="AH37" s="40">
        <f t="shared" si="16"/>
        <v>0.8378149065841094</v>
      </c>
      <c r="AI37" s="12">
        <v>65298101</v>
      </c>
      <c r="AJ37" s="12">
        <v>105915000</v>
      </c>
      <c r="AK37" s="12">
        <v>52022376</v>
      </c>
      <c r="AL37" s="12"/>
    </row>
    <row r="38" spans="1:38" s="13" customFormat="1" ht="12.75">
      <c r="A38" s="29" t="s">
        <v>115</v>
      </c>
      <c r="B38" s="58" t="s">
        <v>539</v>
      </c>
      <c r="C38" s="39" t="s">
        <v>540</v>
      </c>
      <c r="D38" s="75">
        <v>54747870</v>
      </c>
      <c r="E38" s="76">
        <v>2470000</v>
      </c>
      <c r="F38" s="77">
        <f t="shared" si="0"/>
        <v>57217870</v>
      </c>
      <c r="G38" s="75">
        <v>57342637</v>
      </c>
      <c r="H38" s="76">
        <v>1963145</v>
      </c>
      <c r="I38" s="78">
        <f t="shared" si="1"/>
        <v>59305782</v>
      </c>
      <c r="J38" s="75">
        <v>12600261</v>
      </c>
      <c r="K38" s="76">
        <v>189727</v>
      </c>
      <c r="L38" s="76">
        <f t="shared" si="2"/>
        <v>12789988</v>
      </c>
      <c r="M38" s="40">
        <f t="shared" si="3"/>
        <v>0.22353135480226718</v>
      </c>
      <c r="N38" s="103">
        <v>14720725</v>
      </c>
      <c r="O38" s="104">
        <v>50458</v>
      </c>
      <c r="P38" s="105">
        <f t="shared" si="4"/>
        <v>14771183</v>
      </c>
      <c r="Q38" s="40">
        <f t="shared" si="5"/>
        <v>0.25815681359687104</v>
      </c>
      <c r="R38" s="103">
        <v>12209203</v>
      </c>
      <c r="S38" s="105">
        <v>1394916</v>
      </c>
      <c r="T38" s="105">
        <f t="shared" si="6"/>
        <v>13604119</v>
      </c>
      <c r="U38" s="40">
        <f t="shared" si="7"/>
        <v>0.22938942108545166</v>
      </c>
      <c r="V38" s="103">
        <v>12681927</v>
      </c>
      <c r="W38" s="105">
        <v>177227</v>
      </c>
      <c r="X38" s="105">
        <f t="shared" si="8"/>
        <v>12859154</v>
      </c>
      <c r="Y38" s="40">
        <f t="shared" si="9"/>
        <v>0.2168279983223221</v>
      </c>
      <c r="Z38" s="75">
        <f t="shared" si="10"/>
        <v>52212116</v>
      </c>
      <c r="AA38" s="76">
        <f t="shared" si="11"/>
        <v>1812328</v>
      </c>
      <c r="AB38" s="76">
        <f t="shared" si="12"/>
        <v>54024444</v>
      </c>
      <c r="AC38" s="40">
        <f t="shared" si="13"/>
        <v>0.9109473339378612</v>
      </c>
      <c r="AD38" s="75">
        <v>15242364</v>
      </c>
      <c r="AE38" s="76">
        <v>1726385</v>
      </c>
      <c r="AF38" s="76">
        <f t="shared" si="14"/>
        <v>16968749</v>
      </c>
      <c r="AG38" s="40">
        <f t="shared" si="15"/>
        <v>0.8726679853174225</v>
      </c>
      <c r="AH38" s="40">
        <f t="shared" si="16"/>
        <v>-0.24218609162054316</v>
      </c>
      <c r="AI38" s="12">
        <v>69946093</v>
      </c>
      <c r="AJ38" s="12">
        <v>73517065</v>
      </c>
      <c r="AK38" s="12">
        <v>64155989</v>
      </c>
      <c r="AL38" s="12"/>
    </row>
    <row r="39" spans="1:38" s="55" customFormat="1" ht="12.75">
      <c r="A39" s="59"/>
      <c r="B39" s="60" t="s">
        <v>541</v>
      </c>
      <c r="C39" s="32"/>
      <c r="D39" s="79">
        <f>SUM(D32:D38)</f>
        <v>1093291310</v>
      </c>
      <c r="E39" s="80">
        <f>SUM(E32:E38)</f>
        <v>187385524</v>
      </c>
      <c r="F39" s="88">
        <f t="shared" si="0"/>
        <v>1280676834</v>
      </c>
      <c r="G39" s="79">
        <f>SUM(G32:G38)</f>
        <v>1092163156</v>
      </c>
      <c r="H39" s="80">
        <f>SUM(H32:H38)</f>
        <v>275249844</v>
      </c>
      <c r="I39" s="81">
        <f t="shared" si="1"/>
        <v>1367413000</v>
      </c>
      <c r="J39" s="79">
        <f>SUM(J32:J38)</f>
        <v>196720456</v>
      </c>
      <c r="K39" s="80">
        <f>SUM(K32:K38)</f>
        <v>34379546</v>
      </c>
      <c r="L39" s="80">
        <f t="shared" si="2"/>
        <v>231100002</v>
      </c>
      <c r="M39" s="44">
        <f t="shared" si="3"/>
        <v>0.1804514580608085</v>
      </c>
      <c r="N39" s="109">
        <f>SUM(N32:N38)</f>
        <v>197959794</v>
      </c>
      <c r="O39" s="110">
        <f>SUM(O32:O38)</f>
        <v>51760442</v>
      </c>
      <c r="P39" s="111">
        <f t="shared" si="4"/>
        <v>249720236</v>
      </c>
      <c r="Q39" s="44">
        <f t="shared" si="5"/>
        <v>0.19499082779535934</v>
      </c>
      <c r="R39" s="109">
        <f>SUM(R32:R38)</f>
        <v>217575711</v>
      </c>
      <c r="S39" s="111">
        <f>SUM(S32:S38)</f>
        <v>26541840</v>
      </c>
      <c r="T39" s="111">
        <f t="shared" si="6"/>
        <v>244117551</v>
      </c>
      <c r="U39" s="44">
        <f t="shared" si="7"/>
        <v>0.17852510616763187</v>
      </c>
      <c r="V39" s="109">
        <f>SUM(V32:V38)</f>
        <v>205770781</v>
      </c>
      <c r="W39" s="111">
        <f>SUM(W32:W38)</f>
        <v>39177333</v>
      </c>
      <c r="X39" s="111">
        <f t="shared" si="8"/>
        <v>244948114</v>
      </c>
      <c r="Y39" s="44">
        <f t="shared" si="9"/>
        <v>0.17913250349382373</v>
      </c>
      <c r="Z39" s="79">
        <f t="shared" si="10"/>
        <v>818026742</v>
      </c>
      <c r="AA39" s="80">
        <f t="shared" si="11"/>
        <v>151859161</v>
      </c>
      <c r="AB39" s="80">
        <f t="shared" si="12"/>
        <v>969885903</v>
      </c>
      <c r="AC39" s="44">
        <f t="shared" si="13"/>
        <v>0.7092852729936018</v>
      </c>
      <c r="AD39" s="79">
        <f>SUM(AD32:AD38)</f>
        <v>254211068</v>
      </c>
      <c r="AE39" s="80">
        <f>SUM(AE32:AE38)</f>
        <v>41578180</v>
      </c>
      <c r="AF39" s="80">
        <f t="shared" si="14"/>
        <v>295789248</v>
      </c>
      <c r="AG39" s="44">
        <f t="shared" si="15"/>
        <v>0.7085733804600336</v>
      </c>
      <c r="AH39" s="44">
        <f t="shared" si="16"/>
        <v>-0.17188296851141793</v>
      </c>
      <c r="AI39" s="61">
        <f>SUM(AI32:AI38)</f>
        <v>1103716966</v>
      </c>
      <c r="AJ39" s="61">
        <f>SUM(AJ32:AJ38)</f>
        <v>1370602221</v>
      </c>
      <c r="AK39" s="61">
        <f>SUM(AK32:AK38)</f>
        <v>971172249</v>
      </c>
      <c r="AL39" s="61"/>
    </row>
    <row r="40" spans="1:38" s="13" customFormat="1" ht="12.75">
      <c r="A40" s="29" t="s">
        <v>96</v>
      </c>
      <c r="B40" s="58" t="s">
        <v>84</v>
      </c>
      <c r="C40" s="39" t="s">
        <v>85</v>
      </c>
      <c r="D40" s="75">
        <v>1495603395</v>
      </c>
      <c r="E40" s="76">
        <v>238867113</v>
      </c>
      <c r="F40" s="77">
        <f t="shared" si="0"/>
        <v>1734470508</v>
      </c>
      <c r="G40" s="75">
        <v>1564271512</v>
      </c>
      <c r="H40" s="76">
        <v>297513065</v>
      </c>
      <c r="I40" s="78">
        <f t="shared" si="1"/>
        <v>1861784577</v>
      </c>
      <c r="J40" s="75">
        <v>419517498</v>
      </c>
      <c r="K40" s="76">
        <v>26658389</v>
      </c>
      <c r="L40" s="76">
        <f t="shared" si="2"/>
        <v>446175887</v>
      </c>
      <c r="M40" s="40">
        <f t="shared" si="3"/>
        <v>0.25724039984656805</v>
      </c>
      <c r="N40" s="103">
        <v>306735978</v>
      </c>
      <c r="O40" s="104">
        <v>46158445</v>
      </c>
      <c r="P40" s="105">
        <f t="shared" si="4"/>
        <v>352894423</v>
      </c>
      <c r="Q40" s="40">
        <f t="shared" si="5"/>
        <v>0.20345945426706558</v>
      </c>
      <c r="R40" s="103">
        <v>271869333</v>
      </c>
      <c r="S40" s="105">
        <v>46919213</v>
      </c>
      <c r="T40" s="105">
        <f t="shared" si="6"/>
        <v>318788546</v>
      </c>
      <c r="U40" s="40">
        <f t="shared" si="7"/>
        <v>0.17122740726195199</v>
      </c>
      <c r="V40" s="103">
        <v>308045264</v>
      </c>
      <c r="W40" s="105">
        <v>105424255</v>
      </c>
      <c r="X40" s="105">
        <f t="shared" si="8"/>
        <v>413469519</v>
      </c>
      <c r="Y40" s="40">
        <f t="shared" si="9"/>
        <v>0.22208236339901746</v>
      </c>
      <c r="Z40" s="75">
        <f t="shared" si="10"/>
        <v>1306168073</v>
      </c>
      <c r="AA40" s="76">
        <f t="shared" si="11"/>
        <v>225160302</v>
      </c>
      <c r="AB40" s="76">
        <f t="shared" si="12"/>
        <v>1531328375</v>
      </c>
      <c r="AC40" s="40">
        <f t="shared" si="13"/>
        <v>0.8225056722016234</v>
      </c>
      <c r="AD40" s="75">
        <v>297411258</v>
      </c>
      <c r="AE40" s="76">
        <v>56177107</v>
      </c>
      <c r="AF40" s="76">
        <f t="shared" si="14"/>
        <v>353588365</v>
      </c>
      <c r="AG40" s="40">
        <f t="shared" si="15"/>
        <v>0.8122005716709914</v>
      </c>
      <c r="AH40" s="40">
        <f t="shared" si="16"/>
        <v>0.16935272742925234</v>
      </c>
      <c r="AI40" s="12">
        <v>1656857468</v>
      </c>
      <c r="AJ40" s="12">
        <v>1683084527</v>
      </c>
      <c r="AK40" s="12">
        <v>1367002215</v>
      </c>
      <c r="AL40" s="12"/>
    </row>
    <row r="41" spans="1:38" s="13" customFormat="1" ht="12.75">
      <c r="A41" s="29" t="s">
        <v>96</v>
      </c>
      <c r="B41" s="58" t="s">
        <v>542</v>
      </c>
      <c r="C41" s="39" t="s">
        <v>543</v>
      </c>
      <c r="D41" s="75">
        <v>107595000</v>
      </c>
      <c r="E41" s="76">
        <v>1</v>
      </c>
      <c r="F41" s="77">
        <f t="shared" si="0"/>
        <v>107595001</v>
      </c>
      <c r="G41" s="75">
        <v>107595000</v>
      </c>
      <c r="H41" s="76">
        <v>1</v>
      </c>
      <c r="I41" s="78">
        <f t="shared" si="1"/>
        <v>107595001</v>
      </c>
      <c r="J41" s="75">
        <v>19413213</v>
      </c>
      <c r="K41" s="76">
        <v>2720857</v>
      </c>
      <c r="L41" s="76">
        <f t="shared" si="2"/>
        <v>22134070</v>
      </c>
      <c r="M41" s="40">
        <f t="shared" si="3"/>
        <v>0.20571652766655954</v>
      </c>
      <c r="N41" s="103">
        <v>21231341</v>
      </c>
      <c r="O41" s="104">
        <v>10038277</v>
      </c>
      <c r="P41" s="105">
        <f t="shared" si="4"/>
        <v>31269618</v>
      </c>
      <c r="Q41" s="40">
        <f t="shared" si="5"/>
        <v>0.29062333481459796</v>
      </c>
      <c r="R41" s="103">
        <v>15908304</v>
      </c>
      <c r="S41" s="105">
        <v>2824612</v>
      </c>
      <c r="T41" s="105">
        <f t="shared" si="6"/>
        <v>18732916</v>
      </c>
      <c r="U41" s="40">
        <f t="shared" si="7"/>
        <v>0.1741058211431217</v>
      </c>
      <c r="V41" s="103">
        <v>17172380</v>
      </c>
      <c r="W41" s="105">
        <v>11160805</v>
      </c>
      <c r="X41" s="105">
        <f t="shared" si="8"/>
        <v>28333185</v>
      </c>
      <c r="Y41" s="40">
        <f t="shared" si="9"/>
        <v>0.2633317973573884</v>
      </c>
      <c r="Z41" s="75">
        <f t="shared" si="10"/>
        <v>73725238</v>
      </c>
      <c r="AA41" s="76">
        <f t="shared" si="11"/>
        <v>26744551</v>
      </c>
      <c r="AB41" s="76">
        <f t="shared" si="12"/>
        <v>100469789</v>
      </c>
      <c r="AC41" s="40">
        <f t="shared" si="13"/>
        <v>0.9337774809816676</v>
      </c>
      <c r="AD41" s="75">
        <v>20776339</v>
      </c>
      <c r="AE41" s="76">
        <v>6055565</v>
      </c>
      <c r="AF41" s="76">
        <f t="shared" si="14"/>
        <v>26831904</v>
      </c>
      <c r="AG41" s="40">
        <f t="shared" si="15"/>
        <v>1.4264631031592814</v>
      </c>
      <c r="AH41" s="40">
        <f t="shared" si="16"/>
        <v>0.055951340613025424</v>
      </c>
      <c r="AI41" s="12">
        <v>84725394</v>
      </c>
      <c r="AJ41" s="12">
        <v>82024001</v>
      </c>
      <c r="AK41" s="12">
        <v>117004211</v>
      </c>
      <c r="AL41" s="12"/>
    </row>
    <row r="42" spans="1:38" s="13" customFormat="1" ht="12.75">
      <c r="A42" s="29" t="s">
        <v>96</v>
      </c>
      <c r="B42" s="58" t="s">
        <v>544</v>
      </c>
      <c r="C42" s="39" t="s">
        <v>545</v>
      </c>
      <c r="D42" s="75">
        <v>105531988</v>
      </c>
      <c r="E42" s="76">
        <v>20235000</v>
      </c>
      <c r="F42" s="77">
        <f t="shared" si="0"/>
        <v>125766988</v>
      </c>
      <c r="G42" s="75">
        <v>105531988</v>
      </c>
      <c r="H42" s="76">
        <v>20235000</v>
      </c>
      <c r="I42" s="78">
        <f t="shared" si="1"/>
        <v>125766988</v>
      </c>
      <c r="J42" s="75">
        <v>22837341</v>
      </c>
      <c r="K42" s="76">
        <v>353905</v>
      </c>
      <c r="L42" s="76">
        <f t="shared" si="2"/>
        <v>23191246</v>
      </c>
      <c r="M42" s="40">
        <f t="shared" si="3"/>
        <v>0.18439851640559285</v>
      </c>
      <c r="N42" s="103">
        <v>23589149</v>
      </c>
      <c r="O42" s="104">
        <v>901388</v>
      </c>
      <c r="P42" s="105">
        <f t="shared" si="4"/>
        <v>24490537</v>
      </c>
      <c r="Q42" s="40">
        <f t="shared" si="5"/>
        <v>0.1947294547596226</v>
      </c>
      <c r="R42" s="103">
        <v>20876915</v>
      </c>
      <c r="S42" s="105">
        <v>1579778</v>
      </c>
      <c r="T42" s="105">
        <f t="shared" si="6"/>
        <v>22456693</v>
      </c>
      <c r="U42" s="40">
        <f t="shared" si="7"/>
        <v>0.178557929685014</v>
      </c>
      <c r="V42" s="103">
        <v>16612810</v>
      </c>
      <c r="W42" s="105">
        <v>3267489</v>
      </c>
      <c r="X42" s="105">
        <f t="shared" si="8"/>
        <v>19880299</v>
      </c>
      <c r="Y42" s="40">
        <f t="shared" si="9"/>
        <v>0.1580724744715998</v>
      </c>
      <c r="Z42" s="75">
        <f t="shared" si="10"/>
        <v>83916215</v>
      </c>
      <c r="AA42" s="76">
        <f t="shared" si="11"/>
        <v>6102560</v>
      </c>
      <c r="AB42" s="76">
        <f t="shared" si="12"/>
        <v>90018775</v>
      </c>
      <c r="AC42" s="40">
        <f t="shared" si="13"/>
        <v>0.7157583753218293</v>
      </c>
      <c r="AD42" s="75">
        <v>27997083</v>
      </c>
      <c r="AE42" s="76">
        <v>0</v>
      </c>
      <c r="AF42" s="76">
        <f t="shared" si="14"/>
        <v>27997083</v>
      </c>
      <c r="AG42" s="40">
        <f t="shared" si="15"/>
        <v>1.0116056118594385</v>
      </c>
      <c r="AH42" s="40">
        <f t="shared" si="16"/>
        <v>-0.28991534582370604</v>
      </c>
      <c r="AI42" s="12">
        <v>151016085</v>
      </c>
      <c r="AJ42" s="12">
        <v>164115087</v>
      </c>
      <c r="AK42" s="12">
        <v>166019743</v>
      </c>
      <c r="AL42" s="12"/>
    </row>
    <row r="43" spans="1:38" s="13" customFormat="1" ht="12.75">
      <c r="A43" s="29" t="s">
        <v>96</v>
      </c>
      <c r="B43" s="58" t="s">
        <v>546</v>
      </c>
      <c r="C43" s="39" t="s">
        <v>547</v>
      </c>
      <c r="D43" s="75">
        <v>187545286</v>
      </c>
      <c r="E43" s="76">
        <v>45594000</v>
      </c>
      <c r="F43" s="78">
        <f t="shared" si="0"/>
        <v>233139286</v>
      </c>
      <c r="G43" s="75">
        <v>187545286</v>
      </c>
      <c r="H43" s="76">
        <v>45594000</v>
      </c>
      <c r="I43" s="77">
        <f t="shared" si="1"/>
        <v>233139286</v>
      </c>
      <c r="J43" s="75">
        <v>38613809</v>
      </c>
      <c r="K43" s="89">
        <v>11575021</v>
      </c>
      <c r="L43" s="76">
        <f t="shared" si="2"/>
        <v>50188830</v>
      </c>
      <c r="M43" s="40">
        <f t="shared" si="3"/>
        <v>0.21527401435037422</v>
      </c>
      <c r="N43" s="103">
        <v>38065652</v>
      </c>
      <c r="O43" s="104">
        <v>8488340</v>
      </c>
      <c r="P43" s="105">
        <f t="shared" si="4"/>
        <v>46553992</v>
      </c>
      <c r="Q43" s="40">
        <f t="shared" si="5"/>
        <v>0.19968317137249875</v>
      </c>
      <c r="R43" s="103">
        <v>44103343</v>
      </c>
      <c r="S43" s="105">
        <v>5049325</v>
      </c>
      <c r="T43" s="105">
        <f t="shared" si="6"/>
        <v>49152668</v>
      </c>
      <c r="U43" s="40">
        <f t="shared" si="7"/>
        <v>0.21082962396993873</v>
      </c>
      <c r="V43" s="103">
        <v>49088122</v>
      </c>
      <c r="W43" s="105">
        <v>17530556</v>
      </c>
      <c r="X43" s="105">
        <f t="shared" si="8"/>
        <v>66618678</v>
      </c>
      <c r="Y43" s="40">
        <f t="shared" si="9"/>
        <v>0.2857462555667259</v>
      </c>
      <c r="Z43" s="75">
        <f t="shared" si="10"/>
        <v>169870926</v>
      </c>
      <c r="AA43" s="76">
        <f t="shared" si="11"/>
        <v>42643242</v>
      </c>
      <c r="AB43" s="76">
        <f t="shared" si="12"/>
        <v>212514168</v>
      </c>
      <c r="AC43" s="40">
        <f t="shared" si="13"/>
        <v>0.9115330652595376</v>
      </c>
      <c r="AD43" s="75">
        <v>38987927</v>
      </c>
      <c r="AE43" s="76">
        <v>13899831</v>
      </c>
      <c r="AF43" s="76">
        <f t="shared" si="14"/>
        <v>52887758</v>
      </c>
      <c r="AG43" s="40">
        <f t="shared" si="15"/>
        <v>0.7910388812872321</v>
      </c>
      <c r="AH43" s="40">
        <f t="shared" si="16"/>
        <v>0.25962378666155606</v>
      </c>
      <c r="AI43" s="12">
        <v>240974849</v>
      </c>
      <c r="AJ43" s="12">
        <v>234189443</v>
      </c>
      <c r="AK43" s="12">
        <v>185252955</v>
      </c>
      <c r="AL43" s="12"/>
    </row>
    <row r="44" spans="1:38" s="13" customFormat="1" ht="12.75">
      <c r="A44" s="29" t="s">
        <v>115</v>
      </c>
      <c r="B44" s="58" t="s">
        <v>548</v>
      </c>
      <c r="C44" s="39" t="s">
        <v>549</v>
      </c>
      <c r="D44" s="75">
        <v>121160790</v>
      </c>
      <c r="E44" s="76">
        <v>4289690</v>
      </c>
      <c r="F44" s="78">
        <f t="shared" si="0"/>
        <v>125450480</v>
      </c>
      <c r="G44" s="75">
        <v>121903670</v>
      </c>
      <c r="H44" s="76">
        <v>3661500</v>
      </c>
      <c r="I44" s="77">
        <f t="shared" si="1"/>
        <v>125565170</v>
      </c>
      <c r="J44" s="75">
        <v>17524174</v>
      </c>
      <c r="K44" s="89">
        <v>351795</v>
      </c>
      <c r="L44" s="76">
        <f t="shared" si="2"/>
        <v>17875969</v>
      </c>
      <c r="M44" s="40">
        <f t="shared" si="3"/>
        <v>0.14249422560997774</v>
      </c>
      <c r="N44" s="103">
        <v>23932458</v>
      </c>
      <c r="O44" s="104">
        <v>286694</v>
      </c>
      <c r="P44" s="105">
        <f t="shared" si="4"/>
        <v>24219152</v>
      </c>
      <c r="Q44" s="40">
        <f t="shared" si="5"/>
        <v>0.19305746777533256</v>
      </c>
      <c r="R44" s="103">
        <v>25515704</v>
      </c>
      <c r="S44" s="105">
        <v>950031</v>
      </c>
      <c r="T44" s="105">
        <f t="shared" si="6"/>
        <v>26465735</v>
      </c>
      <c r="U44" s="40">
        <f t="shared" si="7"/>
        <v>0.2107728998415723</v>
      </c>
      <c r="V44" s="103">
        <v>27703717</v>
      </c>
      <c r="W44" s="105">
        <v>676305</v>
      </c>
      <c r="X44" s="105">
        <f t="shared" si="8"/>
        <v>28380022</v>
      </c>
      <c r="Y44" s="40">
        <f t="shared" si="9"/>
        <v>0.22601826605260042</v>
      </c>
      <c r="Z44" s="75">
        <f t="shared" si="10"/>
        <v>94676053</v>
      </c>
      <c r="AA44" s="76">
        <f t="shared" si="11"/>
        <v>2264825</v>
      </c>
      <c r="AB44" s="76">
        <f t="shared" si="12"/>
        <v>96940878</v>
      </c>
      <c r="AC44" s="40">
        <f t="shared" si="13"/>
        <v>0.7720363696397655</v>
      </c>
      <c r="AD44" s="75">
        <v>31320576</v>
      </c>
      <c r="AE44" s="76">
        <v>965757</v>
      </c>
      <c r="AF44" s="76">
        <f t="shared" si="14"/>
        <v>32286333</v>
      </c>
      <c r="AG44" s="40">
        <f t="shared" si="15"/>
        <v>0.7743656660014662</v>
      </c>
      <c r="AH44" s="40">
        <f t="shared" si="16"/>
        <v>-0.12098961501759897</v>
      </c>
      <c r="AI44" s="12">
        <v>129088260</v>
      </c>
      <c r="AJ44" s="12">
        <v>128472540</v>
      </c>
      <c r="AK44" s="12">
        <v>99484724</v>
      </c>
      <c r="AL44" s="12"/>
    </row>
    <row r="45" spans="1:38" s="55" customFormat="1" ht="12.75">
      <c r="A45" s="59"/>
      <c r="B45" s="60" t="s">
        <v>550</v>
      </c>
      <c r="C45" s="32"/>
      <c r="D45" s="79">
        <f>SUM(D40:D44)</f>
        <v>2017436459</v>
      </c>
      <c r="E45" s="80">
        <f>SUM(E40:E44)</f>
        <v>308985804</v>
      </c>
      <c r="F45" s="88">
        <f t="shared" si="0"/>
        <v>2326422263</v>
      </c>
      <c r="G45" s="79">
        <f>SUM(G40:G44)</f>
        <v>2086847456</v>
      </c>
      <c r="H45" s="80">
        <f>SUM(H40:H44)</f>
        <v>367003566</v>
      </c>
      <c r="I45" s="81">
        <f t="shared" si="1"/>
        <v>2453851022</v>
      </c>
      <c r="J45" s="79">
        <f>SUM(J40:J44)</f>
        <v>517906035</v>
      </c>
      <c r="K45" s="80">
        <f>SUM(K40:K44)</f>
        <v>41659967</v>
      </c>
      <c r="L45" s="80">
        <f t="shared" si="2"/>
        <v>559566002</v>
      </c>
      <c r="M45" s="44">
        <f t="shared" si="3"/>
        <v>0.2405264129816316</v>
      </c>
      <c r="N45" s="109">
        <f>SUM(N40:N44)</f>
        <v>413554578</v>
      </c>
      <c r="O45" s="110">
        <f>SUM(O40:O44)</f>
        <v>65873144</v>
      </c>
      <c r="P45" s="111">
        <f t="shared" si="4"/>
        <v>479427722</v>
      </c>
      <c r="Q45" s="44">
        <f t="shared" si="5"/>
        <v>0.20607940769177552</v>
      </c>
      <c r="R45" s="109">
        <f>SUM(R40:R44)</f>
        <v>378273599</v>
      </c>
      <c r="S45" s="111">
        <f>SUM(S40:S44)</f>
        <v>57322959</v>
      </c>
      <c r="T45" s="111">
        <f t="shared" si="6"/>
        <v>435596558</v>
      </c>
      <c r="U45" s="44">
        <f t="shared" si="7"/>
        <v>0.17751548651269344</v>
      </c>
      <c r="V45" s="109">
        <f>SUM(V40:V44)</f>
        <v>418622293</v>
      </c>
      <c r="W45" s="111">
        <f>SUM(W40:W44)</f>
        <v>138059410</v>
      </c>
      <c r="X45" s="111">
        <f t="shared" si="8"/>
        <v>556681703</v>
      </c>
      <c r="Y45" s="44">
        <f t="shared" si="9"/>
        <v>0.22686043203481812</v>
      </c>
      <c r="Z45" s="79">
        <f t="shared" si="10"/>
        <v>1728356505</v>
      </c>
      <c r="AA45" s="80">
        <f t="shared" si="11"/>
        <v>302915480</v>
      </c>
      <c r="AB45" s="80">
        <f t="shared" si="12"/>
        <v>2031271985</v>
      </c>
      <c r="AC45" s="44">
        <f t="shared" si="13"/>
        <v>0.8277894488249825</v>
      </c>
      <c r="AD45" s="79">
        <f>SUM(AD40:AD44)</f>
        <v>416493183</v>
      </c>
      <c r="AE45" s="80">
        <f>SUM(AE40:AE44)</f>
        <v>77098260</v>
      </c>
      <c r="AF45" s="80">
        <f t="shared" si="14"/>
        <v>493591443</v>
      </c>
      <c r="AG45" s="44">
        <f t="shared" si="15"/>
        <v>0.8441799406080128</v>
      </c>
      <c r="AH45" s="44">
        <f t="shared" si="16"/>
        <v>0.1278187879768411</v>
      </c>
      <c r="AI45" s="61">
        <f>SUM(AI40:AI44)</f>
        <v>2262662056</v>
      </c>
      <c r="AJ45" s="61">
        <f>SUM(AJ40:AJ44)</f>
        <v>2291885598</v>
      </c>
      <c r="AK45" s="61">
        <f>SUM(AK40:AK44)</f>
        <v>1934763848</v>
      </c>
      <c r="AL45" s="61"/>
    </row>
    <row r="46" spans="1:38" s="55" customFormat="1" ht="12.75">
      <c r="A46" s="59"/>
      <c r="B46" s="60" t="s">
        <v>551</v>
      </c>
      <c r="C46" s="32"/>
      <c r="D46" s="79">
        <f>SUM(D9:D12,D14:D20,D22:D30,D32:D38,D40:D44)</f>
        <v>5171248737</v>
      </c>
      <c r="E46" s="80">
        <f>SUM(E9:E12,E14:E20,E22:E30,E32:E38,E40:E44)</f>
        <v>1254732032</v>
      </c>
      <c r="F46" s="88">
        <f t="shared" si="0"/>
        <v>6425980769</v>
      </c>
      <c r="G46" s="79">
        <f>SUM(G9:G12,G14:G20,G22:G30,G32:G38,G40:G44)</f>
        <v>5321165213</v>
      </c>
      <c r="H46" s="80">
        <f>SUM(H9:H12,H14:H20,H22:H30,H32:H38,H40:H44)</f>
        <v>1376135046</v>
      </c>
      <c r="I46" s="81">
        <f t="shared" si="1"/>
        <v>6697300259</v>
      </c>
      <c r="J46" s="79">
        <f>SUM(J9:J12,J14:J20,J22:J30,J32:J38,J40:J44)</f>
        <v>1163362638</v>
      </c>
      <c r="K46" s="80">
        <f>SUM(K9:K12,K14:K20,K22:K30,K32:K38,K40:K44)</f>
        <v>167850057</v>
      </c>
      <c r="L46" s="80">
        <f t="shared" si="2"/>
        <v>1331212695</v>
      </c>
      <c r="M46" s="44">
        <f t="shared" si="3"/>
        <v>0.2071610144589899</v>
      </c>
      <c r="N46" s="109">
        <f>SUM(N9:N12,N14:N20,N22:N30,N32:N38,N40:N44)</f>
        <v>1066407331</v>
      </c>
      <c r="O46" s="110">
        <f>SUM(O9:O12,O14:O20,O22:O30,O32:O38,O40:O44)</f>
        <v>266881050</v>
      </c>
      <c r="P46" s="111">
        <f t="shared" si="4"/>
        <v>1333288381</v>
      </c>
      <c r="Q46" s="44">
        <f t="shared" si="5"/>
        <v>0.20748402912003797</v>
      </c>
      <c r="R46" s="109">
        <f>SUM(R9:R12,R14:R20,R22:R30,R32:R38,R40:R44)</f>
        <v>1046330561</v>
      </c>
      <c r="S46" s="111">
        <f>SUM(S9:S12,S14:S20,S22:S30,S32:S38,S40:S44)</f>
        <v>184568426</v>
      </c>
      <c r="T46" s="111">
        <f t="shared" si="6"/>
        <v>1230898987</v>
      </c>
      <c r="U46" s="44">
        <f t="shared" si="7"/>
        <v>0.18379032436926912</v>
      </c>
      <c r="V46" s="109">
        <f>SUM(V9:V12,V14:V20,V22:V30,V32:V38,V40:V44)</f>
        <v>1107367874</v>
      </c>
      <c r="W46" s="111">
        <f>SUM(W9:W12,W14:W20,W22:W30,W32:W38,W40:W44)</f>
        <v>320374516</v>
      </c>
      <c r="X46" s="111">
        <f t="shared" si="8"/>
        <v>1427742390</v>
      </c>
      <c r="Y46" s="44">
        <f t="shared" si="9"/>
        <v>0.21318177993906784</v>
      </c>
      <c r="Z46" s="79">
        <f t="shared" si="10"/>
        <v>4383468404</v>
      </c>
      <c r="AA46" s="80">
        <f t="shared" si="11"/>
        <v>939674049</v>
      </c>
      <c r="AB46" s="80">
        <f t="shared" si="12"/>
        <v>5323142453</v>
      </c>
      <c r="AC46" s="44">
        <f t="shared" si="13"/>
        <v>0.7948191431086918</v>
      </c>
      <c r="AD46" s="79">
        <f>SUM(AD9:AD12,AD14:AD20,AD22:AD30,AD32:AD38,AD40:AD44)</f>
        <v>1109705244</v>
      </c>
      <c r="AE46" s="80">
        <f>SUM(AE9:AE12,AE14:AE20,AE22:AE30,AE32:AE38,AE40:AE44)</f>
        <v>267425776</v>
      </c>
      <c r="AF46" s="80">
        <f t="shared" si="14"/>
        <v>1377131020</v>
      </c>
      <c r="AG46" s="44">
        <f t="shared" si="15"/>
        <v>0.8025293111805708</v>
      </c>
      <c r="AH46" s="44">
        <f t="shared" si="16"/>
        <v>0.036751310706805596</v>
      </c>
      <c r="AI46" s="61">
        <f>SUM(AI9:AI12,AI14:AI20,AI22:AI30,AI32:AI38,AI40:AI44)</f>
        <v>5711128264</v>
      </c>
      <c r="AJ46" s="61">
        <f>SUM(AJ9:AJ12,AJ14:AJ20,AJ22:AJ30,AJ32:AJ38,AJ40:AJ44)</f>
        <v>6192641902</v>
      </c>
      <c r="AK46" s="61">
        <f>SUM(AK9:AK12,AK14:AK20,AK22:AK30,AK32:AK38,AK40:AK44)</f>
        <v>4969776640</v>
      </c>
      <c r="AL46" s="61"/>
    </row>
    <row r="47" spans="1:38" s="13" customFormat="1" ht="12.75">
      <c r="A47" s="62"/>
      <c r="B47" s="63"/>
      <c r="C47" s="64"/>
      <c r="D47" s="91"/>
      <c r="E47" s="91"/>
      <c r="F47" s="92"/>
      <c r="G47" s="93"/>
      <c r="H47" s="91"/>
      <c r="I47" s="94"/>
      <c r="J47" s="93"/>
      <c r="K47" s="95"/>
      <c r="L47" s="91"/>
      <c r="M47" s="68"/>
      <c r="N47" s="93"/>
      <c r="O47" s="95"/>
      <c r="P47" s="91"/>
      <c r="Q47" s="68"/>
      <c r="R47" s="93"/>
      <c r="S47" s="95"/>
      <c r="T47" s="91"/>
      <c r="U47" s="68"/>
      <c r="V47" s="93"/>
      <c r="W47" s="95"/>
      <c r="X47" s="91"/>
      <c r="Y47" s="68"/>
      <c r="Z47" s="93"/>
      <c r="AA47" s="95"/>
      <c r="AB47" s="91"/>
      <c r="AC47" s="68"/>
      <c r="AD47" s="93"/>
      <c r="AE47" s="91"/>
      <c r="AF47" s="91"/>
      <c r="AG47" s="68"/>
      <c r="AH47" s="68"/>
      <c r="AI47" s="12"/>
      <c r="AJ47" s="12"/>
      <c r="AK47" s="12"/>
      <c r="AL47" s="12"/>
    </row>
    <row r="48" spans="1:38" s="71" customFormat="1" ht="12" customHeight="1">
      <c r="A48" s="73"/>
      <c r="B48" s="136" t="s">
        <v>657</v>
      </c>
      <c r="C48" s="73"/>
      <c r="D48" s="96"/>
      <c r="E48" s="96"/>
      <c r="F48" s="96"/>
      <c r="G48" s="96"/>
      <c r="H48" s="96"/>
      <c r="I48" s="96"/>
      <c r="J48" s="96"/>
      <c r="K48" s="96"/>
      <c r="L48" s="96"/>
      <c r="M48" s="73"/>
      <c r="N48" s="96"/>
      <c r="O48" s="96"/>
      <c r="P48" s="96"/>
      <c r="Q48" s="73"/>
      <c r="R48" s="96"/>
      <c r="S48" s="96"/>
      <c r="T48" s="96"/>
      <c r="U48" s="73"/>
      <c r="V48" s="96"/>
      <c r="W48" s="96"/>
      <c r="X48" s="96"/>
      <c r="Y48" s="73"/>
      <c r="Z48" s="96"/>
      <c r="AA48" s="96"/>
      <c r="AB48" s="96"/>
      <c r="AC48" s="73"/>
      <c r="AD48" s="96"/>
      <c r="AE48" s="96"/>
      <c r="AF48" s="96"/>
      <c r="AG48" s="73"/>
      <c r="AH48" s="73"/>
      <c r="AI48" s="73"/>
      <c r="AJ48" s="73"/>
      <c r="AK48" s="73"/>
      <c r="AL48" s="73"/>
    </row>
    <row r="49" spans="1:38" s="71" customFormat="1" ht="12.75">
      <c r="A49" s="73"/>
      <c r="B49" s="73"/>
      <c r="C49" s="73"/>
      <c r="D49" s="96"/>
      <c r="E49" s="96"/>
      <c r="F49" s="96"/>
      <c r="G49" s="96"/>
      <c r="H49" s="96"/>
      <c r="I49" s="96"/>
      <c r="J49" s="96"/>
      <c r="K49" s="96"/>
      <c r="L49" s="96"/>
      <c r="M49" s="73"/>
      <c r="N49" s="96"/>
      <c r="O49" s="96"/>
      <c r="P49" s="96"/>
      <c r="Q49" s="73"/>
      <c r="R49" s="96"/>
      <c r="S49" s="96"/>
      <c r="T49" s="96"/>
      <c r="U49" s="73"/>
      <c r="V49" s="96"/>
      <c r="W49" s="96"/>
      <c r="X49" s="96"/>
      <c r="Y49" s="73"/>
      <c r="Z49" s="96"/>
      <c r="AA49" s="96"/>
      <c r="AB49" s="96"/>
      <c r="AC49" s="73"/>
      <c r="AD49" s="96"/>
      <c r="AE49" s="96"/>
      <c r="AF49" s="96"/>
      <c r="AG49" s="73"/>
      <c r="AH49" s="73"/>
      <c r="AI49" s="73"/>
      <c r="AJ49" s="73"/>
      <c r="AK49" s="73"/>
      <c r="AL49" s="73"/>
    </row>
    <row r="50" spans="1:38" s="71" customFormat="1" ht="12.75">
      <c r="A50" s="73"/>
      <c r="B50" s="73"/>
      <c r="C50" s="73"/>
      <c r="D50" s="96"/>
      <c r="E50" s="96"/>
      <c r="F50" s="96"/>
      <c r="G50" s="96"/>
      <c r="H50" s="96"/>
      <c r="I50" s="96"/>
      <c r="J50" s="96"/>
      <c r="K50" s="96"/>
      <c r="L50" s="96"/>
      <c r="M50" s="73"/>
      <c r="N50" s="96"/>
      <c r="O50" s="96"/>
      <c r="P50" s="96"/>
      <c r="Q50" s="73"/>
      <c r="R50" s="96"/>
      <c r="S50" s="96"/>
      <c r="T50" s="96"/>
      <c r="U50" s="73"/>
      <c r="V50" s="96"/>
      <c r="W50" s="96"/>
      <c r="X50" s="96"/>
      <c r="Y50" s="73"/>
      <c r="Z50" s="96"/>
      <c r="AA50" s="96"/>
      <c r="AB50" s="96"/>
      <c r="AC50" s="73"/>
      <c r="AD50" s="96"/>
      <c r="AE50" s="96"/>
      <c r="AF50" s="96"/>
      <c r="AG50" s="73"/>
      <c r="AH50" s="73"/>
      <c r="AI50" s="73"/>
      <c r="AJ50" s="73"/>
      <c r="AK50" s="73"/>
      <c r="AL50" s="73"/>
    </row>
    <row r="51" spans="1:38" s="72" customFormat="1" ht="12.75">
      <c r="A51" s="74"/>
      <c r="B51" s="74"/>
      <c r="C51" s="74"/>
      <c r="D51" s="97"/>
      <c r="E51" s="97"/>
      <c r="F51" s="97"/>
      <c r="G51" s="97"/>
      <c r="H51" s="97"/>
      <c r="I51" s="97"/>
      <c r="J51" s="97"/>
      <c r="K51" s="97"/>
      <c r="L51" s="97"/>
      <c r="M51" s="74"/>
      <c r="N51" s="97"/>
      <c r="O51" s="97"/>
      <c r="P51" s="97"/>
      <c r="Q51" s="74"/>
      <c r="R51" s="97"/>
      <c r="S51" s="97"/>
      <c r="T51" s="97"/>
      <c r="U51" s="74"/>
      <c r="V51" s="97"/>
      <c r="W51" s="97"/>
      <c r="X51" s="97"/>
      <c r="Y51" s="74"/>
      <c r="Z51" s="97"/>
      <c r="AA51" s="97"/>
      <c r="AB51" s="97"/>
      <c r="AC51" s="74"/>
      <c r="AD51" s="97"/>
      <c r="AE51" s="97"/>
      <c r="AF51" s="97"/>
      <c r="AG51" s="74"/>
      <c r="AH51" s="74"/>
      <c r="AI51" s="74"/>
      <c r="AJ51" s="74"/>
      <c r="AK51" s="74"/>
      <c r="AL51" s="74"/>
    </row>
    <row r="52" spans="1:38" s="72" customFormat="1" ht="12.75">
      <c r="A52" s="74"/>
      <c r="B52" s="74"/>
      <c r="C52" s="74"/>
      <c r="D52" s="97"/>
      <c r="E52" s="97"/>
      <c r="F52" s="97"/>
      <c r="G52" s="97"/>
      <c r="H52" s="97"/>
      <c r="I52" s="97"/>
      <c r="J52" s="97"/>
      <c r="K52" s="97"/>
      <c r="L52" s="97"/>
      <c r="M52" s="74"/>
      <c r="N52" s="97"/>
      <c r="O52" s="97"/>
      <c r="P52" s="97"/>
      <c r="Q52" s="74"/>
      <c r="R52" s="97"/>
      <c r="S52" s="97"/>
      <c r="T52" s="97"/>
      <c r="U52" s="74"/>
      <c r="V52" s="97"/>
      <c r="W52" s="97"/>
      <c r="X52" s="97"/>
      <c r="Y52" s="74"/>
      <c r="Z52" s="97"/>
      <c r="AA52" s="97"/>
      <c r="AB52" s="97"/>
      <c r="AC52" s="74"/>
      <c r="AD52" s="97"/>
      <c r="AE52" s="97"/>
      <c r="AF52" s="97"/>
      <c r="AG52" s="74"/>
      <c r="AH52" s="74"/>
      <c r="AI52" s="74"/>
      <c r="AJ52" s="74"/>
      <c r="AK52" s="74"/>
      <c r="AL52" s="74"/>
    </row>
    <row r="53" spans="1:38" s="72" customFormat="1" ht="12.75">
      <c r="A53" s="74"/>
      <c r="B53" s="74"/>
      <c r="C53" s="74"/>
      <c r="D53" s="97"/>
      <c r="E53" s="97"/>
      <c r="F53" s="97"/>
      <c r="G53" s="97"/>
      <c r="H53" s="97"/>
      <c r="I53" s="97"/>
      <c r="J53" s="97"/>
      <c r="K53" s="97"/>
      <c r="L53" s="97"/>
      <c r="M53" s="74"/>
      <c r="N53" s="97"/>
      <c r="O53" s="97"/>
      <c r="P53" s="97"/>
      <c r="Q53" s="74"/>
      <c r="R53" s="97"/>
      <c r="S53" s="97"/>
      <c r="T53" s="97"/>
      <c r="U53" s="74"/>
      <c r="V53" s="97"/>
      <c r="W53" s="97"/>
      <c r="X53" s="97"/>
      <c r="Y53" s="74"/>
      <c r="Z53" s="97"/>
      <c r="AA53" s="97"/>
      <c r="AB53" s="97"/>
      <c r="AC53" s="74"/>
      <c r="AD53" s="97"/>
      <c r="AE53" s="97"/>
      <c r="AF53" s="97"/>
      <c r="AG53" s="74"/>
      <c r="AH53" s="74"/>
      <c r="AI53" s="74"/>
      <c r="AJ53" s="74"/>
      <c r="AK53" s="74"/>
      <c r="AL53" s="74"/>
    </row>
    <row r="54" spans="1:38" s="72" customFormat="1" ht="12.75">
      <c r="A54" s="74"/>
      <c r="B54" s="74"/>
      <c r="C54" s="74"/>
      <c r="D54" s="97"/>
      <c r="E54" s="97"/>
      <c r="F54" s="97"/>
      <c r="G54" s="97"/>
      <c r="H54" s="97"/>
      <c r="I54" s="97"/>
      <c r="J54" s="97"/>
      <c r="K54" s="97"/>
      <c r="L54" s="97"/>
      <c r="M54" s="74"/>
      <c r="N54" s="97"/>
      <c r="O54" s="97"/>
      <c r="P54" s="97"/>
      <c r="Q54" s="74"/>
      <c r="R54" s="97"/>
      <c r="S54" s="97"/>
      <c r="T54" s="97"/>
      <c r="U54" s="74"/>
      <c r="V54" s="97"/>
      <c r="W54" s="97"/>
      <c r="X54" s="97"/>
      <c r="Y54" s="74"/>
      <c r="Z54" s="97"/>
      <c r="AA54" s="97"/>
      <c r="AB54" s="97"/>
      <c r="AC54" s="74"/>
      <c r="AD54" s="97"/>
      <c r="AE54" s="97"/>
      <c r="AF54" s="97"/>
      <c r="AG54" s="74"/>
      <c r="AH54" s="74"/>
      <c r="AI54" s="74"/>
      <c r="AJ54" s="74"/>
      <c r="AK54" s="74"/>
      <c r="AL54" s="74"/>
    </row>
    <row r="55" spans="1:38" s="72" customFormat="1" ht="12.75">
      <c r="A55" s="74"/>
      <c r="B55" s="74"/>
      <c r="C55" s="74"/>
      <c r="D55" s="97"/>
      <c r="E55" s="97"/>
      <c r="F55" s="97"/>
      <c r="G55" s="97"/>
      <c r="H55" s="97"/>
      <c r="I55" s="97"/>
      <c r="J55" s="97"/>
      <c r="K55" s="97"/>
      <c r="L55" s="97"/>
      <c r="M55" s="74"/>
      <c r="N55" s="97"/>
      <c r="O55" s="97"/>
      <c r="P55" s="97"/>
      <c r="Q55" s="74"/>
      <c r="R55" s="97"/>
      <c r="S55" s="97"/>
      <c r="T55" s="97"/>
      <c r="U55" s="74"/>
      <c r="V55" s="97"/>
      <c r="W55" s="97"/>
      <c r="X55" s="97"/>
      <c r="Y55" s="74"/>
      <c r="Z55" s="97"/>
      <c r="AA55" s="97"/>
      <c r="AB55" s="97"/>
      <c r="AC55" s="74"/>
      <c r="AD55" s="97"/>
      <c r="AE55" s="97"/>
      <c r="AF55" s="97"/>
      <c r="AG55" s="74"/>
      <c r="AH55" s="74"/>
      <c r="AI55" s="74"/>
      <c r="AJ55" s="74"/>
      <c r="AK55" s="74"/>
      <c r="AL55" s="74"/>
    </row>
    <row r="56" spans="1:38" s="72" customFormat="1" ht="12.75">
      <c r="A56" s="74"/>
      <c r="B56" s="74"/>
      <c r="C56" s="74"/>
      <c r="D56" s="97"/>
      <c r="E56" s="97"/>
      <c r="F56" s="97"/>
      <c r="G56" s="97"/>
      <c r="H56" s="97"/>
      <c r="I56" s="97"/>
      <c r="J56" s="97"/>
      <c r="K56" s="97"/>
      <c r="L56" s="97"/>
      <c r="M56" s="74"/>
      <c r="N56" s="97"/>
      <c r="O56" s="97"/>
      <c r="P56" s="97"/>
      <c r="Q56" s="74"/>
      <c r="R56" s="97"/>
      <c r="S56" s="97"/>
      <c r="T56" s="97"/>
      <c r="U56" s="74"/>
      <c r="V56" s="97"/>
      <c r="W56" s="97"/>
      <c r="X56" s="97"/>
      <c r="Y56" s="74"/>
      <c r="Z56" s="97"/>
      <c r="AA56" s="97"/>
      <c r="AB56" s="97"/>
      <c r="AC56" s="74"/>
      <c r="AD56" s="97"/>
      <c r="AE56" s="97"/>
      <c r="AF56" s="97"/>
      <c r="AG56" s="74"/>
      <c r="AH56" s="74"/>
      <c r="AI56" s="74"/>
      <c r="AJ56" s="74"/>
      <c r="AK56" s="74"/>
      <c r="AL56" s="74"/>
    </row>
    <row r="57" spans="1:38" s="72" customFormat="1" ht="12.75">
      <c r="A57" s="74"/>
      <c r="B57" s="74"/>
      <c r="C57" s="74"/>
      <c r="D57" s="97"/>
      <c r="E57" s="97"/>
      <c r="F57" s="97"/>
      <c r="G57" s="97"/>
      <c r="H57" s="97"/>
      <c r="I57" s="97"/>
      <c r="J57" s="97"/>
      <c r="K57" s="97"/>
      <c r="L57" s="97"/>
      <c r="M57" s="74"/>
      <c r="N57" s="97"/>
      <c r="O57" s="97"/>
      <c r="P57" s="97"/>
      <c r="Q57" s="74"/>
      <c r="R57" s="97"/>
      <c r="S57" s="97"/>
      <c r="T57" s="97"/>
      <c r="U57" s="74"/>
      <c r="V57" s="97"/>
      <c r="W57" s="97"/>
      <c r="X57" s="97"/>
      <c r="Y57" s="74"/>
      <c r="Z57" s="97"/>
      <c r="AA57" s="97"/>
      <c r="AB57" s="97"/>
      <c r="AC57" s="74"/>
      <c r="AD57" s="97"/>
      <c r="AE57" s="97"/>
      <c r="AF57" s="97"/>
      <c r="AG57" s="74"/>
      <c r="AH57" s="74"/>
      <c r="AI57" s="74"/>
      <c r="AJ57" s="74"/>
      <c r="AK57" s="74"/>
      <c r="AL57" s="74"/>
    </row>
    <row r="58" spans="1:38" s="72" customFormat="1" ht="12.75">
      <c r="A58" s="74"/>
      <c r="B58" s="74"/>
      <c r="C58" s="74"/>
      <c r="D58" s="97"/>
      <c r="E58" s="97"/>
      <c r="F58" s="97"/>
      <c r="G58" s="97"/>
      <c r="H58" s="97"/>
      <c r="I58" s="97"/>
      <c r="J58" s="97"/>
      <c r="K58" s="97"/>
      <c r="L58" s="97"/>
      <c r="M58" s="74"/>
      <c r="N58" s="97"/>
      <c r="O58" s="97"/>
      <c r="P58" s="97"/>
      <c r="Q58" s="74"/>
      <c r="R58" s="97"/>
      <c r="S58" s="97"/>
      <c r="T58" s="97"/>
      <c r="U58" s="74"/>
      <c r="V58" s="97"/>
      <c r="W58" s="97"/>
      <c r="X58" s="97"/>
      <c r="Y58" s="74"/>
      <c r="Z58" s="97"/>
      <c r="AA58" s="97"/>
      <c r="AB58" s="97"/>
      <c r="AC58" s="74"/>
      <c r="AD58" s="97"/>
      <c r="AE58" s="97"/>
      <c r="AF58" s="97"/>
      <c r="AG58" s="74"/>
      <c r="AH58" s="74"/>
      <c r="AI58" s="74"/>
      <c r="AJ58" s="74"/>
      <c r="AK58" s="74"/>
      <c r="AL58" s="74"/>
    </row>
    <row r="59" spans="1:38" s="72" customFormat="1" ht="12.75">
      <c r="A59" s="74"/>
      <c r="B59" s="74"/>
      <c r="C59" s="74"/>
      <c r="D59" s="97"/>
      <c r="E59" s="97"/>
      <c r="F59" s="97"/>
      <c r="G59" s="97"/>
      <c r="H59" s="97"/>
      <c r="I59" s="97"/>
      <c r="J59" s="97"/>
      <c r="K59" s="97"/>
      <c r="L59" s="97"/>
      <c r="M59" s="74"/>
      <c r="N59" s="97"/>
      <c r="O59" s="97"/>
      <c r="P59" s="97"/>
      <c r="Q59" s="74"/>
      <c r="R59" s="97"/>
      <c r="S59" s="97"/>
      <c r="T59" s="97"/>
      <c r="U59" s="74"/>
      <c r="V59" s="97"/>
      <c r="W59" s="97"/>
      <c r="X59" s="97"/>
      <c r="Y59" s="74"/>
      <c r="Z59" s="97"/>
      <c r="AA59" s="97"/>
      <c r="AB59" s="97"/>
      <c r="AC59" s="74"/>
      <c r="AD59" s="97"/>
      <c r="AE59" s="97"/>
      <c r="AF59" s="97"/>
      <c r="AG59" s="74"/>
      <c r="AH59" s="74"/>
      <c r="AI59" s="74"/>
      <c r="AJ59" s="74"/>
      <c r="AK59" s="74"/>
      <c r="AL59" s="74"/>
    </row>
    <row r="60" spans="1:38" s="72" customFormat="1" ht="12.75">
      <c r="A60" s="74"/>
      <c r="B60" s="74"/>
      <c r="C60" s="74"/>
      <c r="D60" s="97"/>
      <c r="E60" s="97"/>
      <c r="F60" s="97"/>
      <c r="G60" s="97"/>
      <c r="H60" s="97"/>
      <c r="I60" s="97"/>
      <c r="J60" s="97"/>
      <c r="K60" s="97"/>
      <c r="L60" s="97"/>
      <c r="M60" s="74"/>
      <c r="N60" s="97"/>
      <c r="O60" s="97"/>
      <c r="P60" s="97"/>
      <c r="Q60" s="74"/>
      <c r="R60" s="97"/>
      <c r="S60" s="97"/>
      <c r="T60" s="97"/>
      <c r="U60" s="74"/>
      <c r="V60" s="97"/>
      <c r="W60" s="97"/>
      <c r="X60" s="97"/>
      <c r="Y60" s="74"/>
      <c r="Z60" s="97"/>
      <c r="AA60" s="97"/>
      <c r="AB60" s="97"/>
      <c r="AC60" s="74"/>
      <c r="AD60" s="97"/>
      <c r="AE60" s="97"/>
      <c r="AF60" s="97"/>
      <c r="AG60" s="74"/>
      <c r="AH60" s="74"/>
      <c r="AI60" s="74"/>
      <c r="AJ60" s="74"/>
      <c r="AK60" s="74"/>
      <c r="AL60" s="74"/>
    </row>
    <row r="61" spans="1:38" s="72" customFormat="1" ht="12.75">
      <c r="A61" s="74"/>
      <c r="B61" s="74"/>
      <c r="C61" s="74"/>
      <c r="D61" s="97"/>
      <c r="E61" s="97"/>
      <c r="F61" s="97"/>
      <c r="G61" s="97"/>
      <c r="H61" s="97"/>
      <c r="I61" s="97"/>
      <c r="J61" s="97"/>
      <c r="K61" s="97"/>
      <c r="L61" s="97"/>
      <c r="M61" s="74"/>
      <c r="N61" s="97"/>
      <c r="O61" s="97"/>
      <c r="P61" s="97"/>
      <c r="Q61" s="74"/>
      <c r="R61" s="97"/>
      <c r="S61" s="97"/>
      <c r="T61" s="97"/>
      <c r="U61" s="74"/>
      <c r="V61" s="97"/>
      <c r="W61" s="97"/>
      <c r="X61" s="97"/>
      <c r="Y61" s="74"/>
      <c r="Z61" s="97"/>
      <c r="AA61" s="97"/>
      <c r="AB61" s="97"/>
      <c r="AC61" s="74"/>
      <c r="AD61" s="97"/>
      <c r="AE61" s="97"/>
      <c r="AF61" s="97"/>
      <c r="AG61" s="74"/>
      <c r="AH61" s="74"/>
      <c r="AI61" s="74"/>
      <c r="AJ61" s="74"/>
      <c r="AK61" s="74"/>
      <c r="AL61" s="74"/>
    </row>
    <row r="62" spans="1:38" s="72" customFormat="1" ht="12.75">
      <c r="A62" s="74"/>
      <c r="B62" s="74"/>
      <c r="C62" s="74"/>
      <c r="D62" s="97"/>
      <c r="E62" s="97"/>
      <c r="F62" s="97"/>
      <c r="G62" s="97"/>
      <c r="H62" s="97"/>
      <c r="I62" s="97"/>
      <c r="J62" s="97"/>
      <c r="K62" s="97"/>
      <c r="L62" s="97"/>
      <c r="M62" s="74"/>
      <c r="N62" s="97"/>
      <c r="O62" s="97"/>
      <c r="P62" s="97"/>
      <c r="Q62" s="74"/>
      <c r="R62" s="97"/>
      <c r="S62" s="97"/>
      <c r="T62" s="97"/>
      <c r="U62" s="74"/>
      <c r="V62" s="97"/>
      <c r="W62" s="97"/>
      <c r="X62" s="97"/>
      <c r="Y62" s="74"/>
      <c r="Z62" s="97"/>
      <c r="AA62" s="97"/>
      <c r="AB62" s="97"/>
      <c r="AC62" s="74"/>
      <c r="AD62" s="97"/>
      <c r="AE62" s="97"/>
      <c r="AF62" s="97"/>
      <c r="AG62" s="74"/>
      <c r="AH62" s="74"/>
      <c r="AI62" s="74"/>
      <c r="AJ62" s="74"/>
      <c r="AK62" s="74"/>
      <c r="AL62" s="74"/>
    </row>
    <row r="63" spans="1:38" s="72" customFormat="1" ht="12.75">
      <c r="A63" s="74"/>
      <c r="B63" s="74"/>
      <c r="C63" s="74"/>
      <c r="D63" s="97"/>
      <c r="E63" s="97"/>
      <c r="F63" s="97"/>
      <c r="G63" s="97"/>
      <c r="H63" s="97"/>
      <c r="I63" s="97"/>
      <c r="J63" s="97"/>
      <c r="K63" s="97"/>
      <c r="L63" s="97"/>
      <c r="M63" s="74"/>
      <c r="N63" s="97"/>
      <c r="O63" s="97"/>
      <c r="P63" s="97"/>
      <c r="Q63" s="74"/>
      <c r="R63" s="97"/>
      <c r="S63" s="97"/>
      <c r="T63" s="97"/>
      <c r="U63" s="74"/>
      <c r="V63" s="97"/>
      <c r="W63" s="97"/>
      <c r="X63" s="97"/>
      <c r="Y63" s="74"/>
      <c r="Z63" s="97"/>
      <c r="AA63" s="97"/>
      <c r="AB63" s="97"/>
      <c r="AC63" s="74"/>
      <c r="AD63" s="97"/>
      <c r="AE63" s="97"/>
      <c r="AF63" s="97"/>
      <c r="AG63" s="74"/>
      <c r="AH63" s="74"/>
      <c r="AI63" s="74"/>
      <c r="AJ63" s="74"/>
      <c r="AK63" s="74"/>
      <c r="AL63" s="74"/>
    </row>
    <row r="64" spans="1:38" s="72" customFormat="1" ht="12.75">
      <c r="A64" s="74"/>
      <c r="B64" s="74"/>
      <c r="C64" s="74"/>
      <c r="D64" s="97"/>
      <c r="E64" s="97"/>
      <c r="F64" s="97"/>
      <c r="G64" s="97"/>
      <c r="H64" s="97"/>
      <c r="I64" s="97"/>
      <c r="J64" s="97"/>
      <c r="K64" s="97"/>
      <c r="L64" s="97"/>
      <c r="M64" s="74"/>
      <c r="N64" s="97"/>
      <c r="O64" s="97"/>
      <c r="P64" s="97"/>
      <c r="Q64" s="74"/>
      <c r="R64" s="97"/>
      <c r="S64" s="97"/>
      <c r="T64" s="97"/>
      <c r="U64" s="74"/>
      <c r="V64" s="97"/>
      <c r="W64" s="97"/>
      <c r="X64" s="97"/>
      <c r="Y64" s="74"/>
      <c r="Z64" s="97"/>
      <c r="AA64" s="97"/>
      <c r="AB64" s="97"/>
      <c r="AC64" s="74"/>
      <c r="AD64" s="97"/>
      <c r="AE64" s="97"/>
      <c r="AF64" s="97"/>
      <c r="AG64" s="74"/>
      <c r="AH64" s="74"/>
      <c r="AI64" s="74"/>
      <c r="AJ64" s="74"/>
      <c r="AK64" s="74"/>
      <c r="AL64" s="74"/>
    </row>
    <row r="65" spans="1:38" s="72" customFormat="1" ht="12.75">
      <c r="A65" s="74"/>
      <c r="B65" s="74"/>
      <c r="C65" s="74"/>
      <c r="D65" s="97"/>
      <c r="E65" s="97"/>
      <c r="F65" s="97"/>
      <c r="G65" s="97"/>
      <c r="H65" s="97"/>
      <c r="I65" s="97"/>
      <c r="J65" s="97"/>
      <c r="K65" s="97"/>
      <c r="L65" s="97"/>
      <c r="M65" s="74"/>
      <c r="N65" s="97"/>
      <c r="O65" s="97"/>
      <c r="P65" s="97"/>
      <c r="Q65" s="74"/>
      <c r="R65" s="97"/>
      <c r="S65" s="97"/>
      <c r="T65" s="97"/>
      <c r="U65" s="74"/>
      <c r="V65" s="97"/>
      <c r="W65" s="97"/>
      <c r="X65" s="97"/>
      <c r="Y65" s="74"/>
      <c r="Z65" s="97"/>
      <c r="AA65" s="97"/>
      <c r="AB65" s="97"/>
      <c r="AC65" s="74"/>
      <c r="AD65" s="97"/>
      <c r="AE65" s="97"/>
      <c r="AF65" s="97"/>
      <c r="AG65" s="74"/>
      <c r="AH65" s="74"/>
      <c r="AI65" s="74"/>
      <c r="AJ65" s="74"/>
      <c r="AK65" s="74"/>
      <c r="AL65" s="74"/>
    </row>
    <row r="66" spans="1:38" s="72" customFormat="1" ht="12.75">
      <c r="A66" s="74"/>
      <c r="B66" s="74"/>
      <c r="C66" s="74"/>
      <c r="D66" s="97"/>
      <c r="E66" s="97"/>
      <c r="F66" s="97"/>
      <c r="G66" s="97"/>
      <c r="H66" s="97"/>
      <c r="I66" s="97"/>
      <c r="J66" s="97"/>
      <c r="K66" s="97"/>
      <c r="L66" s="97"/>
      <c r="M66" s="74"/>
      <c r="N66" s="97"/>
      <c r="O66" s="97"/>
      <c r="P66" s="97"/>
      <c r="Q66" s="74"/>
      <c r="R66" s="97"/>
      <c r="S66" s="97"/>
      <c r="T66" s="97"/>
      <c r="U66" s="74"/>
      <c r="V66" s="97"/>
      <c r="W66" s="97"/>
      <c r="X66" s="97"/>
      <c r="Y66" s="74"/>
      <c r="Z66" s="97"/>
      <c r="AA66" s="97"/>
      <c r="AB66" s="97"/>
      <c r="AC66" s="74"/>
      <c r="AD66" s="97"/>
      <c r="AE66" s="97"/>
      <c r="AF66" s="97"/>
      <c r="AG66" s="74"/>
      <c r="AH66" s="74"/>
      <c r="AI66" s="74"/>
      <c r="AJ66" s="74"/>
      <c r="AK66" s="74"/>
      <c r="AL66" s="74"/>
    </row>
    <row r="67" spans="1:38" s="72" customFormat="1" ht="12.75">
      <c r="A67" s="74"/>
      <c r="B67" s="74"/>
      <c r="C67" s="74"/>
      <c r="D67" s="97"/>
      <c r="E67" s="97"/>
      <c r="F67" s="97"/>
      <c r="G67" s="97"/>
      <c r="H67" s="97"/>
      <c r="I67" s="97"/>
      <c r="J67" s="97"/>
      <c r="K67" s="97"/>
      <c r="L67" s="97"/>
      <c r="M67" s="74"/>
      <c r="N67" s="97"/>
      <c r="O67" s="97"/>
      <c r="P67" s="97"/>
      <c r="Q67" s="74"/>
      <c r="R67" s="97"/>
      <c r="S67" s="97"/>
      <c r="T67" s="97"/>
      <c r="U67" s="74"/>
      <c r="V67" s="97"/>
      <c r="W67" s="97"/>
      <c r="X67" s="97"/>
      <c r="Y67" s="74"/>
      <c r="Z67" s="97"/>
      <c r="AA67" s="97"/>
      <c r="AB67" s="97"/>
      <c r="AC67" s="74"/>
      <c r="AD67" s="97"/>
      <c r="AE67" s="97"/>
      <c r="AF67" s="97"/>
      <c r="AG67" s="74"/>
      <c r="AH67" s="74"/>
      <c r="AI67" s="74"/>
      <c r="AJ67" s="74"/>
      <c r="AK67" s="74"/>
      <c r="AL67" s="74"/>
    </row>
    <row r="68" spans="1:38" s="72" customFormat="1" ht="12.75">
      <c r="A68" s="74"/>
      <c r="B68" s="74"/>
      <c r="C68" s="74"/>
      <c r="D68" s="97"/>
      <c r="E68" s="97"/>
      <c r="F68" s="97"/>
      <c r="G68" s="97"/>
      <c r="H68" s="97"/>
      <c r="I68" s="97"/>
      <c r="J68" s="97"/>
      <c r="K68" s="97"/>
      <c r="L68" s="97"/>
      <c r="M68" s="74"/>
      <c r="N68" s="97"/>
      <c r="O68" s="97"/>
      <c r="P68" s="97"/>
      <c r="Q68" s="74"/>
      <c r="R68" s="97"/>
      <c r="S68" s="97"/>
      <c r="T68" s="97"/>
      <c r="U68" s="74"/>
      <c r="V68" s="97"/>
      <c r="W68" s="97"/>
      <c r="X68" s="97"/>
      <c r="Y68" s="74"/>
      <c r="Z68" s="97"/>
      <c r="AA68" s="97"/>
      <c r="AB68" s="97"/>
      <c r="AC68" s="74"/>
      <c r="AD68" s="97"/>
      <c r="AE68" s="97"/>
      <c r="AF68" s="97"/>
      <c r="AG68" s="74"/>
      <c r="AH68" s="74"/>
      <c r="AI68" s="74"/>
      <c r="AJ68" s="74"/>
      <c r="AK68" s="74"/>
      <c r="AL68" s="74"/>
    </row>
    <row r="69" spans="1:38" s="72" customFormat="1" ht="12.75">
      <c r="A69" s="74"/>
      <c r="B69" s="74"/>
      <c r="C69" s="74"/>
      <c r="D69" s="97"/>
      <c r="E69" s="97"/>
      <c r="F69" s="97"/>
      <c r="G69" s="97"/>
      <c r="H69" s="97"/>
      <c r="I69" s="97"/>
      <c r="J69" s="97"/>
      <c r="K69" s="97"/>
      <c r="L69" s="97"/>
      <c r="M69" s="74"/>
      <c r="N69" s="97"/>
      <c r="O69" s="97"/>
      <c r="P69" s="97"/>
      <c r="Q69" s="74"/>
      <c r="R69" s="97"/>
      <c r="S69" s="97"/>
      <c r="T69" s="97"/>
      <c r="U69" s="74"/>
      <c r="V69" s="97"/>
      <c r="W69" s="97"/>
      <c r="X69" s="97"/>
      <c r="Y69" s="74"/>
      <c r="Z69" s="97"/>
      <c r="AA69" s="97"/>
      <c r="AB69" s="97"/>
      <c r="AC69" s="74"/>
      <c r="AD69" s="97"/>
      <c r="AE69" s="97"/>
      <c r="AF69" s="97"/>
      <c r="AG69" s="74"/>
      <c r="AH69" s="74"/>
      <c r="AI69" s="74"/>
      <c r="AJ69" s="74"/>
      <c r="AK69" s="74"/>
      <c r="AL69" s="74"/>
    </row>
    <row r="70" spans="1:38" s="72" customFormat="1" ht="12.75">
      <c r="A70" s="74"/>
      <c r="B70" s="74"/>
      <c r="C70" s="74"/>
      <c r="D70" s="97"/>
      <c r="E70" s="97"/>
      <c r="F70" s="97"/>
      <c r="G70" s="97"/>
      <c r="H70" s="97"/>
      <c r="I70" s="97"/>
      <c r="J70" s="97"/>
      <c r="K70" s="97"/>
      <c r="L70" s="97"/>
      <c r="M70" s="74"/>
      <c r="N70" s="97"/>
      <c r="O70" s="97"/>
      <c r="P70" s="97"/>
      <c r="Q70" s="74"/>
      <c r="R70" s="97"/>
      <c r="S70" s="97"/>
      <c r="T70" s="97"/>
      <c r="U70" s="74"/>
      <c r="V70" s="97"/>
      <c r="W70" s="97"/>
      <c r="X70" s="97"/>
      <c r="Y70" s="74"/>
      <c r="Z70" s="97"/>
      <c r="AA70" s="97"/>
      <c r="AB70" s="97"/>
      <c r="AC70" s="74"/>
      <c r="AD70" s="97"/>
      <c r="AE70" s="97"/>
      <c r="AF70" s="97"/>
      <c r="AG70" s="74"/>
      <c r="AH70" s="74"/>
      <c r="AI70" s="74"/>
      <c r="AJ70" s="74"/>
      <c r="AK70" s="74"/>
      <c r="AL70" s="74"/>
    </row>
    <row r="71" spans="1:38" s="72" customFormat="1" ht="12.75">
      <c r="A71" s="74"/>
      <c r="B71" s="74"/>
      <c r="C71" s="74"/>
      <c r="D71" s="97"/>
      <c r="E71" s="97"/>
      <c r="F71" s="97"/>
      <c r="G71" s="97"/>
      <c r="H71" s="97"/>
      <c r="I71" s="97"/>
      <c r="J71" s="97"/>
      <c r="K71" s="97"/>
      <c r="L71" s="97"/>
      <c r="M71" s="74"/>
      <c r="N71" s="97"/>
      <c r="O71" s="97"/>
      <c r="P71" s="97"/>
      <c r="Q71" s="74"/>
      <c r="R71" s="97"/>
      <c r="S71" s="97"/>
      <c r="T71" s="97"/>
      <c r="U71" s="74"/>
      <c r="V71" s="97"/>
      <c r="W71" s="97"/>
      <c r="X71" s="97"/>
      <c r="Y71" s="74"/>
      <c r="Z71" s="97"/>
      <c r="AA71" s="97"/>
      <c r="AB71" s="97"/>
      <c r="AC71" s="74"/>
      <c r="AD71" s="97"/>
      <c r="AE71" s="97"/>
      <c r="AF71" s="97"/>
      <c r="AG71" s="74"/>
      <c r="AH71" s="74"/>
      <c r="AI71" s="74"/>
      <c r="AJ71" s="74"/>
      <c r="AK71" s="74"/>
      <c r="AL71" s="74"/>
    </row>
    <row r="72" spans="1:38" s="72" customFormat="1" ht="12.75">
      <c r="A72" s="74"/>
      <c r="B72" s="74"/>
      <c r="C72" s="74"/>
      <c r="D72" s="97"/>
      <c r="E72" s="97"/>
      <c r="F72" s="97"/>
      <c r="G72" s="97"/>
      <c r="H72" s="97"/>
      <c r="I72" s="97"/>
      <c r="J72" s="97"/>
      <c r="K72" s="97"/>
      <c r="L72" s="97"/>
      <c r="M72" s="74"/>
      <c r="N72" s="97"/>
      <c r="O72" s="97"/>
      <c r="P72" s="97"/>
      <c r="Q72" s="74"/>
      <c r="R72" s="97"/>
      <c r="S72" s="97"/>
      <c r="T72" s="97"/>
      <c r="U72" s="74"/>
      <c r="V72" s="97"/>
      <c r="W72" s="97"/>
      <c r="X72" s="97"/>
      <c r="Y72" s="74"/>
      <c r="Z72" s="97"/>
      <c r="AA72" s="97"/>
      <c r="AB72" s="97"/>
      <c r="AC72" s="74"/>
      <c r="AD72" s="97"/>
      <c r="AE72" s="97"/>
      <c r="AF72" s="97"/>
      <c r="AG72" s="74"/>
      <c r="AH72" s="74"/>
      <c r="AI72" s="74"/>
      <c r="AJ72" s="74"/>
      <c r="AK72" s="74"/>
      <c r="AL72" s="74"/>
    </row>
    <row r="73" spans="1:38" s="72" customFormat="1" ht="12.75">
      <c r="A73" s="74"/>
      <c r="B73" s="74"/>
      <c r="C73" s="74"/>
      <c r="D73" s="97"/>
      <c r="E73" s="97"/>
      <c r="F73" s="97"/>
      <c r="G73" s="97"/>
      <c r="H73" s="97"/>
      <c r="I73" s="97"/>
      <c r="J73" s="97"/>
      <c r="K73" s="97"/>
      <c r="L73" s="97"/>
      <c r="M73" s="74"/>
      <c r="N73" s="97"/>
      <c r="O73" s="97"/>
      <c r="P73" s="97"/>
      <c r="Q73" s="74"/>
      <c r="R73" s="97"/>
      <c r="S73" s="97"/>
      <c r="T73" s="97"/>
      <c r="U73" s="74"/>
      <c r="V73" s="97"/>
      <c r="W73" s="97"/>
      <c r="X73" s="97"/>
      <c r="Y73" s="74"/>
      <c r="Z73" s="97"/>
      <c r="AA73" s="97"/>
      <c r="AB73" s="97"/>
      <c r="AC73" s="74"/>
      <c r="AD73" s="97"/>
      <c r="AE73" s="97"/>
      <c r="AF73" s="97"/>
      <c r="AG73" s="74"/>
      <c r="AH73" s="74"/>
      <c r="AI73" s="74"/>
      <c r="AJ73" s="74"/>
      <c r="AK73" s="74"/>
      <c r="AL73" s="74"/>
    </row>
    <row r="74" spans="1:38" s="72" customFormat="1" ht="12.75">
      <c r="A74" s="74"/>
      <c r="B74" s="74"/>
      <c r="C74" s="74"/>
      <c r="D74" s="97"/>
      <c r="E74" s="97"/>
      <c r="F74" s="97"/>
      <c r="G74" s="97"/>
      <c r="H74" s="97"/>
      <c r="I74" s="97"/>
      <c r="J74" s="97"/>
      <c r="K74" s="97"/>
      <c r="L74" s="97"/>
      <c r="M74" s="74"/>
      <c r="N74" s="97"/>
      <c r="O74" s="97"/>
      <c r="P74" s="97"/>
      <c r="Q74" s="74"/>
      <c r="R74" s="97"/>
      <c r="S74" s="97"/>
      <c r="T74" s="97"/>
      <c r="U74" s="74"/>
      <c r="V74" s="97"/>
      <c r="W74" s="97"/>
      <c r="X74" s="97"/>
      <c r="Y74" s="74"/>
      <c r="Z74" s="97"/>
      <c r="AA74" s="97"/>
      <c r="AB74" s="97"/>
      <c r="AC74" s="74"/>
      <c r="AD74" s="97"/>
      <c r="AE74" s="97"/>
      <c r="AF74" s="97"/>
      <c r="AG74" s="74"/>
      <c r="AH74" s="74"/>
      <c r="AI74" s="74"/>
      <c r="AJ74" s="74"/>
      <c r="AK74" s="74"/>
      <c r="AL74" s="74"/>
    </row>
    <row r="75" spans="1:38" s="72" customFormat="1" ht="12.75">
      <c r="A75" s="74"/>
      <c r="B75" s="74"/>
      <c r="C75" s="74"/>
      <c r="D75" s="97"/>
      <c r="E75" s="97"/>
      <c r="F75" s="97"/>
      <c r="G75" s="97"/>
      <c r="H75" s="97"/>
      <c r="I75" s="97"/>
      <c r="J75" s="97"/>
      <c r="K75" s="97"/>
      <c r="L75" s="97"/>
      <c r="M75" s="74"/>
      <c r="N75" s="97"/>
      <c r="O75" s="97"/>
      <c r="P75" s="97"/>
      <c r="Q75" s="74"/>
      <c r="R75" s="97"/>
      <c r="S75" s="97"/>
      <c r="T75" s="97"/>
      <c r="U75" s="74"/>
      <c r="V75" s="97"/>
      <c r="W75" s="97"/>
      <c r="X75" s="97"/>
      <c r="Y75" s="74"/>
      <c r="Z75" s="97"/>
      <c r="AA75" s="97"/>
      <c r="AB75" s="97"/>
      <c r="AC75" s="74"/>
      <c r="AD75" s="97"/>
      <c r="AE75" s="97"/>
      <c r="AF75" s="97"/>
      <c r="AG75" s="74"/>
      <c r="AH75" s="74"/>
      <c r="AI75" s="74"/>
      <c r="AJ75" s="74"/>
      <c r="AK75" s="74"/>
      <c r="AL75" s="74"/>
    </row>
    <row r="76" spans="1:38" s="72" customFormat="1" ht="12.75">
      <c r="A76" s="74"/>
      <c r="B76" s="74"/>
      <c r="C76" s="74"/>
      <c r="D76" s="97"/>
      <c r="E76" s="97"/>
      <c r="F76" s="97"/>
      <c r="G76" s="97"/>
      <c r="H76" s="97"/>
      <c r="I76" s="97"/>
      <c r="J76" s="97"/>
      <c r="K76" s="97"/>
      <c r="L76" s="97"/>
      <c r="M76" s="74"/>
      <c r="N76" s="97"/>
      <c r="O76" s="97"/>
      <c r="P76" s="97"/>
      <c r="Q76" s="74"/>
      <c r="R76" s="97"/>
      <c r="S76" s="97"/>
      <c r="T76" s="97"/>
      <c r="U76" s="74"/>
      <c r="V76" s="97"/>
      <c r="W76" s="97"/>
      <c r="X76" s="97"/>
      <c r="Y76" s="74"/>
      <c r="Z76" s="97"/>
      <c r="AA76" s="97"/>
      <c r="AB76" s="97"/>
      <c r="AC76" s="74"/>
      <c r="AD76" s="97"/>
      <c r="AE76" s="97"/>
      <c r="AF76" s="97"/>
      <c r="AG76" s="74"/>
      <c r="AH76" s="74"/>
      <c r="AI76" s="74"/>
      <c r="AJ76" s="74"/>
      <c r="AK76" s="74"/>
      <c r="AL76" s="74"/>
    </row>
    <row r="77" spans="1:38" s="72" customFormat="1" ht="12.75">
      <c r="A77" s="74"/>
      <c r="B77" s="74"/>
      <c r="C77" s="74"/>
      <c r="D77" s="97"/>
      <c r="E77" s="97"/>
      <c r="F77" s="97"/>
      <c r="G77" s="97"/>
      <c r="H77" s="97"/>
      <c r="I77" s="97"/>
      <c r="J77" s="97"/>
      <c r="K77" s="97"/>
      <c r="L77" s="97"/>
      <c r="M77" s="74"/>
      <c r="N77" s="97"/>
      <c r="O77" s="97"/>
      <c r="P77" s="97"/>
      <c r="Q77" s="74"/>
      <c r="R77" s="97"/>
      <c r="S77" s="97"/>
      <c r="T77" s="97"/>
      <c r="U77" s="74"/>
      <c r="V77" s="97"/>
      <c r="W77" s="97"/>
      <c r="X77" s="97"/>
      <c r="Y77" s="74"/>
      <c r="Z77" s="97"/>
      <c r="AA77" s="97"/>
      <c r="AB77" s="97"/>
      <c r="AC77" s="74"/>
      <c r="AD77" s="97"/>
      <c r="AE77" s="97"/>
      <c r="AF77" s="97"/>
      <c r="AG77" s="74"/>
      <c r="AH77" s="74"/>
      <c r="AI77" s="74"/>
      <c r="AJ77" s="74"/>
      <c r="AK77" s="74"/>
      <c r="AL77" s="74"/>
    </row>
    <row r="78" spans="1:38" s="72" customFormat="1" ht="12.75">
      <c r="A78" s="74"/>
      <c r="B78" s="74"/>
      <c r="C78" s="74"/>
      <c r="D78" s="97"/>
      <c r="E78" s="97"/>
      <c r="F78" s="97"/>
      <c r="G78" s="97"/>
      <c r="H78" s="97"/>
      <c r="I78" s="97"/>
      <c r="J78" s="97"/>
      <c r="K78" s="97"/>
      <c r="L78" s="97"/>
      <c r="M78" s="74"/>
      <c r="N78" s="97"/>
      <c r="O78" s="97"/>
      <c r="P78" s="97"/>
      <c r="Q78" s="74"/>
      <c r="R78" s="97"/>
      <c r="S78" s="97"/>
      <c r="T78" s="97"/>
      <c r="U78" s="74"/>
      <c r="V78" s="97"/>
      <c r="W78" s="97"/>
      <c r="X78" s="97"/>
      <c r="Y78" s="74"/>
      <c r="Z78" s="97"/>
      <c r="AA78" s="97"/>
      <c r="AB78" s="97"/>
      <c r="AC78" s="74"/>
      <c r="AD78" s="97"/>
      <c r="AE78" s="97"/>
      <c r="AF78" s="97"/>
      <c r="AG78" s="74"/>
      <c r="AH78" s="74"/>
      <c r="AI78" s="74"/>
      <c r="AJ78" s="74"/>
      <c r="AK78" s="74"/>
      <c r="AL78" s="74"/>
    </row>
    <row r="79" spans="1:38" s="72" customFormat="1" ht="12.75">
      <c r="A79" s="74"/>
      <c r="B79" s="74"/>
      <c r="C79" s="74"/>
      <c r="D79" s="97"/>
      <c r="E79" s="97"/>
      <c r="F79" s="97"/>
      <c r="G79" s="97"/>
      <c r="H79" s="97"/>
      <c r="I79" s="97"/>
      <c r="J79" s="97"/>
      <c r="K79" s="97"/>
      <c r="L79" s="97"/>
      <c r="M79" s="74"/>
      <c r="N79" s="97"/>
      <c r="O79" s="97"/>
      <c r="P79" s="97"/>
      <c r="Q79" s="74"/>
      <c r="R79" s="97"/>
      <c r="S79" s="97"/>
      <c r="T79" s="97"/>
      <c r="U79" s="74"/>
      <c r="V79" s="97"/>
      <c r="W79" s="97"/>
      <c r="X79" s="97"/>
      <c r="Y79" s="74"/>
      <c r="Z79" s="97"/>
      <c r="AA79" s="97"/>
      <c r="AB79" s="97"/>
      <c r="AC79" s="74"/>
      <c r="AD79" s="97"/>
      <c r="AE79" s="97"/>
      <c r="AF79" s="97"/>
      <c r="AG79" s="74"/>
      <c r="AH79" s="74"/>
      <c r="AI79" s="74"/>
      <c r="AJ79" s="74"/>
      <c r="AK79" s="74"/>
      <c r="AL79" s="74"/>
    </row>
    <row r="80" spans="1:38" s="72" customFormat="1" ht="12.75">
      <c r="A80" s="74"/>
      <c r="B80" s="74"/>
      <c r="C80" s="74"/>
      <c r="D80" s="97"/>
      <c r="E80" s="97"/>
      <c r="F80" s="97"/>
      <c r="G80" s="97"/>
      <c r="H80" s="97"/>
      <c r="I80" s="97"/>
      <c r="J80" s="97"/>
      <c r="K80" s="97"/>
      <c r="L80" s="97"/>
      <c r="M80" s="74"/>
      <c r="N80" s="97"/>
      <c r="O80" s="97"/>
      <c r="P80" s="97"/>
      <c r="Q80" s="74"/>
      <c r="R80" s="97"/>
      <c r="S80" s="97"/>
      <c r="T80" s="97"/>
      <c r="U80" s="74"/>
      <c r="V80" s="97"/>
      <c r="W80" s="97"/>
      <c r="X80" s="97"/>
      <c r="Y80" s="74"/>
      <c r="Z80" s="97"/>
      <c r="AA80" s="97"/>
      <c r="AB80" s="97"/>
      <c r="AC80" s="74"/>
      <c r="AD80" s="97"/>
      <c r="AE80" s="97"/>
      <c r="AF80" s="97"/>
      <c r="AG80" s="74"/>
      <c r="AH80" s="74"/>
      <c r="AI80" s="74"/>
      <c r="AJ80" s="74"/>
      <c r="AK80" s="74"/>
      <c r="AL80" s="74"/>
    </row>
    <row r="81" spans="1:38" s="72" customFormat="1" ht="12.75">
      <c r="A81" s="74"/>
      <c r="B81" s="74"/>
      <c r="C81" s="74"/>
      <c r="D81" s="97"/>
      <c r="E81" s="97"/>
      <c r="F81" s="97"/>
      <c r="G81" s="97"/>
      <c r="H81" s="97"/>
      <c r="I81" s="97"/>
      <c r="J81" s="97"/>
      <c r="K81" s="97"/>
      <c r="L81" s="97"/>
      <c r="M81" s="74"/>
      <c r="N81" s="97"/>
      <c r="O81" s="97"/>
      <c r="P81" s="97"/>
      <c r="Q81" s="74"/>
      <c r="R81" s="97"/>
      <c r="S81" s="97"/>
      <c r="T81" s="97"/>
      <c r="U81" s="74"/>
      <c r="V81" s="97"/>
      <c r="W81" s="97"/>
      <c r="X81" s="97"/>
      <c r="Y81" s="74"/>
      <c r="Z81" s="97"/>
      <c r="AA81" s="97"/>
      <c r="AB81" s="97"/>
      <c r="AC81" s="74"/>
      <c r="AD81" s="97"/>
      <c r="AE81" s="97"/>
      <c r="AF81" s="97"/>
      <c r="AG81" s="74"/>
      <c r="AH81" s="74"/>
      <c r="AI81" s="74"/>
      <c r="AJ81" s="74"/>
      <c r="AK81" s="74"/>
      <c r="AL81" s="74"/>
    </row>
    <row r="82" spans="1:38" s="72" customFormat="1" ht="12.7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</row>
    <row r="83" spans="1:38" s="72" customFormat="1" ht="12.75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</row>
    <row r="84" spans="1:38" s="72" customFormat="1" ht="12.7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</row>
    <row r="85" s="72" customFormat="1" ht="12.75"/>
    <row r="86" s="72" customFormat="1" ht="12.75"/>
    <row r="87" s="72" customFormat="1" ht="12.75"/>
    <row r="88" s="72" customFormat="1" ht="12.75"/>
    <row r="89" s="72" customFormat="1" ht="12.75"/>
    <row r="90" s="72" customFormat="1" ht="12.75"/>
    <row r="91" s="72" customFormat="1" ht="12.75"/>
    <row r="92" s="72" customFormat="1" ht="12.75"/>
    <row r="93" s="72" customFormat="1" ht="12.75"/>
    <row r="94" s="72" customFormat="1" ht="12.75"/>
    <row r="95" s="72" customFormat="1" ht="12.75"/>
    <row r="96" s="72" customFormat="1" ht="12.75"/>
    <row r="97" s="72" customFormat="1" ht="12.75"/>
    <row r="98" s="72" customFormat="1" ht="12.75"/>
    <row r="99" s="72" customFormat="1" ht="12.75"/>
    <row r="100" s="72" customFormat="1" ht="12.75"/>
    <row r="101" s="72" customFormat="1" ht="12.75"/>
    <row r="102" s="72" customFormat="1" ht="12.75"/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10.710937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6" t="s">
        <v>656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2"/>
      <c r="AJ2" s="2"/>
      <c r="AK2" s="2"/>
      <c r="AL2" s="2"/>
    </row>
    <row r="3" spans="1:38" ht="16.5">
      <c r="A3" s="5"/>
      <c r="B3" s="126" t="s">
        <v>0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18" t="s">
        <v>1</v>
      </c>
      <c r="E4" s="118"/>
      <c r="F4" s="118"/>
      <c r="G4" s="118" t="s">
        <v>2</v>
      </c>
      <c r="H4" s="118"/>
      <c r="I4" s="118"/>
      <c r="J4" s="119" t="s">
        <v>3</v>
      </c>
      <c r="K4" s="120"/>
      <c r="L4" s="120"/>
      <c r="M4" s="121"/>
      <c r="N4" s="119" t="s">
        <v>4</v>
      </c>
      <c r="O4" s="122"/>
      <c r="P4" s="122"/>
      <c r="Q4" s="123"/>
      <c r="R4" s="119" t="s">
        <v>5</v>
      </c>
      <c r="S4" s="122"/>
      <c r="T4" s="122"/>
      <c r="U4" s="123"/>
      <c r="V4" s="119" t="s">
        <v>6</v>
      </c>
      <c r="W4" s="124"/>
      <c r="X4" s="124"/>
      <c r="Y4" s="125"/>
      <c r="Z4" s="119" t="s">
        <v>7</v>
      </c>
      <c r="AA4" s="120"/>
      <c r="AB4" s="120"/>
      <c r="AC4" s="121"/>
      <c r="AD4" s="119" t="s">
        <v>8</v>
      </c>
      <c r="AE4" s="120"/>
      <c r="AF4" s="120"/>
      <c r="AG4" s="121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7" t="s">
        <v>33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96</v>
      </c>
      <c r="B9" s="58" t="s">
        <v>552</v>
      </c>
      <c r="C9" s="39" t="s">
        <v>553</v>
      </c>
      <c r="D9" s="75">
        <v>232120361</v>
      </c>
      <c r="E9" s="76">
        <v>111660000</v>
      </c>
      <c r="F9" s="77">
        <f>$D9+$E9</f>
        <v>343780361</v>
      </c>
      <c r="G9" s="75">
        <v>242619000</v>
      </c>
      <c r="H9" s="76">
        <v>117388000</v>
      </c>
      <c r="I9" s="78">
        <f>$G9+$H9</f>
        <v>360007000</v>
      </c>
      <c r="J9" s="75">
        <v>46603676</v>
      </c>
      <c r="K9" s="76">
        <v>14814675</v>
      </c>
      <c r="L9" s="76">
        <f>$J9+$K9</f>
        <v>61418351</v>
      </c>
      <c r="M9" s="40">
        <f>IF($F9=0,0,$L9/$F9)</f>
        <v>0.17865578714660782</v>
      </c>
      <c r="N9" s="103">
        <v>53918289</v>
      </c>
      <c r="O9" s="104">
        <v>28108497</v>
      </c>
      <c r="P9" s="105">
        <f>$N9+$O9</f>
        <v>82026786</v>
      </c>
      <c r="Q9" s="40">
        <f>IF($F9=0,0,$P9/$F9)</f>
        <v>0.23860230340499294</v>
      </c>
      <c r="R9" s="103">
        <v>46893442</v>
      </c>
      <c r="S9" s="105">
        <v>34715683</v>
      </c>
      <c r="T9" s="105">
        <f>$R9+$S9</f>
        <v>81609125</v>
      </c>
      <c r="U9" s="40">
        <f>IF($I9=0,0,$T9/$I9)</f>
        <v>0.22668760607432634</v>
      </c>
      <c r="V9" s="103">
        <v>47767857</v>
      </c>
      <c r="W9" s="105">
        <v>35468149</v>
      </c>
      <c r="X9" s="105">
        <f>$V9+$W9</f>
        <v>83236006</v>
      </c>
      <c r="Y9" s="40">
        <f>IF($I9=0,0,$X9/$I9)</f>
        <v>0.23120663209326486</v>
      </c>
      <c r="Z9" s="75">
        <f>$J9+$N9+$R9+$V9</f>
        <v>195183264</v>
      </c>
      <c r="AA9" s="76">
        <f>$K9+$O9+$S9+$W9</f>
        <v>113107004</v>
      </c>
      <c r="AB9" s="76">
        <f>$Z9+$AA9</f>
        <v>308290268</v>
      </c>
      <c r="AC9" s="40">
        <f>IF($I9=0,0,$AB9/$I9)</f>
        <v>0.8563452043988034</v>
      </c>
      <c r="AD9" s="75">
        <v>29980913</v>
      </c>
      <c r="AE9" s="76">
        <v>47538953</v>
      </c>
      <c r="AF9" s="76">
        <f>$AD9+$AE9</f>
        <v>77519866</v>
      </c>
      <c r="AG9" s="40">
        <f>IF($AJ9=0,0,$AK9/$AJ9)</f>
        <v>0.8433416865406266</v>
      </c>
      <c r="AH9" s="40">
        <f>IF($AF9=0,0,(($X9/$AF9)-1))</f>
        <v>0.07373774356111507</v>
      </c>
      <c r="AI9" s="12">
        <v>338507414</v>
      </c>
      <c r="AJ9" s="12">
        <v>352639000</v>
      </c>
      <c r="AK9" s="12">
        <v>297395169</v>
      </c>
      <c r="AL9" s="12"/>
    </row>
    <row r="10" spans="1:38" s="13" customFormat="1" ht="12.75">
      <c r="A10" s="29" t="s">
        <v>96</v>
      </c>
      <c r="B10" s="58" t="s">
        <v>68</v>
      </c>
      <c r="C10" s="39" t="s">
        <v>69</v>
      </c>
      <c r="D10" s="75">
        <v>1203146167</v>
      </c>
      <c r="E10" s="76">
        <v>221956000</v>
      </c>
      <c r="F10" s="78">
        <f aca="true" t="shared" si="0" ref="F10:F36">$D10+$E10</f>
        <v>1425102167</v>
      </c>
      <c r="G10" s="75">
        <v>1203146167</v>
      </c>
      <c r="H10" s="76">
        <v>221956000</v>
      </c>
      <c r="I10" s="78">
        <f aca="true" t="shared" si="1" ref="I10:I36">$G10+$H10</f>
        <v>1425102167</v>
      </c>
      <c r="J10" s="75">
        <v>249987035</v>
      </c>
      <c r="K10" s="76">
        <v>31596987</v>
      </c>
      <c r="L10" s="76">
        <f aca="true" t="shared" si="2" ref="L10:L36">$J10+$K10</f>
        <v>281584022</v>
      </c>
      <c r="M10" s="40">
        <f aca="true" t="shared" si="3" ref="M10:M36">IF($F10=0,0,$L10/$F10)</f>
        <v>0.19758865611211998</v>
      </c>
      <c r="N10" s="103">
        <v>303981311</v>
      </c>
      <c r="O10" s="104">
        <v>41144507</v>
      </c>
      <c r="P10" s="105">
        <f aca="true" t="shared" si="4" ref="P10:P36">$N10+$O10</f>
        <v>345125818</v>
      </c>
      <c r="Q10" s="40">
        <f aca="true" t="shared" si="5" ref="Q10:Q36">IF($F10=0,0,$P10/$F10)</f>
        <v>0.24217619339287694</v>
      </c>
      <c r="R10" s="103">
        <v>252123441</v>
      </c>
      <c r="S10" s="105">
        <v>44635041</v>
      </c>
      <c r="T10" s="105">
        <f aca="true" t="shared" si="6" ref="T10:T36">$R10+$S10</f>
        <v>296758482</v>
      </c>
      <c r="U10" s="40">
        <f aca="true" t="shared" si="7" ref="U10:U36">IF($I10=0,0,$T10/$I10)</f>
        <v>0.208236636552669</v>
      </c>
      <c r="V10" s="103">
        <v>326254361</v>
      </c>
      <c r="W10" s="105">
        <v>94937098</v>
      </c>
      <c r="X10" s="105">
        <f aca="true" t="shared" si="8" ref="X10:X36">$V10+$W10</f>
        <v>421191459</v>
      </c>
      <c r="Y10" s="40">
        <f aca="true" t="shared" si="9" ref="Y10:Y36">IF($I10=0,0,$X10/$I10)</f>
        <v>0.2955517637634748</v>
      </c>
      <c r="Z10" s="75">
        <f aca="true" t="shared" si="10" ref="Z10:Z36">$J10+$N10+$R10+$V10</f>
        <v>1132346148</v>
      </c>
      <c r="AA10" s="76">
        <f aca="true" t="shared" si="11" ref="AA10:AA36">$K10+$O10+$S10+$W10</f>
        <v>212313633</v>
      </c>
      <c r="AB10" s="76">
        <f aca="true" t="shared" si="12" ref="AB10:AB36">$Z10+$AA10</f>
        <v>1344659781</v>
      </c>
      <c r="AC10" s="40">
        <f aca="true" t="shared" si="13" ref="AC10:AC36">IF($I10=0,0,$AB10/$I10)</f>
        <v>0.9435532498211407</v>
      </c>
      <c r="AD10" s="75">
        <v>244632061</v>
      </c>
      <c r="AE10" s="76">
        <v>84183456</v>
      </c>
      <c r="AF10" s="76">
        <f aca="true" t="shared" si="14" ref="AF10:AF36">$AD10+$AE10</f>
        <v>328815517</v>
      </c>
      <c r="AG10" s="40">
        <f aca="true" t="shared" si="15" ref="AG10:AG36">IF($AJ10=0,0,$AK10/$AJ10)</f>
        <v>0.8449035090559278</v>
      </c>
      <c r="AH10" s="40">
        <f aca="true" t="shared" si="16" ref="AH10:AH36">IF($AF10=0,0,(($X10/$AF10)-1))</f>
        <v>0.2809354705726981</v>
      </c>
      <c r="AI10" s="12">
        <v>1376680200</v>
      </c>
      <c r="AJ10" s="12">
        <v>1319845051</v>
      </c>
      <c r="AK10" s="12">
        <v>1115141715</v>
      </c>
      <c r="AL10" s="12"/>
    </row>
    <row r="11" spans="1:38" s="13" customFormat="1" ht="12.75">
      <c r="A11" s="29" t="s">
        <v>96</v>
      </c>
      <c r="B11" s="58" t="s">
        <v>82</v>
      </c>
      <c r="C11" s="39" t="s">
        <v>83</v>
      </c>
      <c r="D11" s="75">
        <v>2773723580</v>
      </c>
      <c r="E11" s="76">
        <v>1363578974</v>
      </c>
      <c r="F11" s="77">
        <f t="shared" si="0"/>
        <v>4137302554</v>
      </c>
      <c r="G11" s="75">
        <v>3597781576</v>
      </c>
      <c r="H11" s="76">
        <v>1486835365</v>
      </c>
      <c r="I11" s="78">
        <f t="shared" si="1"/>
        <v>5084616941</v>
      </c>
      <c r="J11" s="75">
        <v>741190545</v>
      </c>
      <c r="K11" s="76">
        <v>186314506</v>
      </c>
      <c r="L11" s="76">
        <f t="shared" si="2"/>
        <v>927505051</v>
      </c>
      <c r="M11" s="40">
        <f t="shared" si="3"/>
        <v>0.22418110324159773</v>
      </c>
      <c r="N11" s="103">
        <v>698736823</v>
      </c>
      <c r="O11" s="104">
        <v>296165871</v>
      </c>
      <c r="P11" s="105">
        <f t="shared" si="4"/>
        <v>994902694</v>
      </c>
      <c r="Q11" s="40">
        <f t="shared" si="5"/>
        <v>0.24047134117327595</v>
      </c>
      <c r="R11" s="103">
        <v>1175202303</v>
      </c>
      <c r="S11" s="105">
        <v>153251544</v>
      </c>
      <c r="T11" s="105">
        <f t="shared" si="6"/>
        <v>1328453847</v>
      </c>
      <c r="U11" s="40">
        <f t="shared" si="7"/>
        <v>0.26126920914886675</v>
      </c>
      <c r="V11" s="103">
        <v>809467953</v>
      </c>
      <c r="W11" s="105">
        <v>305559812</v>
      </c>
      <c r="X11" s="105">
        <f t="shared" si="8"/>
        <v>1115027765</v>
      </c>
      <c r="Y11" s="40">
        <f t="shared" si="9"/>
        <v>0.2192943495917916</v>
      </c>
      <c r="Z11" s="75">
        <f t="shared" si="10"/>
        <v>3424597624</v>
      </c>
      <c r="AA11" s="76">
        <f t="shared" si="11"/>
        <v>941291733</v>
      </c>
      <c r="AB11" s="76">
        <f t="shared" si="12"/>
        <v>4365889357</v>
      </c>
      <c r="AC11" s="40">
        <f t="shared" si="13"/>
        <v>0.8586466606354329</v>
      </c>
      <c r="AD11" s="75">
        <v>547696271</v>
      </c>
      <c r="AE11" s="76">
        <v>389818221</v>
      </c>
      <c r="AF11" s="76">
        <f t="shared" si="14"/>
        <v>937514492</v>
      </c>
      <c r="AG11" s="40">
        <f t="shared" si="15"/>
        <v>0.8197613066255073</v>
      </c>
      <c r="AH11" s="40">
        <f t="shared" si="16"/>
        <v>0.18934456428647928</v>
      </c>
      <c r="AI11" s="12">
        <v>3475918622</v>
      </c>
      <c r="AJ11" s="12">
        <v>3536894737</v>
      </c>
      <c r="AK11" s="12">
        <v>2899409451</v>
      </c>
      <c r="AL11" s="12"/>
    </row>
    <row r="12" spans="1:38" s="13" customFormat="1" ht="12.75">
      <c r="A12" s="29" t="s">
        <v>96</v>
      </c>
      <c r="B12" s="58" t="s">
        <v>554</v>
      </c>
      <c r="C12" s="39" t="s">
        <v>555</v>
      </c>
      <c r="D12" s="75">
        <v>109361999</v>
      </c>
      <c r="E12" s="76">
        <v>29523980</v>
      </c>
      <c r="F12" s="77">
        <f t="shared" si="0"/>
        <v>138885979</v>
      </c>
      <c r="G12" s="75">
        <v>105837254</v>
      </c>
      <c r="H12" s="76">
        <v>25033711</v>
      </c>
      <c r="I12" s="78">
        <f t="shared" si="1"/>
        <v>130870965</v>
      </c>
      <c r="J12" s="75">
        <v>20382586</v>
      </c>
      <c r="K12" s="76">
        <v>8368036</v>
      </c>
      <c r="L12" s="76">
        <f t="shared" si="2"/>
        <v>28750622</v>
      </c>
      <c r="M12" s="40">
        <f t="shared" si="3"/>
        <v>0.20700881548309494</v>
      </c>
      <c r="N12" s="103">
        <v>23908793</v>
      </c>
      <c r="O12" s="104">
        <v>4892369</v>
      </c>
      <c r="P12" s="105">
        <f t="shared" si="4"/>
        <v>28801162</v>
      </c>
      <c r="Q12" s="40">
        <f t="shared" si="5"/>
        <v>0.20737271110714495</v>
      </c>
      <c r="R12" s="103">
        <v>13333158</v>
      </c>
      <c r="S12" s="105">
        <v>13186608</v>
      </c>
      <c r="T12" s="105">
        <f t="shared" si="6"/>
        <v>26519766</v>
      </c>
      <c r="U12" s="40">
        <f t="shared" si="7"/>
        <v>0.2026405627864057</v>
      </c>
      <c r="V12" s="103">
        <v>25395338</v>
      </c>
      <c r="W12" s="105">
        <v>8800380</v>
      </c>
      <c r="X12" s="105">
        <f t="shared" si="8"/>
        <v>34195718</v>
      </c>
      <c r="Y12" s="40">
        <f t="shared" si="9"/>
        <v>0.2612933892555923</v>
      </c>
      <c r="Z12" s="75">
        <f t="shared" si="10"/>
        <v>83019875</v>
      </c>
      <c r="AA12" s="76">
        <f t="shared" si="11"/>
        <v>35247393</v>
      </c>
      <c r="AB12" s="76">
        <f t="shared" si="12"/>
        <v>118267268</v>
      </c>
      <c r="AC12" s="40">
        <f t="shared" si="13"/>
        <v>0.9036937108242459</v>
      </c>
      <c r="AD12" s="75">
        <v>35133887</v>
      </c>
      <c r="AE12" s="76">
        <v>7610595</v>
      </c>
      <c r="AF12" s="76">
        <f t="shared" si="14"/>
        <v>42744482</v>
      </c>
      <c r="AG12" s="40">
        <f t="shared" si="15"/>
        <v>0.7864939410578403</v>
      </c>
      <c r="AH12" s="40">
        <f t="shared" si="16"/>
        <v>-0.1999969025241668</v>
      </c>
      <c r="AI12" s="12">
        <v>143037960</v>
      </c>
      <c r="AJ12" s="12">
        <v>159468266</v>
      </c>
      <c r="AK12" s="12">
        <v>125420825</v>
      </c>
      <c r="AL12" s="12"/>
    </row>
    <row r="13" spans="1:38" s="13" customFormat="1" ht="12.75">
      <c r="A13" s="29" t="s">
        <v>96</v>
      </c>
      <c r="B13" s="58" t="s">
        <v>556</v>
      </c>
      <c r="C13" s="39" t="s">
        <v>557</v>
      </c>
      <c r="D13" s="75">
        <v>470852859</v>
      </c>
      <c r="E13" s="76">
        <v>146441000</v>
      </c>
      <c r="F13" s="77">
        <f t="shared" si="0"/>
        <v>617293859</v>
      </c>
      <c r="G13" s="75">
        <v>476231999</v>
      </c>
      <c r="H13" s="76">
        <v>146441000</v>
      </c>
      <c r="I13" s="78">
        <f t="shared" si="1"/>
        <v>622672999</v>
      </c>
      <c r="J13" s="75">
        <v>89311002</v>
      </c>
      <c r="K13" s="76">
        <v>51871038</v>
      </c>
      <c r="L13" s="76">
        <f t="shared" si="2"/>
        <v>141182040</v>
      </c>
      <c r="M13" s="40">
        <f t="shared" si="3"/>
        <v>0.2287112336233366</v>
      </c>
      <c r="N13" s="103">
        <v>120212415</v>
      </c>
      <c r="O13" s="104">
        <v>29735584</v>
      </c>
      <c r="P13" s="105">
        <f t="shared" si="4"/>
        <v>149947999</v>
      </c>
      <c r="Q13" s="40">
        <f t="shared" si="5"/>
        <v>0.24291185926085812</v>
      </c>
      <c r="R13" s="103">
        <v>99028054</v>
      </c>
      <c r="S13" s="105">
        <v>6483521</v>
      </c>
      <c r="T13" s="105">
        <f t="shared" si="6"/>
        <v>105511575</v>
      </c>
      <c r="U13" s="40">
        <f t="shared" si="7"/>
        <v>0.16944941433055458</v>
      </c>
      <c r="V13" s="103">
        <v>112773650</v>
      </c>
      <c r="W13" s="105">
        <v>43144052</v>
      </c>
      <c r="X13" s="105">
        <f t="shared" si="8"/>
        <v>155917702</v>
      </c>
      <c r="Y13" s="40">
        <f t="shared" si="9"/>
        <v>0.25040061517104584</v>
      </c>
      <c r="Z13" s="75">
        <f t="shared" si="10"/>
        <v>421325121</v>
      </c>
      <c r="AA13" s="76">
        <f t="shared" si="11"/>
        <v>131234195</v>
      </c>
      <c r="AB13" s="76">
        <f t="shared" si="12"/>
        <v>552559316</v>
      </c>
      <c r="AC13" s="40">
        <f t="shared" si="13"/>
        <v>0.8873988704944632</v>
      </c>
      <c r="AD13" s="75">
        <v>123978775</v>
      </c>
      <c r="AE13" s="76">
        <v>65999052</v>
      </c>
      <c r="AF13" s="76">
        <f t="shared" si="14"/>
        <v>189977827</v>
      </c>
      <c r="AG13" s="40">
        <f t="shared" si="15"/>
        <v>0.7389251620430191</v>
      </c>
      <c r="AH13" s="40">
        <f t="shared" si="16"/>
        <v>-0.1792847383184355</v>
      </c>
      <c r="AI13" s="12">
        <v>588885943</v>
      </c>
      <c r="AJ13" s="12">
        <v>687251297</v>
      </c>
      <c r="AK13" s="12">
        <v>507827276</v>
      </c>
      <c r="AL13" s="12"/>
    </row>
    <row r="14" spans="1:38" s="13" customFormat="1" ht="12.75">
      <c r="A14" s="29" t="s">
        <v>115</v>
      </c>
      <c r="B14" s="58" t="s">
        <v>558</v>
      </c>
      <c r="C14" s="39" t="s">
        <v>559</v>
      </c>
      <c r="D14" s="75">
        <v>253992000</v>
      </c>
      <c r="E14" s="76">
        <v>3355000</v>
      </c>
      <c r="F14" s="77">
        <f t="shared" si="0"/>
        <v>257347000</v>
      </c>
      <c r="G14" s="75">
        <v>253609000</v>
      </c>
      <c r="H14" s="76">
        <v>3334000</v>
      </c>
      <c r="I14" s="78">
        <f t="shared" si="1"/>
        <v>256943000</v>
      </c>
      <c r="J14" s="75">
        <v>53662485</v>
      </c>
      <c r="K14" s="76">
        <v>315372</v>
      </c>
      <c r="L14" s="76">
        <f t="shared" si="2"/>
        <v>53977857</v>
      </c>
      <c r="M14" s="40">
        <f t="shared" si="3"/>
        <v>0.20974737222505022</v>
      </c>
      <c r="N14" s="103">
        <v>68229371</v>
      </c>
      <c r="O14" s="104">
        <v>840595</v>
      </c>
      <c r="P14" s="105">
        <f t="shared" si="4"/>
        <v>69069966</v>
      </c>
      <c r="Q14" s="40">
        <f t="shared" si="5"/>
        <v>0.2683923496291</v>
      </c>
      <c r="R14" s="103">
        <v>65192373</v>
      </c>
      <c r="S14" s="105">
        <v>1428199</v>
      </c>
      <c r="T14" s="105">
        <f t="shared" si="6"/>
        <v>66620572</v>
      </c>
      <c r="U14" s="40">
        <f t="shared" si="7"/>
        <v>0.2592815215826078</v>
      </c>
      <c r="V14" s="103">
        <v>0</v>
      </c>
      <c r="W14" s="105">
        <v>1142952</v>
      </c>
      <c r="X14" s="105">
        <f t="shared" si="8"/>
        <v>1142952</v>
      </c>
      <c r="Y14" s="40">
        <f t="shared" si="9"/>
        <v>0.004448270628115964</v>
      </c>
      <c r="Z14" s="75">
        <f t="shared" si="10"/>
        <v>187084229</v>
      </c>
      <c r="AA14" s="76">
        <f t="shared" si="11"/>
        <v>3727118</v>
      </c>
      <c r="AB14" s="76">
        <f t="shared" si="12"/>
        <v>190811347</v>
      </c>
      <c r="AC14" s="40">
        <f t="shared" si="13"/>
        <v>0.7426213090062777</v>
      </c>
      <c r="AD14" s="75">
        <v>71896406</v>
      </c>
      <c r="AE14" s="76">
        <v>2106194</v>
      </c>
      <c r="AF14" s="76">
        <f t="shared" si="14"/>
        <v>74002600</v>
      </c>
      <c r="AG14" s="40">
        <f t="shared" si="15"/>
        <v>1.0173178813965027</v>
      </c>
      <c r="AH14" s="40">
        <f t="shared" si="16"/>
        <v>-0.9845552453562443</v>
      </c>
      <c r="AI14" s="12">
        <v>241421000</v>
      </c>
      <c r="AJ14" s="12">
        <v>248811786</v>
      </c>
      <c r="AK14" s="12">
        <v>253120679</v>
      </c>
      <c r="AL14" s="12"/>
    </row>
    <row r="15" spans="1:38" s="55" customFormat="1" ht="12.75">
      <c r="A15" s="59"/>
      <c r="B15" s="60" t="s">
        <v>560</v>
      </c>
      <c r="C15" s="32"/>
      <c r="D15" s="79">
        <f>SUM(D9:D14)</f>
        <v>5043196966</v>
      </c>
      <c r="E15" s="80">
        <f>SUM(E9:E14)</f>
        <v>1876514954</v>
      </c>
      <c r="F15" s="88">
        <f t="shared" si="0"/>
        <v>6919711920</v>
      </c>
      <c r="G15" s="79">
        <f>SUM(G9:G14)</f>
        <v>5879224996</v>
      </c>
      <c r="H15" s="80">
        <f>SUM(H9:H14)</f>
        <v>2000988076</v>
      </c>
      <c r="I15" s="81">
        <f t="shared" si="1"/>
        <v>7880213072</v>
      </c>
      <c r="J15" s="79">
        <f>SUM(J9:J14)</f>
        <v>1201137329</v>
      </c>
      <c r="K15" s="80">
        <f>SUM(K9:K14)</f>
        <v>293280614</v>
      </c>
      <c r="L15" s="80">
        <f t="shared" si="2"/>
        <v>1494417943</v>
      </c>
      <c r="M15" s="44">
        <f t="shared" si="3"/>
        <v>0.21596534079412946</v>
      </c>
      <c r="N15" s="109">
        <f>SUM(N9:N14)</f>
        <v>1268987002</v>
      </c>
      <c r="O15" s="110">
        <f>SUM(O9:O14)</f>
        <v>400887423</v>
      </c>
      <c r="P15" s="111">
        <f t="shared" si="4"/>
        <v>1669874425</v>
      </c>
      <c r="Q15" s="44">
        <f t="shared" si="5"/>
        <v>0.24132137931545566</v>
      </c>
      <c r="R15" s="109">
        <f>SUM(R9:R14)</f>
        <v>1651772771</v>
      </c>
      <c r="S15" s="111">
        <f>SUM(S9:S14)</f>
        <v>253700596</v>
      </c>
      <c r="T15" s="111">
        <f t="shared" si="6"/>
        <v>1905473367</v>
      </c>
      <c r="U15" s="44">
        <f t="shared" si="7"/>
        <v>0.24180480268617793</v>
      </c>
      <c r="V15" s="109">
        <f>SUM(V9:V14)</f>
        <v>1321659159</v>
      </c>
      <c r="W15" s="111">
        <f>SUM(W9:W14)</f>
        <v>489052443</v>
      </c>
      <c r="X15" s="111">
        <f t="shared" si="8"/>
        <v>1810711602</v>
      </c>
      <c r="Y15" s="44">
        <f t="shared" si="9"/>
        <v>0.22977952314942177</v>
      </c>
      <c r="Z15" s="79">
        <f t="shared" si="10"/>
        <v>5443556261</v>
      </c>
      <c r="AA15" s="80">
        <f t="shared" si="11"/>
        <v>1436921076</v>
      </c>
      <c r="AB15" s="80">
        <f t="shared" si="12"/>
        <v>6880477337</v>
      </c>
      <c r="AC15" s="44">
        <f t="shared" si="13"/>
        <v>0.8731334132890055</v>
      </c>
      <c r="AD15" s="79">
        <f>SUM(AD9:AD14)</f>
        <v>1053318313</v>
      </c>
      <c r="AE15" s="80">
        <f>SUM(AE9:AE14)</f>
        <v>597256471</v>
      </c>
      <c r="AF15" s="80">
        <f t="shared" si="14"/>
        <v>1650574784</v>
      </c>
      <c r="AG15" s="44">
        <f t="shared" si="15"/>
        <v>0.8244867891921233</v>
      </c>
      <c r="AH15" s="44">
        <f t="shared" si="16"/>
        <v>0.09701882008152629</v>
      </c>
      <c r="AI15" s="61">
        <f>SUM(AI9:AI14)</f>
        <v>6164451139</v>
      </c>
      <c r="AJ15" s="61">
        <f>SUM(AJ9:AJ14)</f>
        <v>6304910137</v>
      </c>
      <c r="AK15" s="61">
        <f>SUM(AK9:AK14)</f>
        <v>5198315115</v>
      </c>
      <c r="AL15" s="61"/>
    </row>
    <row r="16" spans="1:38" s="13" customFormat="1" ht="12.75">
      <c r="A16" s="29" t="s">
        <v>96</v>
      </c>
      <c r="B16" s="58" t="s">
        <v>561</v>
      </c>
      <c r="C16" s="39" t="s">
        <v>562</v>
      </c>
      <c r="D16" s="75">
        <v>79966998</v>
      </c>
      <c r="E16" s="76">
        <v>33211000</v>
      </c>
      <c r="F16" s="77">
        <f t="shared" si="0"/>
        <v>113177998</v>
      </c>
      <c r="G16" s="75">
        <v>104181420</v>
      </c>
      <c r="H16" s="76">
        <v>55832321</v>
      </c>
      <c r="I16" s="78">
        <f t="shared" si="1"/>
        <v>160013741</v>
      </c>
      <c r="J16" s="75">
        <v>24861329</v>
      </c>
      <c r="K16" s="76">
        <v>9347669</v>
      </c>
      <c r="L16" s="76">
        <f t="shared" si="2"/>
        <v>34208998</v>
      </c>
      <c r="M16" s="40">
        <f t="shared" si="3"/>
        <v>0.302258377109657</v>
      </c>
      <c r="N16" s="103">
        <v>25940726</v>
      </c>
      <c r="O16" s="104">
        <v>7795877</v>
      </c>
      <c r="P16" s="105">
        <f t="shared" si="4"/>
        <v>33736603</v>
      </c>
      <c r="Q16" s="40">
        <f t="shared" si="5"/>
        <v>0.29808446514489506</v>
      </c>
      <c r="R16" s="103">
        <v>18400130</v>
      </c>
      <c r="S16" s="105">
        <v>9336367</v>
      </c>
      <c r="T16" s="105">
        <f t="shared" si="6"/>
        <v>27736497</v>
      </c>
      <c r="U16" s="40">
        <f t="shared" si="7"/>
        <v>0.17333821974701535</v>
      </c>
      <c r="V16" s="103">
        <v>22649563</v>
      </c>
      <c r="W16" s="105">
        <v>14485186</v>
      </c>
      <c r="X16" s="105">
        <f t="shared" si="8"/>
        <v>37134749</v>
      </c>
      <c r="Y16" s="40">
        <f t="shared" si="9"/>
        <v>0.2320722505950286</v>
      </c>
      <c r="Z16" s="75">
        <f t="shared" si="10"/>
        <v>91851748</v>
      </c>
      <c r="AA16" s="76">
        <f t="shared" si="11"/>
        <v>40965099</v>
      </c>
      <c r="AB16" s="76">
        <f t="shared" si="12"/>
        <v>132816847</v>
      </c>
      <c r="AC16" s="40">
        <f t="shared" si="13"/>
        <v>0.8300340093917309</v>
      </c>
      <c r="AD16" s="75">
        <v>17209575</v>
      </c>
      <c r="AE16" s="76">
        <v>19783273</v>
      </c>
      <c r="AF16" s="76">
        <f t="shared" si="14"/>
        <v>36992848</v>
      </c>
      <c r="AG16" s="40">
        <f t="shared" si="15"/>
        <v>0.934265830281696</v>
      </c>
      <c r="AH16" s="40">
        <f t="shared" si="16"/>
        <v>0.0038359036319668416</v>
      </c>
      <c r="AI16" s="12">
        <v>97781000</v>
      </c>
      <c r="AJ16" s="12">
        <v>119881000</v>
      </c>
      <c r="AK16" s="12">
        <v>112000722</v>
      </c>
      <c r="AL16" s="12"/>
    </row>
    <row r="17" spans="1:38" s="13" customFormat="1" ht="12.75">
      <c r="A17" s="29" t="s">
        <v>96</v>
      </c>
      <c r="B17" s="58" t="s">
        <v>563</v>
      </c>
      <c r="C17" s="39" t="s">
        <v>564</v>
      </c>
      <c r="D17" s="75">
        <v>142486104</v>
      </c>
      <c r="E17" s="76">
        <v>43815000</v>
      </c>
      <c r="F17" s="77">
        <f t="shared" si="0"/>
        <v>186301104</v>
      </c>
      <c r="G17" s="75">
        <v>143181481</v>
      </c>
      <c r="H17" s="76">
        <v>43815000</v>
      </c>
      <c r="I17" s="78">
        <f t="shared" si="1"/>
        <v>186996481</v>
      </c>
      <c r="J17" s="75">
        <v>33819290</v>
      </c>
      <c r="K17" s="76">
        <v>10702784</v>
      </c>
      <c r="L17" s="76">
        <f t="shared" si="2"/>
        <v>44522074</v>
      </c>
      <c r="M17" s="40">
        <f t="shared" si="3"/>
        <v>0.23897912059608623</v>
      </c>
      <c r="N17" s="103">
        <v>29468688</v>
      </c>
      <c r="O17" s="104">
        <v>9217792</v>
      </c>
      <c r="P17" s="105">
        <f t="shared" si="4"/>
        <v>38686480</v>
      </c>
      <c r="Q17" s="40">
        <f t="shared" si="5"/>
        <v>0.20765566692508702</v>
      </c>
      <c r="R17" s="103">
        <v>30512312</v>
      </c>
      <c r="S17" s="105">
        <v>9567021</v>
      </c>
      <c r="T17" s="105">
        <f t="shared" si="6"/>
        <v>40079333</v>
      </c>
      <c r="U17" s="40">
        <f t="shared" si="7"/>
        <v>0.2143320172960902</v>
      </c>
      <c r="V17" s="103">
        <v>21824105</v>
      </c>
      <c r="W17" s="105">
        <v>10168713</v>
      </c>
      <c r="X17" s="105">
        <f t="shared" si="8"/>
        <v>31992818</v>
      </c>
      <c r="Y17" s="40">
        <f t="shared" si="9"/>
        <v>0.1710878077967681</v>
      </c>
      <c r="Z17" s="75">
        <f t="shared" si="10"/>
        <v>115624395</v>
      </c>
      <c r="AA17" s="76">
        <f t="shared" si="11"/>
        <v>39656310</v>
      </c>
      <c r="AB17" s="76">
        <f t="shared" si="12"/>
        <v>155280705</v>
      </c>
      <c r="AC17" s="40">
        <f t="shared" si="13"/>
        <v>0.8303937281044342</v>
      </c>
      <c r="AD17" s="75">
        <v>27897399</v>
      </c>
      <c r="AE17" s="76">
        <v>10820462</v>
      </c>
      <c r="AF17" s="76">
        <f t="shared" si="14"/>
        <v>38717861</v>
      </c>
      <c r="AG17" s="40">
        <f t="shared" si="15"/>
        <v>0.8378032404233681</v>
      </c>
      <c r="AH17" s="40">
        <f t="shared" si="16"/>
        <v>-0.17369355708984024</v>
      </c>
      <c r="AI17" s="12">
        <v>183494418</v>
      </c>
      <c r="AJ17" s="12">
        <v>183494418</v>
      </c>
      <c r="AK17" s="12">
        <v>153732218</v>
      </c>
      <c r="AL17" s="12"/>
    </row>
    <row r="18" spans="1:38" s="13" customFormat="1" ht="12.75">
      <c r="A18" s="29" t="s">
        <v>96</v>
      </c>
      <c r="B18" s="58" t="s">
        <v>565</v>
      </c>
      <c r="C18" s="39" t="s">
        <v>566</v>
      </c>
      <c r="D18" s="75">
        <v>479642060</v>
      </c>
      <c r="E18" s="76">
        <v>78268000</v>
      </c>
      <c r="F18" s="77">
        <f t="shared" si="0"/>
        <v>557910060</v>
      </c>
      <c r="G18" s="75">
        <v>496314872</v>
      </c>
      <c r="H18" s="76">
        <v>92829000</v>
      </c>
      <c r="I18" s="78">
        <f t="shared" si="1"/>
        <v>589143872</v>
      </c>
      <c r="J18" s="75">
        <v>73329810</v>
      </c>
      <c r="K18" s="76">
        <v>8226905</v>
      </c>
      <c r="L18" s="76">
        <f t="shared" si="2"/>
        <v>81556715</v>
      </c>
      <c r="M18" s="40">
        <f t="shared" si="3"/>
        <v>0.14618254956721877</v>
      </c>
      <c r="N18" s="103">
        <v>97343876</v>
      </c>
      <c r="O18" s="104">
        <v>7896771</v>
      </c>
      <c r="P18" s="105">
        <f t="shared" si="4"/>
        <v>105240647</v>
      </c>
      <c r="Q18" s="40">
        <f t="shared" si="5"/>
        <v>0.18863371454531577</v>
      </c>
      <c r="R18" s="103">
        <v>81761547</v>
      </c>
      <c r="S18" s="105">
        <v>8531182</v>
      </c>
      <c r="T18" s="105">
        <f t="shared" si="6"/>
        <v>90292729</v>
      </c>
      <c r="U18" s="40">
        <f t="shared" si="7"/>
        <v>0.15326091518779303</v>
      </c>
      <c r="V18" s="103">
        <v>71619834</v>
      </c>
      <c r="W18" s="105">
        <v>26883053</v>
      </c>
      <c r="X18" s="105">
        <f t="shared" si="8"/>
        <v>98502887</v>
      </c>
      <c r="Y18" s="40">
        <f t="shared" si="9"/>
        <v>0.16719665888334997</v>
      </c>
      <c r="Z18" s="75">
        <f t="shared" si="10"/>
        <v>324055067</v>
      </c>
      <c r="AA18" s="76">
        <f t="shared" si="11"/>
        <v>51537911</v>
      </c>
      <c r="AB18" s="76">
        <f t="shared" si="12"/>
        <v>375592978</v>
      </c>
      <c r="AC18" s="40">
        <f t="shared" si="13"/>
        <v>0.6375233552458982</v>
      </c>
      <c r="AD18" s="75">
        <v>75764001</v>
      </c>
      <c r="AE18" s="76">
        <v>4431104</v>
      </c>
      <c r="AF18" s="76">
        <f t="shared" si="14"/>
        <v>80195105</v>
      </c>
      <c r="AG18" s="40">
        <f t="shared" si="15"/>
        <v>0.7177242968790633</v>
      </c>
      <c r="AH18" s="40">
        <f t="shared" si="16"/>
        <v>0.2282905172329408</v>
      </c>
      <c r="AI18" s="12">
        <v>529434384</v>
      </c>
      <c r="AJ18" s="12">
        <v>529434384</v>
      </c>
      <c r="AK18" s="12">
        <v>379987921</v>
      </c>
      <c r="AL18" s="12"/>
    </row>
    <row r="19" spans="1:38" s="13" customFormat="1" ht="12.75">
      <c r="A19" s="29" t="s">
        <v>96</v>
      </c>
      <c r="B19" s="58" t="s">
        <v>567</v>
      </c>
      <c r="C19" s="39" t="s">
        <v>568</v>
      </c>
      <c r="D19" s="75">
        <v>335623000</v>
      </c>
      <c r="E19" s="76">
        <v>36427000</v>
      </c>
      <c r="F19" s="77">
        <f t="shared" si="0"/>
        <v>372050000</v>
      </c>
      <c r="G19" s="75">
        <v>314756000</v>
      </c>
      <c r="H19" s="76">
        <v>51127000</v>
      </c>
      <c r="I19" s="78">
        <f t="shared" si="1"/>
        <v>365883000</v>
      </c>
      <c r="J19" s="75">
        <v>76185275</v>
      </c>
      <c r="K19" s="76">
        <v>402598</v>
      </c>
      <c r="L19" s="76">
        <f t="shared" si="2"/>
        <v>76587873</v>
      </c>
      <c r="M19" s="40">
        <f t="shared" si="3"/>
        <v>0.2058537105227792</v>
      </c>
      <c r="N19" s="103">
        <v>60999980</v>
      </c>
      <c r="O19" s="104">
        <v>1597459</v>
      </c>
      <c r="P19" s="105">
        <f t="shared" si="4"/>
        <v>62597439</v>
      </c>
      <c r="Q19" s="40">
        <f t="shared" si="5"/>
        <v>0.16825007122698563</v>
      </c>
      <c r="R19" s="103">
        <v>89844976</v>
      </c>
      <c r="S19" s="105">
        <v>1299079</v>
      </c>
      <c r="T19" s="105">
        <f t="shared" si="6"/>
        <v>91144055</v>
      </c>
      <c r="U19" s="40">
        <f t="shared" si="7"/>
        <v>0.24910710527682348</v>
      </c>
      <c r="V19" s="103">
        <v>78056202</v>
      </c>
      <c r="W19" s="105">
        <v>5104979</v>
      </c>
      <c r="X19" s="105">
        <f t="shared" si="8"/>
        <v>83161181</v>
      </c>
      <c r="Y19" s="40">
        <f t="shared" si="9"/>
        <v>0.22728899948890766</v>
      </c>
      <c r="Z19" s="75">
        <f t="shared" si="10"/>
        <v>305086433</v>
      </c>
      <c r="AA19" s="76">
        <f t="shared" si="11"/>
        <v>8404115</v>
      </c>
      <c r="AB19" s="76">
        <f t="shared" si="12"/>
        <v>313490548</v>
      </c>
      <c r="AC19" s="40">
        <f t="shared" si="13"/>
        <v>0.8568054487363447</v>
      </c>
      <c r="AD19" s="75">
        <v>55760536</v>
      </c>
      <c r="AE19" s="76">
        <v>1142144</v>
      </c>
      <c r="AF19" s="76">
        <f t="shared" si="14"/>
        <v>56902680</v>
      </c>
      <c r="AG19" s="40">
        <f t="shared" si="15"/>
        <v>0.5939829608022389</v>
      </c>
      <c r="AH19" s="40">
        <f t="shared" si="16"/>
        <v>0.461463344081509</v>
      </c>
      <c r="AI19" s="12">
        <v>409979513</v>
      </c>
      <c r="AJ19" s="12">
        <v>409979513</v>
      </c>
      <c r="AK19" s="12">
        <v>243520845</v>
      </c>
      <c r="AL19" s="12"/>
    </row>
    <row r="20" spans="1:38" s="13" customFormat="1" ht="12.75">
      <c r="A20" s="29" t="s">
        <v>96</v>
      </c>
      <c r="B20" s="58" t="s">
        <v>569</v>
      </c>
      <c r="C20" s="39" t="s">
        <v>570</v>
      </c>
      <c r="D20" s="75">
        <v>255342810</v>
      </c>
      <c r="E20" s="76">
        <v>104059957</v>
      </c>
      <c r="F20" s="77">
        <f t="shared" si="0"/>
        <v>359402767</v>
      </c>
      <c r="G20" s="75">
        <v>202884937</v>
      </c>
      <c r="H20" s="76">
        <v>96364512</v>
      </c>
      <c r="I20" s="78">
        <f t="shared" si="1"/>
        <v>299249449</v>
      </c>
      <c r="J20" s="75">
        <v>37772164</v>
      </c>
      <c r="K20" s="76">
        <v>10470272</v>
      </c>
      <c r="L20" s="76">
        <f t="shared" si="2"/>
        <v>48242436</v>
      </c>
      <c r="M20" s="40">
        <f t="shared" si="3"/>
        <v>0.1342294507153864</v>
      </c>
      <c r="N20" s="103">
        <v>27920350</v>
      </c>
      <c r="O20" s="104">
        <v>23084444</v>
      </c>
      <c r="P20" s="105">
        <f t="shared" si="4"/>
        <v>51004794</v>
      </c>
      <c r="Q20" s="40">
        <f t="shared" si="5"/>
        <v>0.14191541825274817</v>
      </c>
      <c r="R20" s="103">
        <v>30523938</v>
      </c>
      <c r="S20" s="105">
        <v>7396849</v>
      </c>
      <c r="T20" s="105">
        <f t="shared" si="6"/>
        <v>37920787</v>
      </c>
      <c r="U20" s="40">
        <f t="shared" si="7"/>
        <v>0.12671965521313291</v>
      </c>
      <c r="V20" s="103">
        <v>32929033</v>
      </c>
      <c r="W20" s="105">
        <v>13802088</v>
      </c>
      <c r="X20" s="105">
        <f t="shared" si="8"/>
        <v>46731121</v>
      </c>
      <c r="Y20" s="40">
        <f t="shared" si="9"/>
        <v>0.15616109288141078</v>
      </c>
      <c r="Z20" s="75">
        <f t="shared" si="10"/>
        <v>129145485</v>
      </c>
      <c r="AA20" s="76">
        <f t="shared" si="11"/>
        <v>54753653</v>
      </c>
      <c r="AB20" s="76">
        <f t="shared" si="12"/>
        <v>183899138</v>
      </c>
      <c r="AC20" s="40">
        <f t="shared" si="13"/>
        <v>0.6145345918414707</v>
      </c>
      <c r="AD20" s="75">
        <v>36967719</v>
      </c>
      <c r="AE20" s="76">
        <v>4656738</v>
      </c>
      <c r="AF20" s="76">
        <f t="shared" si="14"/>
        <v>41624457</v>
      </c>
      <c r="AG20" s="40">
        <f t="shared" si="15"/>
        <v>0.4940875931274327</v>
      </c>
      <c r="AH20" s="40">
        <f t="shared" si="16"/>
        <v>0.12268421903978233</v>
      </c>
      <c r="AI20" s="12">
        <v>358549157</v>
      </c>
      <c r="AJ20" s="12">
        <v>358549157</v>
      </c>
      <c r="AK20" s="12">
        <v>177154690</v>
      </c>
      <c r="AL20" s="12"/>
    </row>
    <row r="21" spans="1:38" s="13" customFormat="1" ht="12.75">
      <c r="A21" s="29" t="s">
        <v>115</v>
      </c>
      <c r="B21" s="58" t="s">
        <v>571</v>
      </c>
      <c r="C21" s="39" t="s">
        <v>572</v>
      </c>
      <c r="D21" s="75">
        <v>401960000</v>
      </c>
      <c r="E21" s="76">
        <v>330305000</v>
      </c>
      <c r="F21" s="78">
        <f t="shared" si="0"/>
        <v>732265000</v>
      </c>
      <c r="G21" s="75">
        <v>459316694</v>
      </c>
      <c r="H21" s="76">
        <v>375193000</v>
      </c>
      <c r="I21" s="78">
        <f t="shared" si="1"/>
        <v>834509694</v>
      </c>
      <c r="J21" s="75">
        <v>117213477</v>
      </c>
      <c r="K21" s="76">
        <v>65500201</v>
      </c>
      <c r="L21" s="76">
        <f t="shared" si="2"/>
        <v>182713678</v>
      </c>
      <c r="M21" s="40">
        <f t="shared" si="3"/>
        <v>0.24951851856909726</v>
      </c>
      <c r="N21" s="103">
        <v>217146141</v>
      </c>
      <c r="O21" s="104">
        <v>93704904</v>
      </c>
      <c r="P21" s="105">
        <f t="shared" si="4"/>
        <v>310851045</v>
      </c>
      <c r="Q21" s="40">
        <f t="shared" si="5"/>
        <v>0.424506217011601</v>
      </c>
      <c r="R21" s="103">
        <v>129699286</v>
      </c>
      <c r="S21" s="105">
        <v>57699957</v>
      </c>
      <c r="T21" s="105">
        <f t="shared" si="6"/>
        <v>187399243</v>
      </c>
      <c r="U21" s="40">
        <f t="shared" si="7"/>
        <v>0.22456209238475305</v>
      </c>
      <c r="V21" s="103">
        <v>158934686</v>
      </c>
      <c r="W21" s="105">
        <v>82226785</v>
      </c>
      <c r="X21" s="105">
        <f t="shared" si="8"/>
        <v>241161471</v>
      </c>
      <c r="Y21" s="40">
        <f t="shared" si="9"/>
        <v>0.28898582333304806</v>
      </c>
      <c r="Z21" s="75">
        <f t="shared" si="10"/>
        <v>622993590</v>
      </c>
      <c r="AA21" s="76">
        <f t="shared" si="11"/>
        <v>299131847</v>
      </c>
      <c r="AB21" s="76">
        <f t="shared" si="12"/>
        <v>922125437</v>
      </c>
      <c r="AC21" s="40">
        <f t="shared" si="13"/>
        <v>1.1049906833077483</v>
      </c>
      <c r="AD21" s="75">
        <v>138096895</v>
      </c>
      <c r="AE21" s="76">
        <v>134750084</v>
      </c>
      <c r="AF21" s="76">
        <f t="shared" si="14"/>
        <v>272846979</v>
      </c>
      <c r="AG21" s="40">
        <f t="shared" si="15"/>
        <v>1.1084019212962337</v>
      </c>
      <c r="AH21" s="40">
        <f t="shared" si="16"/>
        <v>-0.11612922421252092</v>
      </c>
      <c r="AI21" s="12">
        <v>740854000</v>
      </c>
      <c r="AJ21" s="12">
        <v>740854000</v>
      </c>
      <c r="AK21" s="12">
        <v>821163997</v>
      </c>
      <c r="AL21" s="12"/>
    </row>
    <row r="22" spans="1:38" s="55" customFormat="1" ht="12.75">
      <c r="A22" s="59"/>
      <c r="B22" s="60" t="s">
        <v>573</v>
      </c>
      <c r="C22" s="32"/>
      <c r="D22" s="79">
        <f>SUM(D16:D21)</f>
        <v>1695020972</v>
      </c>
      <c r="E22" s="80">
        <f>SUM(E16:E21)</f>
        <v>626085957</v>
      </c>
      <c r="F22" s="88">
        <f t="shared" si="0"/>
        <v>2321106929</v>
      </c>
      <c r="G22" s="79">
        <f>SUM(G16:G21)</f>
        <v>1720635404</v>
      </c>
      <c r="H22" s="80">
        <f>SUM(H16:H21)</f>
        <v>715160833</v>
      </c>
      <c r="I22" s="81">
        <f t="shared" si="1"/>
        <v>2435796237</v>
      </c>
      <c r="J22" s="79">
        <f>SUM(J16:J21)</f>
        <v>363181345</v>
      </c>
      <c r="K22" s="80">
        <f>SUM(K16:K21)</f>
        <v>104650429</v>
      </c>
      <c r="L22" s="80">
        <f t="shared" si="2"/>
        <v>467831774</v>
      </c>
      <c r="M22" s="44">
        <f t="shared" si="3"/>
        <v>0.2015554596623239</v>
      </c>
      <c r="N22" s="109">
        <f>SUM(N16:N21)</f>
        <v>458819761</v>
      </c>
      <c r="O22" s="110">
        <f>SUM(O16:O21)</f>
        <v>143297247</v>
      </c>
      <c r="P22" s="111">
        <f t="shared" si="4"/>
        <v>602117008</v>
      </c>
      <c r="Q22" s="44">
        <f t="shared" si="5"/>
        <v>0.25940942249455495</v>
      </c>
      <c r="R22" s="109">
        <f>SUM(R16:R21)</f>
        <v>380742189</v>
      </c>
      <c r="S22" s="111">
        <f>SUM(S16:S21)</f>
        <v>93830455</v>
      </c>
      <c r="T22" s="111">
        <f t="shared" si="6"/>
        <v>474572644</v>
      </c>
      <c r="U22" s="44">
        <f t="shared" si="7"/>
        <v>0.1948326534014594</v>
      </c>
      <c r="V22" s="109">
        <f>SUM(V16:V21)</f>
        <v>386013423</v>
      </c>
      <c r="W22" s="111">
        <f>SUM(W16:W21)</f>
        <v>152670804</v>
      </c>
      <c r="X22" s="111">
        <f t="shared" si="8"/>
        <v>538684227</v>
      </c>
      <c r="Y22" s="44">
        <f t="shared" si="9"/>
        <v>0.22115323885361599</v>
      </c>
      <c r="Z22" s="79">
        <f t="shared" si="10"/>
        <v>1588756718</v>
      </c>
      <c r="AA22" s="80">
        <f t="shared" si="11"/>
        <v>494448935</v>
      </c>
      <c r="AB22" s="80">
        <f t="shared" si="12"/>
        <v>2083205653</v>
      </c>
      <c r="AC22" s="44">
        <f t="shared" si="13"/>
        <v>0.8552462728022516</v>
      </c>
      <c r="AD22" s="79">
        <f>SUM(AD16:AD21)</f>
        <v>351696125</v>
      </c>
      <c r="AE22" s="80">
        <f>SUM(AE16:AE21)</f>
        <v>175583805</v>
      </c>
      <c r="AF22" s="80">
        <f t="shared" si="14"/>
        <v>527279930</v>
      </c>
      <c r="AG22" s="44">
        <f t="shared" si="15"/>
        <v>0.80589465450216</v>
      </c>
      <c r="AH22" s="44">
        <f t="shared" si="16"/>
        <v>0.021628543684566237</v>
      </c>
      <c r="AI22" s="61">
        <f>SUM(AI16:AI21)</f>
        <v>2320092472</v>
      </c>
      <c r="AJ22" s="61">
        <f>SUM(AJ16:AJ21)</f>
        <v>2342192472</v>
      </c>
      <c r="AK22" s="61">
        <f>SUM(AK16:AK21)</f>
        <v>1887560393</v>
      </c>
      <c r="AL22" s="61"/>
    </row>
    <row r="23" spans="1:38" s="13" customFormat="1" ht="12.75">
      <c r="A23" s="29" t="s">
        <v>96</v>
      </c>
      <c r="B23" s="58" t="s">
        <v>574</v>
      </c>
      <c r="C23" s="39" t="s">
        <v>575</v>
      </c>
      <c r="D23" s="75">
        <v>309689786</v>
      </c>
      <c r="E23" s="76">
        <v>92605750</v>
      </c>
      <c r="F23" s="77">
        <f t="shared" si="0"/>
        <v>402295536</v>
      </c>
      <c r="G23" s="75">
        <v>347007892</v>
      </c>
      <c r="H23" s="76">
        <v>53110700</v>
      </c>
      <c r="I23" s="78">
        <f t="shared" si="1"/>
        <v>400118592</v>
      </c>
      <c r="J23" s="75">
        <v>76567851</v>
      </c>
      <c r="K23" s="76">
        <v>3647427</v>
      </c>
      <c r="L23" s="76">
        <f t="shared" si="2"/>
        <v>80215278</v>
      </c>
      <c r="M23" s="40">
        <f t="shared" si="3"/>
        <v>0.19939390528061937</v>
      </c>
      <c r="N23" s="103">
        <v>77811015</v>
      </c>
      <c r="O23" s="104">
        <v>8578352</v>
      </c>
      <c r="P23" s="105">
        <f t="shared" si="4"/>
        <v>86389367</v>
      </c>
      <c r="Q23" s="40">
        <f t="shared" si="5"/>
        <v>0.21474105295565596</v>
      </c>
      <c r="R23" s="103">
        <v>74969898</v>
      </c>
      <c r="S23" s="105">
        <v>2482316</v>
      </c>
      <c r="T23" s="105">
        <f t="shared" si="6"/>
        <v>77452214</v>
      </c>
      <c r="U23" s="40">
        <f t="shared" si="7"/>
        <v>0.19357314443413817</v>
      </c>
      <c r="V23" s="103">
        <v>87925533</v>
      </c>
      <c r="W23" s="105">
        <v>17698410</v>
      </c>
      <c r="X23" s="105">
        <f t="shared" si="8"/>
        <v>105623943</v>
      </c>
      <c r="Y23" s="40">
        <f t="shared" si="9"/>
        <v>0.2639815922375334</v>
      </c>
      <c r="Z23" s="75">
        <f t="shared" si="10"/>
        <v>317274297</v>
      </c>
      <c r="AA23" s="76">
        <f t="shared" si="11"/>
        <v>32406505</v>
      </c>
      <c r="AB23" s="76">
        <f t="shared" si="12"/>
        <v>349680802</v>
      </c>
      <c r="AC23" s="40">
        <f t="shared" si="13"/>
        <v>0.8739428984094796</v>
      </c>
      <c r="AD23" s="75">
        <v>119134468</v>
      </c>
      <c r="AE23" s="76">
        <v>17005579</v>
      </c>
      <c r="AF23" s="76">
        <f t="shared" si="14"/>
        <v>136140047</v>
      </c>
      <c r="AG23" s="40">
        <f t="shared" si="15"/>
        <v>0.9297413243349248</v>
      </c>
      <c r="AH23" s="40">
        <f t="shared" si="16"/>
        <v>-0.2241522951729259</v>
      </c>
      <c r="AI23" s="12">
        <v>257635178</v>
      </c>
      <c r="AJ23" s="12">
        <v>354562846</v>
      </c>
      <c r="AK23" s="12">
        <v>329651730</v>
      </c>
      <c r="AL23" s="12"/>
    </row>
    <row r="24" spans="1:38" s="13" customFormat="1" ht="12.75">
      <c r="A24" s="29" t="s">
        <v>96</v>
      </c>
      <c r="B24" s="58" t="s">
        <v>576</v>
      </c>
      <c r="C24" s="39" t="s">
        <v>577</v>
      </c>
      <c r="D24" s="75">
        <v>127322794</v>
      </c>
      <c r="E24" s="76">
        <v>36622000</v>
      </c>
      <c r="F24" s="77">
        <f t="shared" si="0"/>
        <v>163944794</v>
      </c>
      <c r="G24" s="75">
        <v>148741230</v>
      </c>
      <c r="H24" s="76">
        <v>15891980</v>
      </c>
      <c r="I24" s="78">
        <f t="shared" si="1"/>
        <v>164633210</v>
      </c>
      <c r="J24" s="75">
        <v>25195747</v>
      </c>
      <c r="K24" s="76">
        <v>7502479</v>
      </c>
      <c r="L24" s="76">
        <f t="shared" si="2"/>
        <v>32698226</v>
      </c>
      <c r="M24" s="40">
        <f t="shared" si="3"/>
        <v>0.19944656492111607</v>
      </c>
      <c r="N24" s="103">
        <v>33389541</v>
      </c>
      <c r="O24" s="104">
        <v>4941452</v>
      </c>
      <c r="P24" s="105">
        <f t="shared" si="4"/>
        <v>38330993</v>
      </c>
      <c r="Q24" s="40">
        <f t="shared" si="5"/>
        <v>0.23380427072298496</v>
      </c>
      <c r="R24" s="103">
        <v>26661587</v>
      </c>
      <c r="S24" s="105">
        <v>2323806</v>
      </c>
      <c r="T24" s="105">
        <f t="shared" si="6"/>
        <v>28985393</v>
      </c>
      <c r="U24" s="40">
        <f t="shared" si="7"/>
        <v>0.17606042547551615</v>
      </c>
      <c r="V24" s="103">
        <v>30740594</v>
      </c>
      <c r="W24" s="105">
        <v>2228841</v>
      </c>
      <c r="X24" s="105">
        <f t="shared" si="8"/>
        <v>32969435</v>
      </c>
      <c r="Y24" s="40">
        <f t="shared" si="9"/>
        <v>0.20025992933017586</v>
      </c>
      <c r="Z24" s="75">
        <f t="shared" si="10"/>
        <v>115987469</v>
      </c>
      <c r="AA24" s="76">
        <f t="shared" si="11"/>
        <v>16996578</v>
      </c>
      <c r="AB24" s="76">
        <f t="shared" si="12"/>
        <v>132984047</v>
      </c>
      <c r="AC24" s="40">
        <f t="shared" si="13"/>
        <v>0.8077595462057746</v>
      </c>
      <c r="AD24" s="75">
        <v>43493110</v>
      </c>
      <c r="AE24" s="76">
        <v>12289126</v>
      </c>
      <c r="AF24" s="76">
        <f t="shared" si="14"/>
        <v>55782236</v>
      </c>
      <c r="AG24" s="40">
        <f t="shared" si="15"/>
        <v>1.3941513753973043</v>
      </c>
      <c r="AH24" s="40">
        <f t="shared" si="16"/>
        <v>-0.40896175262676815</v>
      </c>
      <c r="AI24" s="12">
        <v>125521700</v>
      </c>
      <c r="AJ24" s="12">
        <v>142299610</v>
      </c>
      <c r="AK24" s="12">
        <v>198387197</v>
      </c>
      <c r="AL24" s="12"/>
    </row>
    <row r="25" spans="1:38" s="13" customFormat="1" ht="12.75">
      <c r="A25" s="29" t="s">
        <v>96</v>
      </c>
      <c r="B25" s="58" t="s">
        <v>578</v>
      </c>
      <c r="C25" s="39" t="s">
        <v>579</v>
      </c>
      <c r="D25" s="75">
        <v>197646838</v>
      </c>
      <c r="E25" s="76">
        <v>72704000</v>
      </c>
      <c r="F25" s="77">
        <f t="shared" si="0"/>
        <v>270350838</v>
      </c>
      <c r="G25" s="75">
        <v>197646838</v>
      </c>
      <c r="H25" s="76">
        <v>72704000</v>
      </c>
      <c r="I25" s="78">
        <f t="shared" si="1"/>
        <v>270350838</v>
      </c>
      <c r="J25" s="75">
        <v>27225770</v>
      </c>
      <c r="K25" s="76">
        <v>50511675</v>
      </c>
      <c r="L25" s="76">
        <f t="shared" si="2"/>
        <v>77737445</v>
      </c>
      <c r="M25" s="40">
        <f t="shared" si="3"/>
        <v>0.287542829809908</v>
      </c>
      <c r="N25" s="103">
        <v>26687102</v>
      </c>
      <c r="O25" s="104">
        <v>29032990</v>
      </c>
      <c r="P25" s="105">
        <f t="shared" si="4"/>
        <v>55720092</v>
      </c>
      <c r="Q25" s="40">
        <f t="shared" si="5"/>
        <v>0.2061029010015497</v>
      </c>
      <c r="R25" s="103">
        <v>29589244</v>
      </c>
      <c r="S25" s="105">
        <v>18158330</v>
      </c>
      <c r="T25" s="105">
        <f t="shared" si="6"/>
        <v>47747574</v>
      </c>
      <c r="U25" s="40">
        <f t="shared" si="7"/>
        <v>0.17661337524687087</v>
      </c>
      <c r="V25" s="103">
        <v>29083325</v>
      </c>
      <c r="W25" s="105">
        <v>2902963</v>
      </c>
      <c r="X25" s="105">
        <f t="shared" si="8"/>
        <v>31986288</v>
      </c>
      <c r="Y25" s="40">
        <f t="shared" si="9"/>
        <v>0.11831399612676621</v>
      </c>
      <c r="Z25" s="75">
        <f t="shared" si="10"/>
        <v>112585441</v>
      </c>
      <c r="AA25" s="76">
        <f t="shared" si="11"/>
        <v>100605958</v>
      </c>
      <c r="AB25" s="76">
        <f t="shared" si="12"/>
        <v>213191399</v>
      </c>
      <c r="AC25" s="40">
        <f t="shared" si="13"/>
        <v>0.7885731021850948</v>
      </c>
      <c r="AD25" s="75">
        <v>29277323</v>
      </c>
      <c r="AE25" s="76">
        <v>3239015</v>
      </c>
      <c r="AF25" s="76">
        <f t="shared" si="14"/>
        <v>32516338</v>
      </c>
      <c r="AG25" s="40">
        <f t="shared" si="15"/>
        <v>0.5826872742044641</v>
      </c>
      <c r="AH25" s="40">
        <f t="shared" si="16"/>
        <v>-0.01630103611298417</v>
      </c>
      <c r="AI25" s="12">
        <v>179963146</v>
      </c>
      <c r="AJ25" s="12">
        <v>179963146</v>
      </c>
      <c r="AK25" s="12">
        <v>104862235</v>
      </c>
      <c r="AL25" s="12"/>
    </row>
    <row r="26" spans="1:38" s="13" customFormat="1" ht="12.75">
      <c r="A26" s="29" t="s">
        <v>96</v>
      </c>
      <c r="B26" s="58" t="s">
        <v>580</v>
      </c>
      <c r="C26" s="39" t="s">
        <v>581</v>
      </c>
      <c r="D26" s="75">
        <v>229309215</v>
      </c>
      <c r="E26" s="76">
        <v>20267000</v>
      </c>
      <c r="F26" s="77">
        <f t="shared" si="0"/>
        <v>249576215</v>
      </c>
      <c r="G26" s="75">
        <v>226801240</v>
      </c>
      <c r="H26" s="76">
        <v>20282587</v>
      </c>
      <c r="I26" s="78">
        <f t="shared" si="1"/>
        <v>247083827</v>
      </c>
      <c r="J26" s="75">
        <v>36044164</v>
      </c>
      <c r="K26" s="76">
        <v>3309377</v>
      </c>
      <c r="L26" s="76">
        <f t="shared" si="2"/>
        <v>39353541</v>
      </c>
      <c r="M26" s="40">
        <f t="shared" si="3"/>
        <v>0.1576814561435672</v>
      </c>
      <c r="N26" s="103">
        <v>37910958</v>
      </c>
      <c r="O26" s="104">
        <v>6070747</v>
      </c>
      <c r="P26" s="105">
        <f t="shared" si="4"/>
        <v>43981705</v>
      </c>
      <c r="Q26" s="40">
        <f t="shared" si="5"/>
        <v>0.176225546973697</v>
      </c>
      <c r="R26" s="103">
        <v>23150274</v>
      </c>
      <c r="S26" s="105">
        <v>822020</v>
      </c>
      <c r="T26" s="105">
        <f t="shared" si="6"/>
        <v>23972294</v>
      </c>
      <c r="U26" s="40">
        <f t="shared" si="7"/>
        <v>0.09702089485606033</v>
      </c>
      <c r="V26" s="103">
        <v>37107915</v>
      </c>
      <c r="W26" s="105">
        <v>5119501</v>
      </c>
      <c r="X26" s="105">
        <f t="shared" si="8"/>
        <v>42227416</v>
      </c>
      <c r="Y26" s="40">
        <f t="shared" si="9"/>
        <v>0.17090319715664756</v>
      </c>
      <c r="Z26" s="75">
        <f t="shared" si="10"/>
        <v>134213311</v>
      </c>
      <c r="AA26" s="76">
        <f t="shared" si="11"/>
        <v>15321645</v>
      </c>
      <c r="AB26" s="76">
        <f t="shared" si="12"/>
        <v>149534956</v>
      </c>
      <c r="AC26" s="40">
        <f t="shared" si="13"/>
        <v>0.6051992872847967</v>
      </c>
      <c r="AD26" s="75">
        <v>82725407</v>
      </c>
      <c r="AE26" s="76">
        <v>3177402</v>
      </c>
      <c r="AF26" s="76">
        <f t="shared" si="14"/>
        <v>85902809</v>
      </c>
      <c r="AG26" s="40">
        <f t="shared" si="15"/>
        <v>0.9785048470117127</v>
      </c>
      <c r="AH26" s="40">
        <f t="shared" si="16"/>
        <v>-0.5084279956433089</v>
      </c>
      <c r="AI26" s="12">
        <v>213691878</v>
      </c>
      <c r="AJ26" s="12">
        <v>208209730</v>
      </c>
      <c r="AK26" s="12">
        <v>203734230</v>
      </c>
      <c r="AL26" s="12"/>
    </row>
    <row r="27" spans="1:38" s="13" customFormat="1" ht="12.75">
      <c r="A27" s="29" t="s">
        <v>96</v>
      </c>
      <c r="B27" s="58" t="s">
        <v>582</v>
      </c>
      <c r="C27" s="39" t="s">
        <v>583</v>
      </c>
      <c r="D27" s="75">
        <v>143485320</v>
      </c>
      <c r="E27" s="76">
        <v>79839000</v>
      </c>
      <c r="F27" s="77">
        <f t="shared" si="0"/>
        <v>223324320</v>
      </c>
      <c r="G27" s="75">
        <v>143485320</v>
      </c>
      <c r="H27" s="76">
        <v>79839000</v>
      </c>
      <c r="I27" s="78">
        <f t="shared" si="1"/>
        <v>223324320</v>
      </c>
      <c r="J27" s="75">
        <v>12780299</v>
      </c>
      <c r="K27" s="76">
        <v>10927690</v>
      </c>
      <c r="L27" s="76">
        <f t="shared" si="2"/>
        <v>23707989</v>
      </c>
      <c r="M27" s="40">
        <f t="shared" si="3"/>
        <v>0.10615945903249588</v>
      </c>
      <c r="N27" s="103">
        <v>15529340</v>
      </c>
      <c r="O27" s="104">
        <v>11178788</v>
      </c>
      <c r="P27" s="105">
        <f t="shared" si="4"/>
        <v>26708128</v>
      </c>
      <c r="Q27" s="40">
        <f t="shared" si="5"/>
        <v>0.11959345941364559</v>
      </c>
      <c r="R27" s="103">
        <v>10780515</v>
      </c>
      <c r="S27" s="105">
        <v>3861414</v>
      </c>
      <c r="T27" s="105">
        <f t="shared" si="6"/>
        <v>14641929</v>
      </c>
      <c r="U27" s="40">
        <f t="shared" si="7"/>
        <v>0.06556352214572958</v>
      </c>
      <c r="V27" s="103">
        <v>4224482</v>
      </c>
      <c r="W27" s="105">
        <v>0</v>
      </c>
      <c r="X27" s="105">
        <f t="shared" si="8"/>
        <v>4224482</v>
      </c>
      <c r="Y27" s="40">
        <f t="shared" si="9"/>
        <v>0.01891635447496269</v>
      </c>
      <c r="Z27" s="75">
        <f t="shared" si="10"/>
        <v>43314636</v>
      </c>
      <c r="AA27" s="76">
        <f t="shared" si="11"/>
        <v>25967892</v>
      </c>
      <c r="AB27" s="76">
        <f t="shared" si="12"/>
        <v>69282528</v>
      </c>
      <c r="AC27" s="40">
        <f t="shared" si="13"/>
        <v>0.31023279506683377</v>
      </c>
      <c r="AD27" s="75">
        <v>24248391</v>
      </c>
      <c r="AE27" s="76">
        <v>17528777</v>
      </c>
      <c r="AF27" s="76">
        <f t="shared" si="14"/>
        <v>41777168</v>
      </c>
      <c r="AG27" s="40">
        <f t="shared" si="15"/>
        <v>0.9950924946178452</v>
      </c>
      <c r="AH27" s="40">
        <f t="shared" si="16"/>
        <v>-0.8988806038743459</v>
      </c>
      <c r="AI27" s="12">
        <v>114731000</v>
      </c>
      <c r="AJ27" s="12">
        <v>114731000</v>
      </c>
      <c r="AK27" s="12">
        <v>114167957</v>
      </c>
      <c r="AL27" s="12"/>
    </row>
    <row r="28" spans="1:38" s="13" customFormat="1" ht="12.75">
      <c r="A28" s="29" t="s">
        <v>115</v>
      </c>
      <c r="B28" s="58" t="s">
        <v>584</v>
      </c>
      <c r="C28" s="39" t="s">
        <v>585</v>
      </c>
      <c r="D28" s="75">
        <v>261339638</v>
      </c>
      <c r="E28" s="76">
        <v>192786000</v>
      </c>
      <c r="F28" s="77">
        <f t="shared" si="0"/>
        <v>454125638</v>
      </c>
      <c r="G28" s="75">
        <v>261339638</v>
      </c>
      <c r="H28" s="76">
        <v>192786000</v>
      </c>
      <c r="I28" s="78">
        <f t="shared" si="1"/>
        <v>454125638</v>
      </c>
      <c r="J28" s="75">
        <v>48434287</v>
      </c>
      <c r="K28" s="76">
        <v>32789888</v>
      </c>
      <c r="L28" s="76">
        <f t="shared" si="2"/>
        <v>81224175</v>
      </c>
      <c r="M28" s="40">
        <f t="shared" si="3"/>
        <v>0.17885837795398815</v>
      </c>
      <c r="N28" s="103">
        <v>68680388</v>
      </c>
      <c r="O28" s="104">
        <v>64922290</v>
      </c>
      <c r="P28" s="105">
        <f t="shared" si="4"/>
        <v>133602678</v>
      </c>
      <c r="Q28" s="40">
        <f t="shared" si="5"/>
        <v>0.29419761145482826</v>
      </c>
      <c r="R28" s="103">
        <v>75245490</v>
      </c>
      <c r="S28" s="105">
        <v>26350563</v>
      </c>
      <c r="T28" s="105">
        <f t="shared" si="6"/>
        <v>101596053</v>
      </c>
      <c r="U28" s="40">
        <f t="shared" si="7"/>
        <v>0.2237179416855562</v>
      </c>
      <c r="V28" s="103">
        <v>107542409</v>
      </c>
      <c r="W28" s="105">
        <v>19384049</v>
      </c>
      <c r="X28" s="105">
        <f t="shared" si="8"/>
        <v>126926458</v>
      </c>
      <c r="Y28" s="40">
        <f t="shared" si="9"/>
        <v>0.2794963494221394</v>
      </c>
      <c r="Z28" s="75">
        <f t="shared" si="10"/>
        <v>299902574</v>
      </c>
      <c r="AA28" s="76">
        <f t="shared" si="11"/>
        <v>143446790</v>
      </c>
      <c r="AB28" s="76">
        <f t="shared" si="12"/>
        <v>443349364</v>
      </c>
      <c r="AC28" s="40">
        <f t="shared" si="13"/>
        <v>0.976270280516512</v>
      </c>
      <c r="AD28" s="75">
        <v>95135521</v>
      </c>
      <c r="AE28" s="76">
        <v>74904825</v>
      </c>
      <c r="AF28" s="76">
        <f t="shared" si="14"/>
        <v>170040346</v>
      </c>
      <c r="AG28" s="40">
        <f t="shared" si="15"/>
        <v>1.0748600044197394</v>
      </c>
      <c r="AH28" s="40">
        <f t="shared" si="16"/>
        <v>-0.2535509307890964</v>
      </c>
      <c r="AI28" s="12">
        <v>523999221</v>
      </c>
      <c r="AJ28" s="12">
        <v>523999221</v>
      </c>
      <c r="AK28" s="12">
        <v>563225805</v>
      </c>
      <c r="AL28" s="12"/>
    </row>
    <row r="29" spans="1:38" s="55" customFormat="1" ht="12.75">
      <c r="A29" s="59"/>
      <c r="B29" s="60" t="s">
        <v>586</v>
      </c>
      <c r="C29" s="32"/>
      <c r="D29" s="79">
        <f>SUM(D23:D28)</f>
        <v>1268793591</v>
      </c>
      <c r="E29" s="80">
        <f>SUM(E23:E28)</f>
        <v>494823750</v>
      </c>
      <c r="F29" s="88">
        <f t="shared" si="0"/>
        <v>1763617341</v>
      </c>
      <c r="G29" s="79">
        <f>SUM(G23:G28)</f>
        <v>1325022158</v>
      </c>
      <c r="H29" s="80">
        <f>SUM(H23:H28)</f>
        <v>434614267</v>
      </c>
      <c r="I29" s="81">
        <f t="shared" si="1"/>
        <v>1759636425</v>
      </c>
      <c r="J29" s="79">
        <f>SUM(J23:J28)</f>
        <v>226248118</v>
      </c>
      <c r="K29" s="80">
        <f>SUM(K23:K28)</f>
        <v>108688536</v>
      </c>
      <c r="L29" s="80">
        <f t="shared" si="2"/>
        <v>334936654</v>
      </c>
      <c r="M29" s="44">
        <f t="shared" si="3"/>
        <v>0.18991458419777468</v>
      </c>
      <c r="N29" s="109">
        <f>SUM(N23:N28)</f>
        <v>260008344</v>
      </c>
      <c r="O29" s="110">
        <f>SUM(O23:O28)</f>
        <v>124724619</v>
      </c>
      <c r="P29" s="111">
        <f t="shared" si="4"/>
        <v>384732963</v>
      </c>
      <c r="Q29" s="44">
        <f t="shared" si="5"/>
        <v>0.21814990931187492</v>
      </c>
      <c r="R29" s="109">
        <f>SUM(R23:R28)</f>
        <v>240397008</v>
      </c>
      <c r="S29" s="111">
        <f>SUM(S23:S28)</f>
        <v>53998449</v>
      </c>
      <c r="T29" s="111">
        <f t="shared" si="6"/>
        <v>294395457</v>
      </c>
      <c r="U29" s="44">
        <f t="shared" si="7"/>
        <v>0.16730470727781166</v>
      </c>
      <c r="V29" s="109">
        <f>SUM(V23:V28)</f>
        <v>296624258</v>
      </c>
      <c r="W29" s="111">
        <f>SUM(W23:W28)</f>
        <v>47333764</v>
      </c>
      <c r="X29" s="111">
        <f t="shared" si="8"/>
        <v>343958022</v>
      </c>
      <c r="Y29" s="44">
        <f t="shared" si="9"/>
        <v>0.19547107408850098</v>
      </c>
      <c r="Z29" s="79">
        <f t="shared" si="10"/>
        <v>1023277728</v>
      </c>
      <c r="AA29" s="80">
        <f t="shared" si="11"/>
        <v>334745368</v>
      </c>
      <c r="AB29" s="80">
        <f t="shared" si="12"/>
        <v>1358023096</v>
      </c>
      <c r="AC29" s="44">
        <f t="shared" si="13"/>
        <v>0.7717634601704725</v>
      </c>
      <c r="AD29" s="79">
        <f>SUM(AD23:AD28)</f>
        <v>394014220</v>
      </c>
      <c r="AE29" s="80">
        <f>SUM(AE23:AE28)</f>
        <v>128144724</v>
      </c>
      <c r="AF29" s="80">
        <f t="shared" si="14"/>
        <v>522158944</v>
      </c>
      <c r="AG29" s="44">
        <f t="shared" si="15"/>
        <v>0.9936103037761742</v>
      </c>
      <c r="AH29" s="44">
        <f t="shared" si="16"/>
        <v>-0.34127716100176575</v>
      </c>
      <c r="AI29" s="61">
        <f>SUM(AI23:AI28)</f>
        <v>1415542123</v>
      </c>
      <c r="AJ29" s="61">
        <f>SUM(AJ23:AJ28)</f>
        <v>1523765553</v>
      </c>
      <c r="AK29" s="61">
        <f>SUM(AK23:AK28)</f>
        <v>1514029154</v>
      </c>
      <c r="AL29" s="61"/>
    </row>
    <row r="30" spans="1:38" s="13" customFormat="1" ht="12.75">
      <c r="A30" s="29" t="s">
        <v>96</v>
      </c>
      <c r="B30" s="58" t="s">
        <v>587</v>
      </c>
      <c r="C30" s="39" t="s">
        <v>588</v>
      </c>
      <c r="D30" s="75">
        <v>119049409</v>
      </c>
      <c r="E30" s="76">
        <v>35483000</v>
      </c>
      <c r="F30" s="78">
        <f t="shared" si="0"/>
        <v>154532409</v>
      </c>
      <c r="G30" s="75">
        <v>131818151</v>
      </c>
      <c r="H30" s="76">
        <v>46372000</v>
      </c>
      <c r="I30" s="78">
        <f t="shared" si="1"/>
        <v>178190151</v>
      </c>
      <c r="J30" s="75">
        <v>31199753</v>
      </c>
      <c r="K30" s="76">
        <v>14021200</v>
      </c>
      <c r="L30" s="76">
        <f t="shared" si="2"/>
        <v>45220953</v>
      </c>
      <c r="M30" s="40">
        <f t="shared" si="3"/>
        <v>0.2926308681307104</v>
      </c>
      <c r="N30" s="103">
        <v>27473587</v>
      </c>
      <c r="O30" s="104">
        <v>9863402</v>
      </c>
      <c r="P30" s="105">
        <f t="shared" si="4"/>
        <v>37336989</v>
      </c>
      <c r="Q30" s="40">
        <f t="shared" si="5"/>
        <v>0.24161267685926</v>
      </c>
      <c r="R30" s="103">
        <v>27507306</v>
      </c>
      <c r="S30" s="105">
        <v>9167914</v>
      </c>
      <c r="T30" s="105">
        <f t="shared" si="6"/>
        <v>36675220</v>
      </c>
      <c r="U30" s="40">
        <f t="shared" si="7"/>
        <v>0.20582069095390126</v>
      </c>
      <c r="V30" s="103">
        <v>34613471</v>
      </c>
      <c r="W30" s="105">
        <v>4873255</v>
      </c>
      <c r="X30" s="105">
        <f t="shared" si="8"/>
        <v>39486726</v>
      </c>
      <c r="Y30" s="40">
        <f t="shared" si="9"/>
        <v>0.22159881328121217</v>
      </c>
      <c r="Z30" s="75">
        <f t="shared" si="10"/>
        <v>120794117</v>
      </c>
      <c r="AA30" s="76">
        <f t="shared" si="11"/>
        <v>37925771</v>
      </c>
      <c r="AB30" s="76">
        <f t="shared" si="12"/>
        <v>158719888</v>
      </c>
      <c r="AC30" s="40">
        <f t="shared" si="13"/>
        <v>0.8907332257662209</v>
      </c>
      <c r="AD30" s="75">
        <v>34726361</v>
      </c>
      <c r="AE30" s="76">
        <v>12603231</v>
      </c>
      <c r="AF30" s="76">
        <f t="shared" si="14"/>
        <v>47329592</v>
      </c>
      <c r="AG30" s="40">
        <f t="shared" si="15"/>
        <v>0.7877858698993428</v>
      </c>
      <c r="AH30" s="40">
        <f t="shared" si="16"/>
        <v>-0.1657074500029495</v>
      </c>
      <c r="AI30" s="12">
        <v>167055637</v>
      </c>
      <c r="AJ30" s="12">
        <v>171791784</v>
      </c>
      <c r="AK30" s="12">
        <v>135335140</v>
      </c>
      <c r="AL30" s="12"/>
    </row>
    <row r="31" spans="1:38" s="13" customFormat="1" ht="12.75">
      <c r="A31" s="29" t="s">
        <v>96</v>
      </c>
      <c r="B31" s="58" t="s">
        <v>90</v>
      </c>
      <c r="C31" s="39" t="s">
        <v>91</v>
      </c>
      <c r="D31" s="75">
        <v>1035383934</v>
      </c>
      <c r="E31" s="76">
        <v>126144997</v>
      </c>
      <c r="F31" s="77">
        <f t="shared" si="0"/>
        <v>1161528931</v>
      </c>
      <c r="G31" s="75">
        <v>1081697913</v>
      </c>
      <c r="H31" s="76">
        <v>208533167</v>
      </c>
      <c r="I31" s="78">
        <f t="shared" si="1"/>
        <v>1290231080</v>
      </c>
      <c r="J31" s="75">
        <v>232614896</v>
      </c>
      <c r="K31" s="76">
        <v>8748251</v>
      </c>
      <c r="L31" s="76">
        <f t="shared" si="2"/>
        <v>241363147</v>
      </c>
      <c r="M31" s="40">
        <f t="shared" si="3"/>
        <v>0.20779779182271613</v>
      </c>
      <c r="N31" s="103">
        <v>223228014</v>
      </c>
      <c r="O31" s="104">
        <v>30696999</v>
      </c>
      <c r="P31" s="105">
        <f t="shared" si="4"/>
        <v>253925013</v>
      </c>
      <c r="Q31" s="40">
        <f t="shared" si="5"/>
        <v>0.2186127320835541</v>
      </c>
      <c r="R31" s="103">
        <v>279535866</v>
      </c>
      <c r="S31" s="105">
        <v>17587340</v>
      </c>
      <c r="T31" s="105">
        <f t="shared" si="6"/>
        <v>297123206</v>
      </c>
      <c r="U31" s="40">
        <f t="shared" si="7"/>
        <v>0.2302868149789106</v>
      </c>
      <c r="V31" s="103">
        <v>292327431</v>
      </c>
      <c r="W31" s="105">
        <v>50618669</v>
      </c>
      <c r="X31" s="105">
        <f t="shared" si="8"/>
        <v>342946100</v>
      </c>
      <c r="Y31" s="40">
        <f t="shared" si="9"/>
        <v>0.26580207632263825</v>
      </c>
      <c r="Z31" s="75">
        <f t="shared" si="10"/>
        <v>1027706207</v>
      </c>
      <c r="AA31" s="76">
        <f t="shared" si="11"/>
        <v>107651259</v>
      </c>
      <c r="AB31" s="76">
        <f t="shared" si="12"/>
        <v>1135357466</v>
      </c>
      <c r="AC31" s="40">
        <f t="shared" si="13"/>
        <v>0.8799644370681258</v>
      </c>
      <c r="AD31" s="75">
        <v>216986234</v>
      </c>
      <c r="AE31" s="76">
        <v>21321380</v>
      </c>
      <c r="AF31" s="76">
        <f t="shared" si="14"/>
        <v>238307614</v>
      </c>
      <c r="AG31" s="40">
        <f t="shared" si="15"/>
        <v>0.8590343874522646</v>
      </c>
      <c r="AH31" s="40">
        <f t="shared" si="16"/>
        <v>0.43908998224454554</v>
      </c>
      <c r="AI31" s="12">
        <v>1037157732</v>
      </c>
      <c r="AJ31" s="12">
        <v>1037157732</v>
      </c>
      <c r="AK31" s="12">
        <v>890954157</v>
      </c>
      <c r="AL31" s="12"/>
    </row>
    <row r="32" spans="1:38" s="13" customFormat="1" ht="12.75">
      <c r="A32" s="29" t="s">
        <v>96</v>
      </c>
      <c r="B32" s="58" t="s">
        <v>56</v>
      </c>
      <c r="C32" s="39" t="s">
        <v>57</v>
      </c>
      <c r="D32" s="75">
        <v>1789389995</v>
      </c>
      <c r="E32" s="76">
        <v>148335000</v>
      </c>
      <c r="F32" s="77">
        <f t="shared" si="0"/>
        <v>1937724995</v>
      </c>
      <c r="G32" s="75">
        <v>1512181851</v>
      </c>
      <c r="H32" s="76">
        <v>192777999</v>
      </c>
      <c r="I32" s="78">
        <f t="shared" si="1"/>
        <v>1704959850</v>
      </c>
      <c r="J32" s="75">
        <v>268837410</v>
      </c>
      <c r="K32" s="76">
        <v>266928</v>
      </c>
      <c r="L32" s="76">
        <f t="shared" si="2"/>
        <v>269104338</v>
      </c>
      <c r="M32" s="40">
        <f t="shared" si="3"/>
        <v>0.13887643432085675</v>
      </c>
      <c r="N32" s="103">
        <v>388811938</v>
      </c>
      <c r="O32" s="104">
        <v>10706366</v>
      </c>
      <c r="P32" s="105">
        <f t="shared" si="4"/>
        <v>399518304</v>
      </c>
      <c r="Q32" s="40">
        <f t="shared" si="5"/>
        <v>0.206179052771108</v>
      </c>
      <c r="R32" s="103">
        <v>500373785</v>
      </c>
      <c r="S32" s="105">
        <v>6873564</v>
      </c>
      <c r="T32" s="105">
        <f t="shared" si="6"/>
        <v>507247349</v>
      </c>
      <c r="U32" s="40">
        <f t="shared" si="7"/>
        <v>0.29751278248575763</v>
      </c>
      <c r="V32" s="103">
        <v>401091375</v>
      </c>
      <c r="W32" s="105">
        <v>89053939</v>
      </c>
      <c r="X32" s="105">
        <f t="shared" si="8"/>
        <v>490145314</v>
      </c>
      <c r="Y32" s="40">
        <f t="shared" si="9"/>
        <v>0.28748202721606614</v>
      </c>
      <c r="Z32" s="75">
        <f t="shared" si="10"/>
        <v>1559114508</v>
      </c>
      <c r="AA32" s="76">
        <f t="shared" si="11"/>
        <v>106900797</v>
      </c>
      <c r="AB32" s="76">
        <f t="shared" si="12"/>
        <v>1666015305</v>
      </c>
      <c r="AC32" s="40">
        <f t="shared" si="13"/>
        <v>0.9771580867432157</v>
      </c>
      <c r="AD32" s="75">
        <v>417469232</v>
      </c>
      <c r="AE32" s="76">
        <v>55212434</v>
      </c>
      <c r="AF32" s="76">
        <f t="shared" si="14"/>
        <v>472681666</v>
      </c>
      <c r="AG32" s="40">
        <f t="shared" si="15"/>
        <v>0.8762548521430792</v>
      </c>
      <c r="AH32" s="40">
        <f t="shared" si="16"/>
        <v>0.036945896691495506</v>
      </c>
      <c r="AI32" s="12">
        <v>1943183759</v>
      </c>
      <c r="AJ32" s="12">
        <v>1957365765</v>
      </c>
      <c r="AK32" s="12">
        <v>1715151249</v>
      </c>
      <c r="AL32" s="12"/>
    </row>
    <row r="33" spans="1:38" s="13" customFormat="1" ht="12.75">
      <c r="A33" s="29" t="s">
        <v>96</v>
      </c>
      <c r="B33" s="58" t="s">
        <v>589</v>
      </c>
      <c r="C33" s="39" t="s">
        <v>590</v>
      </c>
      <c r="D33" s="75">
        <v>271692356</v>
      </c>
      <c r="E33" s="76">
        <v>47031452</v>
      </c>
      <c r="F33" s="77">
        <f t="shared" si="0"/>
        <v>318723808</v>
      </c>
      <c r="G33" s="75">
        <v>271692356</v>
      </c>
      <c r="H33" s="76">
        <v>47031452</v>
      </c>
      <c r="I33" s="78">
        <f t="shared" si="1"/>
        <v>318723808</v>
      </c>
      <c r="J33" s="75">
        <v>33797596</v>
      </c>
      <c r="K33" s="76">
        <v>2293608</v>
      </c>
      <c r="L33" s="76">
        <f t="shared" si="2"/>
        <v>36091204</v>
      </c>
      <c r="M33" s="40">
        <f t="shared" si="3"/>
        <v>0.11323661143004415</v>
      </c>
      <c r="N33" s="103">
        <v>29519353</v>
      </c>
      <c r="O33" s="104">
        <v>8208582</v>
      </c>
      <c r="P33" s="105">
        <f t="shared" si="4"/>
        <v>37727935</v>
      </c>
      <c r="Q33" s="40">
        <f t="shared" si="5"/>
        <v>0.1183718757526893</v>
      </c>
      <c r="R33" s="103">
        <v>44624269</v>
      </c>
      <c r="S33" s="105">
        <v>8600079</v>
      </c>
      <c r="T33" s="105">
        <f t="shared" si="6"/>
        <v>53224348</v>
      </c>
      <c r="U33" s="40">
        <f t="shared" si="7"/>
        <v>0.16699206856865867</v>
      </c>
      <c r="V33" s="103">
        <v>37976665</v>
      </c>
      <c r="W33" s="105">
        <v>4705609</v>
      </c>
      <c r="X33" s="105">
        <f t="shared" si="8"/>
        <v>42682274</v>
      </c>
      <c r="Y33" s="40">
        <f t="shared" si="9"/>
        <v>0.13391617735691713</v>
      </c>
      <c r="Z33" s="75">
        <f t="shared" si="10"/>
        <v>145917883</v>
      </c>
      <c r="AA33" s="76">
        <f t="shared" si="11"/>
        <v>23807878</v>
      </c>
      <c r="AB33" s="76">
        <f t="shared" si="12"/>
        <v>169725761</v>
      </c>
      <c r="AC33" s="40">
        <f t="shared" si="13"/>
        <v>0.5325167331083093</v>
      </c>
      <c r="AD33" s="75">
        <v>49194730</v>
      </c>
      <c r="AE33" s="76">
        <v>19232567</v>
      </c>
      <c r="AF33" s="76">
        <f t="shared" si="14"/>
        <v>68427297</v>
      </c>
      <c r="AG33" s="40">
        <f t="shared" si="15"/>
        <v>0.7601956987082873</v>
      </c>
      <c r="AH33" s="40">
        <f t="shared" si="16"/>
        <v>-0.3762390760517692</v>
      </c>
      <c r="AI33" s="12">
        <v>300666471</v>
      </c>
      <c r="AJ33" s="12">
        <v>300666471</v>
      </c>
      <c r="AK33" s="12">
        <v>228565358</v>
      </c>
      <c r="AL33" s="12"/>
    </row>
    <row r="34" spans="1:38" s="13" customFormat="1" ht="12.75">
      <c r="A34" s="29" t="s">
        <v>115</v>
      </c>
      <c r="B34" s="58" t="s">
        <v>591</v>
      </c>
      <c r="C34" s="39" t="s">
        <v>592</v>
      </c>
      <c r="D34" s="75">
        <v>288523967</v>
      </c>
      <c r="E34" s="76">
        <v>14094250</v>
      </c>
      <c r="F34" s="77">
        <f t="shared" si="0"/>
        <v>302618217</v>
      </c>
      <c r="G34" s="75">
        <v>291593534</v>
      </c>
      <c r="H34" s="76">
        <v>22151004</v>
      </c>
      <c r="I34" s="78">
        <f t="shared" si="1"/>
        <v>313744538</v>
      </c>
      <c r="J34" s="75">
        <v>27551877</v>
      </c>
      <c r="K34" s="76">
        <v>105801</v>
      </c>
      <c r="L34" s="76">
        <f t="shared" si="2"/>
        <v>27657678</v>
      </c>
      <c r="M34" s="40">
        <f t="shared" si="3"/>
        <v>0.09139462347701295</v>
      </c>
      <c r="N34" s="103">
        <v>44299996</v>
      </c>
      <c r="O34" s="104">
        <v>122338</v>
      </c>
      <c r="P34" s="105">
        <f t="shared" si="4"/>
        <v>44422334</v>
      </c>
      <c r="Q34" s="40">
        <f t="shared" si="5"/>
        <v>0.14679332407804122</v>
      </c>
      <c r="R34" s="103">
        <v>29915332</v>
      </c>
      <c r="S34" s="105">
        <v>1223708</v>
      </c>
      <c r="T34" s="105">
        <f t="shared" si="6"/>
        <v>31139040</v>
      </c>
      <c r="U34" s="40">
        <f t="shared" si="7"/>
        <v>0.09924966406905225</v>
      </c>
      <c r="V34" s="103">
        <v>60484147</v>
      </c>
      <c r="W34" s="105">
        <v>912446</v>
      </c>
      <c r="X34" s="105">
        <f t="shared" si="8"/>
        <v>61396593</v>
      </c>
      <c r="Y34" s="40">
        <f t="shared" si="9"/>
        <v>0.1956897589082491</v>
      </c>
      <c r="Z34" s="75">
        <f t="shared" si="10"/>
        <v>162251352</v>
      </c>
      <c r="AA34" s="76">
        <f t="shared" si="11"/>
        <v>2364293</v>
      </c>
      <c r="AB34" s="76">
        <f t="shared" si="12"/>
        <v>164615645</v>
      </c>
      <c r="AC34" s="40">
        <f t="shared" si="13"/>
        <v>0.5246805125257671</v>
      </c>
      <c r="AD34" s="75">
        <v>57568179</v>
      </c>
      <c r="AE34" s="76">
        <v>1139596</v>
      </c>
      <c r="AF34" s="76">
        <f t="shared" si="14"/>
        <v>58707775</v>
      </c>
      <c r="AG34" s="40">
        <f t="shared" si="15"/>
        <v>0.4847556785977844</v>
      </c>
      <c r="AH34" s="40">
        <f t="shared" si="16"/>
        <v>0.04580003244885367</v>
      </c>
      <c r="AI34" s="12">
        <v>361879544</v>
      </c>
      <c r="AJ34" s="12">
        <v>369895409</v>
      </c>
      <c r="AK34" s="12">
        <v>179308900</v>
      </c>
      <c r="AL34" s="12"/>
    </row>
    <row r="35" spans="1:38" s="55" customFormat="1" ht="12.75">
      <c r="A35" s="59"/>
      <c r="B35" s="60" t="s">
        <v>593</v>
      </c>
      <c r="C35" s="32"/>
      <c r="D35" s="79">
        <f>SUM(D30:D34)</f>
        <v>3504039661</v>
      </c>
      <c r="E35" s="80">
        <f>SUM(E30:E34)</f>
        <v>371088699</v>
      </c>
      <c r="F35" s="88">
        <f t="shared" si="0"/>
        <v>3875128360</v>
      </c>
      <c r="G35" s="79">
        <f>SUM(G30:G34)</f>
        <v>3288983805</v>
      </c>
      <c r="H35" s="80">
        <f>SUM(H30:H34)</f>
        <v>516865622</v>
      </c>
      <c r="I35" s="81">
        <f t="shared" si="1"/>
        <v>3805849427</v>
      </c>
      <c r="J35" s="79">
        <f>SUM(J30:J34)</f>
        <v>594001532</v>
      </c>
      <c r="K35" s="80">
        <f>SUM(K30:K34)</f>
        <v>25435788</v>
      </c>
      <c r="L35" s="80">
        <f t="shared" si="2"/>
        <v>619437320</v>
      </c>
      <c r="M35" s="44">
        <f t="shared" si="3"/>
        <v>0.15984949721768701</v>
      </c>
      <c r="N35" s="109">
        <f>SUM(N30:N34)</f>
        <v>713332888</v>
      </c>
      <c r="O35" s="110">
        <f>SUM(O30:O34)</f>
        <v>59597687</v>
      </c>
      <c r="P35" s="111">
        <f t="shared" si="4"/>
        <v>772930575</v>
      </c>
      <c r="Q35" s="44">
        <f t="shared" si="5"/>
        <v>0.19945934771564575</v>
      </c>
      <c r="R35" s="109">
        <f>SUM(R30:R34)</f>
        <v>881956558</v>
      </c>
      <c r="S35" s="111">
        <f>SUM(S30:S34)</f>
        <v>43452605</v>
      </c>
      <c r="T35" s="111">
        <f t="shared" si="6"/>
        <v>925409163</v>
      </c>
      <c r="U35" s="44">
        <f t="shared" si="7"/>
        <v>0.24315443391817612</v>
      </c>
      <c r="V35" s="109">
        <f>SUM(V30:V34)</f>
        <v>826493089</v>
      </c>
      <c r="W35" s="111">
        <f>SUM(W30:W34)</f>
        <v>150163918</v>
      </c>
      <c r="X35" s="111">
        <f t="shared" si="8"/>
        <v>976657007</v>
      </c>
      <c r="Y35" s="44">
        <f t="shared" si="9"/>
        <v>0.25661998083036613</v>
      </c>
      <c r="Z35" s="79">
        <f t="shared" si="10"/>
        <v>3015784067</v>
      </c>
      <c r="AA35" s="80">
        <f t="shared" si="11"/>
        <v>278649998</v>
      </c>
      <c r="AB35" s="80">
        <f t="shared" si="12"/>
        <v>3294434065</v>
      </c>
      <c r="AC35" s="44">
        <f t="shared" si="13"/>
        <v>0.8656238582714691</v>
      </c>
      <c r="AD35" s="79">
        <f>SUM(AD30:AD34)</f>
        <v>775944736</v>
      </c>
      <c r="AE35" s="80">
        <f>SUM(AE30:AE34)</f>
        <v>109509208</v>
      </c>
      <c r="AF35" s="80">
        <f t="shared" si="14"/>
        <v>885453944</v>
      </c>
      <c r="AG35" s="44">
        <f t="shared" si="15"/>
        <v>0.8208015716560492</v>
      </c>
      <c r="AH35" s="44">
        <f t="shared" si="16"/>
        <v>0.1030014758170188</v>
      </c>
      <c r="AI35" s="61">
        <f>SUM(AI30:AI34)</f>
        <v>3809943143</v>
      </c>
      <c r="AJ35" s="61">
        <f>SUM(AJ30:AJ34)</f>
        <v>3836877161</v>
      </c>
      <c r="AK35" s="61">
        <f>SUM(AK30:AK34)</f>
        <v>3149314804</v>
      </c>
      <c r="AL35" s="61"/>
    </row>
    <row r="36" spans="1:38" s="55" customFormat="1" ht="12.75">
      <c r="A36" s="59"/>
      <c r="B36" s="60" t="s">
        <v>594</v>
      </c>
      <c r="C36" s="32"/>
      <c r="D36" s="79">
        <f>SUM(D9:D14,D16:D21,D23:D28,D30:D34)</f>
        <v>11511051190</v>
      </c>
      <c r="E36" s="80">
        <f>SUM(E9:E14,E16:E21,E23:E28,E30:E34)</f>
        <v>3368513360</v>
      </c>
      <c r="F36" s="81">
        <f t="shared" si="0"/>
        <v>14879564550</v>
      </c>
      <c r="G36" s="79">
        <f>SUM(G9:G14,G16:G21,G23:G28,G30:G34)</f>
        <v>12213866363</v>
      </c>
      <c r="H36" s="80">
        <f>SUM(H9:H14,H16:H21,H23:H28,H30:H34)</f>
        <v>3667628798</v>
      </c>
      <c r="I36" s="88">
        <f t="shared" si="1"/>
        <v>15881495161</v>
      </c>
      <c r="J36" s="79">
        <f>SUM(J9:J14,J16:J21,J23:J28,J30:J34)</f>
        <v>2384568324</v>
      </c>
      <c r="K36" s="90">
        <f>SUM(K9:K14,K16:K21,K23:K28,K30:K34)</f>
        <v>532055367</v>
      </c>
      <c r="L36" s="80">
        <f t="shared" si="2"/>
        <v>2916623691</v>
      </c>
      <c r="M36" s="44">
        <f t="shared" si="3"/>
        <v>0.1960153928698135</v>
      </c>
      <c r="N36" s="109">
        <f>SUM(N9:N14,N16:N21,N23:N28,N30:N34)</f>
        <v>2701147995</v>
      </c>
      <c r="O36" s="110">
        <f>SUM(O9:O14,O16:O21,O23:O28,O30:O34)</f>
        <v>728506976</v>
      </c>
      <c r="P36" s="111">
        <f t="shared" si="4"/>
        <v>3429654971</v>
      </c>
      <c r="Q36" s="44">
        <f t="shared" si="5"/>
        <v>0.2304943104669014</v>
      </c>
      <c r="R36" s="109">
        <f>SUM(R9:R14,R16:R21,R23:R28,R30:R34)</f>
        <v>3154868526</v>
      </c>
      <c r="S36" s="111">
        <f>SUM(S9:S14,S16:S21,S23:S28,S30:S34)</f>
        <v>444982105</v>
      </c>
      <c r="T36" s="111">
        <f t="shared" si="6"/>
        <v>3599850631</v>
      </c>
      <c r="U36" s="44">
        <f t="shared" si="7"/>
        <v>0.22666950400489436</v>
      </c>
      <c r="V36" s="109">
        <f>SUM(V9:V14,V16:V21,V23:V28,V30:V34)</f>
        <v>2830789929</v>
      </c>
      <c r="W36" s="111">
        <f>SUM(W9:W14,W16:W21,W23:W28,W30:W34)</f>
        <v>839220929</v>
      </c>
      <c r="X36" s="111">
        <f t="shared" si="8"/>
        <v>3670010858</v>
      </c>
      <c r="Y36" s="44">
        <f t="shared" si="9"/>
        <v>0.2310872383736515</v>
      </c>
      <c r="Z36" s="79">
        <f t="shared" si="10"/>
        <v>11071374774</v>
      </c>
      <c r="AA36" s="80">
        <f t="shared" si="11"/>
        <v>2544765377</v>
      </c>
      <c r="AB36" s="80">
        <f t="shared" si="12"/>
        <v>13616140151</v>
      </c>
      <c r="AC36" s="44">
        <f t="shared" si="13"/>
        <v>0.857358832588823</v>
      </c>
      <c r="AD36" s="79">
        <f>SUM(AD9:AD14,AD16:AD21,AD23:AD28,AD30:AD34)</f>
        <v>2574973394</v>
      </c>
      <c r="AE36" s="80">
        <f>SUM(AE9:AE14,AE16:AE21,AE23:AE28,AE30:AE34)</f>
        <v>1010494208</v>
      </c>
      <c r="AF36" s="80">
        <f t="shared" si="14"/>
        <v>3585467602</v>
      </c>
      <c r="AG36" s="44">
        <f t="shared" si="15"/>
        <v>0.8387659252134163</v>
      </c>
      <c r="AH36" s="44">
        <f t="shared" si="16"/>
        <v>0.023579422654060878</v>
      </c>
      <c r="AI36" s="61">
        <f>SUM(AI9:AI14,AI16:AI21,AI23:AI28,AI30:AI34)</f>
        <v>13710028877</v>
      </c>
      <c r="AJ36" s="61">
        <f>SUM(AJ9:AJ14,AJ16:AJ21,AJ23:AJ28,AJ30:AJ34)</f>
        <v>14007745323</v>
      </c>
      <c r="AK36" s="61">
        <f>SUM(AK9:AK14,AK16:AK21,AK23:AK28,AK30:AK34)</f>
        <v>11749219466</v>
      </c>
      <c r="AL36" s="61"/>
    </row>
    <row r="37" spans="1:38" s="13" customFormat="1" ht="12.75">
      <c r="A37" s="62"/>
      <c r="B37" s="63"/>
      <c r="C37" s="64"/>
      <c r="D37" s="91"/>
      <c r="E37" s="91"/>
      <c r="F37" s="92"/>
      <c r="G37" s="93"/>
      <c r="H37" s="91"/>
      <c r="I37" s="94"/>
      <c r="J37" s="93"/>
      <c r="K37" s="95"/>
      <c r="L37" s="91"/>
      <c r="M37" s="68"/>
      <c r="N37" s="93"/>
      <c r="O37" s="95"/>
      <c r="P37" s="91"/>
      <c r="Q37" s="68"/>
      <c r="R37" s="93"/>
      <c r="S37" s="95"/>
      <c r="T37" s="91"/>
      <c r="U37" s="68"/>
      <c r="V37" s="93"/>
      <c r="W37" s="95"/>
      <c r="X37" s="91"/>
      <c r="Y37" s="68"/>
      <c r="Z37" s="93"/>
      <c r="AA37" s="95"/>
      <c r="AB37" s="91"/>
      <c r="AC37" s="68"/>
      <c r="AD37" s="93"/>
      <c r="AE37" s="91"/>
      <c r="AF37" s="91"/>
      <c r="AG37" s="68"/>
      <c r="AH37" s="68"/>
      <c r="AI37" s="12"/>
      <c r="AJ37" s="12"/>
      <c r="AK37" s="12"/>
      <c r="AL37" s="12"/>
    </row>
    <row r="38" spans="1:38" s="13" customFormat="1" ht="13.5">
      <c r="A38" s="12"/>
      <c r="B38" s="136" t="s">
        <v>657</v>
      </c>
      <c r="C38" s="12"/>
      <c r="D38" s="86"/>
      <c r="E38" s="86"/>
      <c r="F38" s="86"/>
      <c r="G38" s="86"/>
      <c r="H38" s="86"/>
      <c r="I38" s="86"/>
      <c r="J38" s="86"/>
      <c r="K38" s="86"/>
      <c r="L38" s="86"/>
      <c r="M38" s="12"/>
      <c r="N38" s="86"/>
      <c r="O38" s="86"/>
      <c r="P38" s="86"/>
      <c r="Q38" s="12"/>
      <c r="R38" s="86"/>
      <c r="S38" s="86"/>
      <c r="T38" s="86"/>
      <c r="U38" s="12"/>
      <c r="V38" s="86"/>
      <c r="W38" s="86"/>
      <c r="X38" s="86"/>
      <c r="Y38" s="12"/>
      <c r="Z38" s="86"/>
      <c r="AA38" s="86"/>
      <c r="AB38" s="86"/>
      <c r="AC38" s="12"/>
      <c r="AD38" s="86"/>
      <c r="AE38" s="86"/>
      <c r="AF38" s="86"/>
      <c r="AG38" s="12"/>
      <c r="AH38" s="12"/>
      <c r="AI38" s="12"/>
      <c r="AJ38" s="12"/>
      <c r="AK38" s="12"/>
      <c r="AL38" s="12"/>
    </row>
    <row r="39" spans="1:38" ht="12.75">
      <c r="A39" s="2"/>
      <c r="B39" s="2"/>
      <c r="C39" s="2"/>
      <c r="D39" s="87"/>
      <c r="E39" s="87"/>
      <c r="F39" s="87"/>
      <c r="G39" s="87"/>
      <c r="H39" s="87"/>
      <c r="I39" s="87"/>
      <c r="J39" s="87"/>
      <c r="K39" s="87"/>
      <c r="L39" s="87"/>
      <c r="M39" s="2"/>
      <c r="N39" s="87"/>
      <c r="O39" s="87"/>
      <c r="P39" s="87"/>
      <c r="Q39" s="2"/>
      <c r="R39" s="87"/>
      <c r="S39" s="87"/>
      <c r="T39" s="87"/>
      <c r="U39" s="2"/>
      <c r="V39" s="87"/>
      <c r="W39" s="87"/>
      <c r="X39" s="87"/>
      <c r="Y39" s="2"/>
      <c r="Z39" s="87"/>
      <c r="AA39" s="87"/>
      <c r="AB39" s="87"/>
      <c r="AC39" s="2"/>
      <c r="AD39" s="87"/>
      <c r="AE39" s="87"/>
      <c r="AF39" s="87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87"/>
      <c r="E40" s="87"/>
      <c r="F40" s="87"/>
      <c r="G40" s="87"/>
      <c r="H40" s="87"/>
      <c r="I40" s="87"/>
      <c r="J40" s="87"/>
      <c r="K40" s="87"/>
      <c r="L40" s="87"/>
      <c r="M40" s="2"/>
      <c r="N40" s="87"/>
      <c r="O40" s="87"/>
      <c r="P40" s="87"/>
      <c r="Q40" s="2"/>
      <c r="R40" s="87"/>
      <c r="S40" s="87"/>
      <c r="T40" s="87"/>
      <c r="U40" s="2"/>
      <c r="V40" s="87"/>
      <c r="W40" s="87"/>
      <c r="X40" s="87"/>
      <c r="Y40" s="2"/>
      <c r="Z40" s="87"/>
      <c r="AA40" s="87"/>
      <c r="AB40" s="87"/>
      <c r="AC40" s="2"/>
      <c r="AD40" s="87"/>
      <c r="AE40" s="87"/>
      <c r="AF40" s="87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87"/>
      <c r="E41" s="87"/>
      <c r="F41" s="87"/>
      <c r="G41" s="87"/>
      <c r="H41" s="87"/>
      <c r="I41" s="87"/>
      <c r="J41" s="87"/>
      <c r="K41" s="87"/>
      <c r="L41" s="87"/>
      <c r="M41" s="2"/>
      <c r="N41" s="87"/>
      <c r="O41" s="87"/>
      <c r="P41" s="87"/>
      <c r="Q41" s="2"/>
      <c r="R41" s="87"/>
      <c r="S41" s="87"/>
      <c r="T41" s="87"/>
      <c r="U41" s="2"/>
      <c r="V41" s="87"/>
      <c r="W41" s="87"/>
      <c r="X41" s="87"/>
      <c r="Y41" s="2"/>
      <c r="Z41" s="87"/>
      <c r="AA41" s="87"/>
      <c r="AB41" s="87"/>
      <c r="AC41" s="2"/>
      <c r="AD41" s="87"/>
      <c r="AE41" s="87"/>
      <c r="AF41" s="87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87"/>
      <c r="E42" s="87"/>
      <c r="F42" s="87"/>
      <c r="G42" s="87"/>
      <c r="H42" s="87"/>
      <c r="I42" s="87"/>
      <c r="J42" s="87"/>
      <c r="K42" s="87"/>
      <c r="L42" s="87"/>
      <c r="M42" s="2"/>
      <c r="N42" s="87"/>
      <c r="O42" s="87"/>
      <c r="P42" s="87"/>
      <c r="Q42" s="2"/>
      <c r="R42" s="87"/>
      <c r="S42" s="87"/>
      <c r="T42" s="87"/>
      <c r="U42" s="2"/>
      <c r="V42" s="87"/>
      <c r="W42" s="87"/>
      <c r="X42" s="87"/>
      <c r="Y42" s="2"/>
      <c r="Z42" s="87"/>
      <c r="AA42" s="87"/>
      <c r="AB42" s="87"/>
      <c r="AC42" s="2"/>
      <c r="AD42" s="87"/>
      <c r="AE42" s="87"/>
      <c r="AF42" s="87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87"/>
      <c r="E43" s="87"/>
      <c r="F43" s="87"/>
      <c r="G43" s="87"/>
      <c r="H43" s="87"/>
      <c r="I43" s="87"/>
      <c r="J43" s="87"/>
      <c r="K43" s="87"/>
      <c r="L43" s="87"/>
      <c r="M43" s="2"/>
      <c r="N43" s="87"/>
      <c r="O43" s="87"/>
      <c r="P43" s="87"/>
      <c r="Q43" s="2"/>
      <c r="R43" s="87"/>
      <c r="S43" s="87"/>
      <c r="T43" s="87"/>
      <c r="U43" s="2"/>
      <c r="V43" s="87"/>
      <c r="W43" s="87"/>
      <c r="X43" s="87"/>
      <c r="Y43" s="2"/>
      <c r="Z43" s="87"/>
      <c r="AA43" s="87"/>
      <c r="AB43" s="87"/>
      <c r="AC43" s="2"/>
      <c r="AD43" s="87"/>
      <c r="AE43" s="87"/>
      <c r="AF43" s="87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87"/>
      <c r="E44" s="87"/>
      <c r="F44" s="87"/>
      <c r="G44" s="87"/>
      <c r="H44" s="87"/>
      <c r="I44" s="87"/>
      <c r="J44" s="87"/>
      <c r="K44" s="87"/>
      <c r="L44" s="87"/>
      <c r="M44" s="2"/>
      <c r="N44" s="87"/>
      <c r="O44" s="87"/>
      <c r="P44" s="87"/>
      <c r="Q44" s="2"/>
      <c r="R44" s="87"/>
      <c r="S44" s="87"/>
      <c r="T44" s="87"/>
      <c r="U44" s="2"/>
      <c r="V44" s="87"/>
      <c r="W44" s="87"/>
      <c r="X44" s="87"/>
      <c r="Y44" s="2"/>
      <c r="Z44" s="87"/>
      <c r="AA44" s="87"/>
      <c r="AB44" s="87"/>
      <c r="AC44" s="2"/>
      <c r="AD44" s="87"/>
      <c r="AE44" s="87"/>
      <c r="AF44" s="87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87"/>
      <c r="E45" s="87"/>
      <c r="F45" s="87"/>
      <c r="G45" s="87"/>
      <c r="H45" s="87"/>
      <c r="I45" s="87"/>
      <c r="J45" s="87"/>
      <c r="K45" s="87"/>
      <c r="L45" s="87"/>
      <c r="M45" s="2"/>
      <c r="N45" s="87"/>
      <c r="O45" s="87"/>
      <c r="P45" s="87"/>
      <c r="Q45" s="2"/>
      <c r="R45" s="87"/>
      <c r="S45" s="87"/>
      <c r="T45" s="87"/>
      <c r="U45" s="2"/>
      <c r="V45" s="87"/>
      <c r="W45" s="87"/>
      <c r="X45" s="87"/>
      <c r="Y45" s="2"/>
      <c r="Z45" s="87"/>
      <c r="AA45" s="87"/>
      <c r="AB45" s="87"/>
      <c r="AC45" s="2"/>
      <c r="AD45" s="87"/>
      <c r="AE45" s="87"/>
      <c r="AF45" s="87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87"/>
      <c r="E46" s="87"/>
      <c r="F46" s="87"/>
      <c r="G46" s="87"/>
      <c r="H46" s="87"/>
      <c r="I46" s="87"/>
      <c r="J46" s="87"/>
      <c r="K46" s="87"/>
      <c r="L46" s="87"/>
      <c r="M46" s="2"/>
      <c r="N46" s="87"/>
      <c r="O46" s="87"/>
      <c r="P46" s="87"/>
      <c r="Q46" s="2"/>
      <c r="R46" s="87"/>
      <c r="S46" s="87"/>
      <c r="T46" s="87"/>
      <c r="U46" s="2"/>
      <c r="V46" s="87"/>
      <c r="W46" s="87"/>
      <c r="X46" s="87"/>
      <c r="Y46" s="2"/>
      <c r="Z46" s="87"/>
      <c r="AA46" s="87"/>
      <c r="AB46" s="87"/>
      <c r="AC46" s="2"/>
      <c r="AD46" s="87"/>
      <c r="AE46" s="87"/>
      <c r="AF46" s="87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87"/>
      <c r="E47" s="87"/>
      <c r="F47" s="87"/>
      <c r="G47" s="87"/>
      <c r="H47" s="87"/>
      <c r="I47" s="87"/>
      <c r="J47" s="87"/>
      <c r="K47" s="87"/>
      <c r="L47" s="87"/>
      <c r="M47" s="2"/>
      <c r="N47" s="87"/>
      <c r="O47" s="87"/>
      <c r="P47" s="87"/>
      <c r="Q47" s="2"/>
      <c r="R47" s="87"/>
      <c r="S47" s="87"/>
      <c r="T47" s="87"/>
      <c r="U47" s="2"/>
      <c r="V47" s="87"/>
      <c r="W47" s="87"/>
      <c r="X47" s="87"/>
      <c r="Y47" s="2"/>
      <c r="Z47" s="87"/>
      <c r="AA47" s="87"/>
      <c r="AB47" s="87"/>
      <c r="AC47" s="2"/>
      <c r="AD47" s="87"/>
      <c r="AE47" s="87"/>
      <c r="AF47" s="87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87"/>
      <c r="E48" s="87"/>
      <c r="F48" s="87"/>
      <c r="G48" s="87"/>
      <c r="H48" s="87"/>
      <c r="I48" s="87"/>
      <c r="J48" s="87"/>
      <c r="K48" s="87"/>
      <c r="L48" s="87"/>
      <c r="M48" s="2"/>
      <c r="N48" s="87"/>
      <c r="O48" s="87"/>
      <c r="P48" s="87"/>
      <c r="Q48" s="2"/>
      <c r="R48" s="87"/>
      <c r="S48" s="87"/>
      <c r="T48" s="87"/>
      <c r="U48" s="2"/>
      <c r="V48" s="87"/>
      <c r="W48" s="87"/>
      <c r="X48" s="87"/>
      <c r="Y48" s="2"/>
      <c r="Z48" s="87"/>
      <c r="AA48" s="87"/>
      <c r="AB48" s="87"/>
      <c r="AC48" s="2"/>
      <c r="AD48" s="87"/>
      <c r="AE48" s="87"/>
      <c r="AF48" s="87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87"/>
      <c r="E49" s="87"/>
      <c r="F49" s="87"/>
      <c r="G49" s="87"/>
      <c r="H49" s="87"/>
      <c r="I49" s="87"/>
      <c r="J49" s="87"/>
      <c r="K49" s="87"/>
      <c r="L49" s="87"/>
      <c r="M49" s="2"/>
      <c r="N49" s="87"/>
      <c r="O49" s="87"/>
      <c r="P49" s="87"/>
      <c r="Q49" s="2"/>
      <c r="R49" s="87"/>
      <c r="S49" s="87"/>
      <c r="T49" s="87"/>
      <c r="U49" s="2"/>
      <c r="V49" s="87"/>
      <c r="W49" s="87"/>
      <c r="X49" s="87"/>
      <c r="Y49" s="2"/>
      <c r="Z49" s="87"/>
      <c r="AA49" s="87"/>
      <c r="AB49" s="87"/>
      <c r="AC49" s="2"/>
      <c r="AD49" s="87"/>
      <c r="AE49" s="87"/>
      <c r="AF49" s="87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87"/>
      <c r="E50" s="87"/>
      <c r="F50" s="87"/>
      <c r="G50" s="87"/>
      <c r="H50" s="87"/>
      <c r="I50" s="87"/>
      <c r="J50" s="87"/>
      <c r="K50" s="87"/>
      <c r="L50" s="87"/>
      <c r="M50" s="2"/>
      <c r="N50" s="87"/>
      <c r="O50" s="87"/>
      <c r="P50" s="87"/>
      <c r="Q50" s="2"/>
      <c r="R50" s="87"/>
      <c r="S50" s="87"/>
      <c r="T50" s="87"/>
      <c r="U50" s="2"/>
      <c r="V50" s="87"/>
      <c r="W50" s="87"/>
      <c r="X50" s="87"/>
      <c r="Y50" s="2"/>
      <c r="Z50" s="87"/>
      <c r="AA50" s="87"/>
      <c r="AB50" s="87"/>
      <c r="AC50" s="2"/>
      <c r="AD50" s="87"/>
      <c r="AE50" s="87"/>
      <c r="AF50" s="87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87"/>
      <c r="E51" s="87"/>
      <c r="F51" s="87"/>
      <c r="G51" s="87"/>
      <c r="H51" s="87"/>
      <c r="I51" s="87"/>
      <c r="J51" s="87"/>
      <c r="K51" s="87"/>
      <c r="L51" s="87"/>
      <c r="M51" s="2"/>
      <c r="N51" s="87"/>
      <c r="O51" s="87"/>
      <c r="P51" s="87"/>
      <c r="Q51" s="2"/>
      <c r="R51" s="87"/>
      <c r="S51" s="87"/>
      <c r="T51" s="87"/>
      <c r="U51" s="2"/>
      <c r="V51" s="87"/>
      <c r="W51" s="87"/>
      <c r="X51" s="87"/>
      <c r="Y51" s="2"/>
      <c r="Z51" s="87"/>
      <c r="AA51" s="87"/>
      <c r="AB51" s="87"/>
      <c r="AC51" s="2"/>
      <c r="AD51" s="87"/>
      <c r="AE51" s="87"/>
      <c r="AF51" s="87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87"/>
      <c r="E52" s="87"/>
      <c r="F52" s="87"/>
      <c r="G52" s="87"/>
      <c r="H52" s="87"/>
      <c r="I52" s="87"/>
      <c r="J52" s="87"/>
      <c r="K52" s="87"/>
      <c r="L52" s="87"/>
      <c r="M52" s="2"/>
      <c r="N52" s="87"/>
      <c r="O52" s="87"/>
      <c r="P52" s="87"/>
      <c r="Q52" s="2"/>
      <c r="R52" s="87"/>
      <c r="S52" s="87"/>
      <c r="T52" s="87"/>
      <c r="U52" s="2"/>
      <c r="V52" s="87"/>
      <c r="W52" s="87"/>
      <c r="X52" s="87"/>
      <c r="Y52" s="2"/>
      <c r="Z52" s="87"/>
      <c r="AA52" s="87"/>
      <c r="AB52" s="87"/>
      <c r="AC52" s="2"/>
      <c r="AD52" s="87"/>
      <c r="AE52" s="87"/>
      <c r="AF52" s="87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87"/>
      <c r="E53" s="87"/>
      <c r="F53" s="87"/>
      <c r="G53" s="87"/>
      <c r="H53" s="87"/>
      <c r="I53" s="87"/>
      <c r="J53" s="87"/>
      <c r="K53" s="87"/>
      <c r="L53" s="87"/>
      <c r="M53" s="2"/>
      <c r="N53" s="87"/>
      <c r="O53" s="87"/>
      <c r="P53" s="87"/>
      <c r="Q53" s="2"/>
      <c r="R53" s="87"/>
      <c r="S53" s="87"/>
      <c r="T53" s="87"/>
      <c r="U53" s="2"/>
      <c r="V53" s="87"/>
      <c r="W53" s="87"/>
      <c r="X53" s="87"/>
      <c r="Y53" s="2"/>
      <c r="Z53" s="87"/>
      <c r="AA53" s="87"/>
      <c r="AB53" s="87"/>
      <c r="AC53" s="2"/>
      <c r="AD53" s="87"/>
      <c r="AE53" s="87"/>
      <c r="AF53" s="87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87"/>
      <c r="E54" s="87"/>
      <c r="F54" s="87"/>
      <c r="G54" s="87"/>
      <c r="H54" s="87"/>
      <c r="I54" s="87"/>
      <c r="J54" s="87"/>
      <c r="K54" s="87"/>
      <c r="L54" s="87"/>
      <c r="M54" s="2"/>
      <c r="N54" s="87"/>
      <c r="O54" s="87"/>
      <c r="P54" s="87"/>
      <c r="Q54" s="2"/>
      <c r="R54" s="87"/>
      <c r="S54" s="87"/>
      <c r="T54" s="87"/>
      <c r="U54" s="2"/>
      <c r="V54" s="87"/>
      <c r="W54" s="87"/>
      <c r="X54" s="87"/>
      <c r="Y54" s="2"/>
      <c r="Z54" s="87"/>
      <c r="AA54" s="87"/>
      <c r="AB54" s="87"/>
      <c r="AC54" s="2"/>
      <c r="AD54" s="87"/>
      <c r="AE54" s="87"/>
      <c r="AF54" s="87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87"/>
      <c r="E55" s="87"/>
      <c r="F55" s="87"/>
      <c r="G55" s="87"/>
      <c r="H55" s="87"/>
      <c r="I55" s="87"/>
      <c r="J55" s="87"/>
      <c r="K55" s="87"/>
      <c r="L55" s="87"/>
      <c r="M55" s="2"/>
      <c r="N55" s="87"/>
      <c r="O55" s="87"/>
      <c r="P55" s="87"/>
      <c r="Q55" s="2"/>
      <c r="R55" s="87"/>
      <c r="S55" s="87"/>
      <c r="T55" s="87"/>
      <c r="U55" s="2"/>
      <c r="V55" s="87"/>
      <c r="W55" s="87"/>
      <c r="X55" s="87"/>
      <c r="Y55" s="2"/>
      <c r="Z55" s="87"/>
      <c r="AA55" s="87"/>
      <c r="AB55" s="87"/>
      <c r="AC55" s="2"/>
      <c r="AD55" s="87"/>
      <c r="AE55" s="87"/>
      <c r="AF55" s="87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87"/>
      <c r="E56" s="87"/>
      <c r="F56" s="87"/>
      <c r="G56" s="87"/>
      <c r="H56" s="87"/>
      <c r="I56" s="87"/>
      <c r="J56" s="87"/>
      <c r="K56" s="87"/>
      <c r="L56" s="87"/>
      <c r="M56" s="2"/>
      <c r="N56" s="87"/>
      <c r="O56" s="87"/>
      <c r="P56" s="87"/>
      <c r="Q56" s="2"/>
      <c r="R56" s="87"/>
      <c r="S56" s="87"/>
      <c r="T56" s="87"/>
      <c r="U56" s="2"/>
      <c r="V56" s="87"/>
      <c r="W56" s="87"/>
      <c r="X56" s="87"/>
      <c r="Y56" s="2"/>
      <c r="Z56" s="87"/>
      <c r="AA56" s="87"/>
      <c r="AB56" s="87"/>
      <c r="AC56" s="2"/>
      <c r="AD56" s="87"/>
      <c r="AE56" s="87"/>
      <c r="AF56" s="87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87"/>
      <c r="E57" s="87"/>
      <c r="F57" s="87"/>
      <c r="G57" s="87"/>
      <c r="H57" s="87"/>
      <c r="I57" s="87"/>
      <c r="J57" s="87"/>
      <c r="K57" s="87"/>
      <c r="L57" s="87"/>
      <c r="M57" s="2"/>
      <c r="N57" s="87"/>
      <c r="O57" s="87"/>
      <c r="P57" s="87"/>
      <c r="Q57" s="2"/>
      <c r="R57" s="87"/>
      <c r="S57" s="87"/>
      <c r="T57" s="87"/>
      <c r="U57" s="2"/>
      <c r="V57" s="87"/>
      <c r="W57" s="87"/>
      <c r="X57" s="87"/>
      <c r="Y57" s="2"/>
      <c r="Z57" s="87"/>
      <c r="AA57" s="87"/>
      <c r="AB57" s="87"/>
      <c r="AC57" s="2"/>
      <c r="AD57" s="87"/>
      <c r="AE57" s="87"/>
      <c r="AF57" s="87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87"/>
      <c r="E58" s="87"/>
      <c r="F58" s="87"/>
      <c r="G58" s="87"/>
      <c r="H58" s="87"/>
      <c r="I58" s="87"/>
      <c r="J58" s="87"/>
      <c r="K58" s="87"/>
      <c r="L58" s="87"/>
      <c r="M58" s="2"/>
      <c r="N58" s="87"/>
      <c r="O58" s="87"/>
      <c r="P58" s="87"/>
      <c r="Q58" s="2"/>
      <c r="R58" s="87"/>
      <c r="S58" s="87"/>
      <c r="T58" s="87"/>
      <c r="U58" s="2"/>
      <c r="V58" s="87"/>
      <c r="W58" s="87"/>
      <c r="X58" s="87"/>
      <c r="Y58" s="2"/>
      <c r="Z58" s="87"/>
      <c r="AA58" s="87"/>
      <c r="AB58" s="87"/>
      <c r="AC58" s="2"/>
      <c r="AD58" s="87"/>
      <c r="AE58" s="87"/>
      <c r="AF58" s="87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87"/>
      <c r="E59" s="87"/>
      <c r="F59" s="87"/>
      <c r="G59" s="87"/>
      <c r="H59" s="87"/>
      <c r="I59" s="87"/>
      <c r="J59" s="87"/>
      <c r="K59" s="87"/>
      <c r="L59" s="87"/>
      <c r="M59" s="2"/>
      <c r="N59" s="87"/>
      <c r="O59" s="87"/>
      <c r="P59" s="87"/>
      <c r="Q59" s="2"/>
      <c r="R59" s="87"/>
      <c r="S59" s="87"/>
      <c r="T59" s="87"/>
      <c r="U59" s="2"/>
      <c r="V59" s="87"/>
      <c r="W59" s="87"/>
      <c r="X59" s="87"/>
      <c r="Y59" s="2"/>
      <c r="Z59" s="87"/>
      <c r="AA59" s="87"/>
      <c r="AB59" s="87"/>
      <c r="AC59" s="2"/>
      <c r="AD59" s="87"/>
      <c r="AE59" s="87"/>
      <c r="AF59" s="87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87"/>
      <c r="E60" s="87"/>
      <c r="F60" s="87"/>
      <c r="G60" s="87"/>
      <c r="H60" s="87"/>
      <c r="I60" s="87"/>
      <c r="J60" s="87"/>
      <c r="K60" s="87"/>
      <c r="L60" s="87"/>
      <c r="M60" s="2"/>
      <c r="N60" s="87"/>
      <c r="O60" s="87"/>
      <c r="P60" s="87"/>
      <c r="Q60" s="2"/>
      <c r="R60" s="87"/>
      <c r="S60" s="87"/>
      <c r="T60" s="87"/>
      <c r="U60" s="2"/>
      <c r="V60" s="87"/>
      <c r="W60" s="87"/>
      <c r="X60" s="87"/>
      <c r="Y60" s="2"/>
      <c r="Z60" s="87"/>
      <c r="AA60" s="87"/>
      <c r="AB60" s="87"/>
      <c r="AC60" s="2"/>
      <c r="AD60" s="87"/>
      <c r="AE60" s="87"/>
      <c r="AF60" s="87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87"/>
      <c r="E61" s="87"/>
      <c r="F61" s="87"/>
      <c r="G61" s="87"/>
      <c r="H61" s="87"/>
      <c r="I61" s="87"/>
      <c r="J61" s="87"/>
      <c r="K61" s="87"/>
      <c r="L61" s="87"/>
      <c r="M61" s="2"/>
      <c r="N61" s="87"/>
      <c r="O61" s="87"/>
      <c r="P61" s="87"/>
      <c r="Q61" s="2"/>
      <c r="R61" s="87"/>
      <c r="S61" s="87"/>
      <c r="T61" s="87"/>
      <c r="U61" s="2"/>
      <c r="V61" s="87"/>
      <c r="W61" s="87"/>
      <c r="X61" s="87"/>
      <c r="Y61" s="2"/>
      <c r="Z61" s="87"/>
      <c r="AA61" s="87"/>
      <c r="AB61" s="87"/>
      <c r="AC61" s="2"/>
      <c r="AD61" s="87"/>
      <c r="AE61" s="87"/>
      <c r="AF61" s="87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87"/>
      <c r="E62" s="87"/>
      <c r="F62" s="87"/>
      <c r="G62" s="87"/>
      <c r="H62" s="87"/>
      <c r="I62" s="87"/>
      <c r="J62" s="87"/>
      <c r="K62" s="87"/>
      <c r="L62" s="87"/>
      <c r="M62" s="2"/>
      <c r="N62" s="87"/>
      <c r="O62" s="87"/>
      <c r="P62" s="87"/>
      <c r="Q62" s="2"/>
      <c r="R62" s="87"/>
      <c r="S62" s="87"/>
      <c r="T62" s="87"/>
      <c r="U62" s="2"/>
      <c r="V62" s="87"/>
      <c r="W62" s="87"/>
      <c r="X62" s="87"/>
      <c r="Y62" s="2"/>
      <c r="Z62" s="87"/>
      <c r="AA62" s="87"/>
      <c r="AB62" s="87"/>
      <c r="AC62" s="2"/>
      <c r="AD62" s="87"/>
      <c r="AE62" s="87"/>
      <c r="AF62" s="87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87"/>
      <c r="E63" s="87"/>
      <c r="F63" s="87"/>
      <c r="G63" s="87"/>
      <c r="H63" s="87"/>
      <c r="I63" s="87"/>
      <c r="J63" s="87"/>
      <c r="K63" s="87"/>
      <c r="L63" s="87"/>
      <c r="M63" s="2"/>
      <c r="N63" s="87"/>
      <c r="O63" s="87"/>
      <c r="P63" s="87"/>
      <c r="Q63" s="2"/>
      <c r="R63" s="87"/>
      <c r="S63" s="87"/>
      <c r="T63" s="87"/>
      <c r="U63" s="2"/>
      <c r="V63" s="87"/>
      <c r="W63" s="87"/>
      <c r="X63" s="87"/>
      <c r="Y63" s="2"/>
      <c r="Z63" s="87"/>
      <c r="AA63" s="87"/>
      <c r="AB63" s="87"/>
      <c r="AC63" s="2"/>
      <c r="AD63" s="87"/>
      <c r="AE63" s="87"/>
      <c r="AF63" s="87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87"/>
      <c r="E64" s="87"/>
      <c r="F64" s="87"/>
      <c r="G64" s="87"/>
      <c r="H64" s="87"/>
      <c r="I64" s="87"/>
      <c r="J64" s="87"/>
      <c r="K64" s="87"/>
      <c r="L64" s="87"/>
      <c r="M64" s="2"/>
      <c r="N64" s="87"/>
      <c r="O64" s="87"/>
      <c r="P64" s="87"/>
      <c r="Q64" s="2"/>
      <c r="R64" s="87"/>
      <c r="S64" s="87"/>
      <c r="T64" s="87"/>
      <c r="U64" s="2"/>
      <c r="V64" s="87"/>
      <c r="W64" s="87"/>
      <c r="X64" s="87"/>
      <c r="Y64" s="2"/>
      <c r="Z64" s="87"/>
      <c r="AA64" s="87"/>
      <c r="AB64" s="87"/>
      <c r="AC64" s="2"/>
      <c r="AD64" s="87"/>
      <c r="AE64" s="87"/>
      <c r="AF64" s="87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87"/>
      <c r="E65" s="87"/>
      <c r="F65" s="87"/>
      <c r="G65" s="87"/>
      <c r="H65" s="87"/>
      <c r="I65" s="87"/>
      <c r="J65" s="87"/>
      <c r="K65" s="87"/>
      <c r="L65" s="87"/>
      <c r="M65" s="2"/>
      <c r="N65" s="87"/>
      <c r="O65" s="87"/>
      <c r="P65" s="87"/>
      <c r="Q65" s="2"/>
      <c r="R65" s="87"/>
      <c r="S65" s="87"/>
      <c r="T65" s="87"/>
      <c r="U65" s="2"/>
      <c r="V65" s="87"/>
      <c r="W65" s="87"/>
      <c r="X65" s="87"/>
      <c r="Y65" s="2"/>
      <c r="Z65" s="87"/>
      <c r="AA65" s="87"/>
      <c r="AB65" s="87"/>
      <c r="AC65" s="2"/>
      <c r="AD65" s="87"/>
      <c r="AE65" s="87"/>
      <c r="AF65" s="87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7"/>
      <c r="E66" s="87"/>
      <c r="F66" s="87"/>
      <c r="G66" s="87"/>
      <c r="H66" s="87"/>
      <c r="I66" s="87"/>
      <c r="J66" s="87"/>
      <c r="K66" s="87"/>
      <c r="L66" s="87"/>
      <c r="M66" s="2"/>
      <c r="N66" s="87"/>
      <c r="O66" s="87"/>
      <c r="P66" s="87"/>
      <c r="Q66" s="2"/>
      <c r="R66" s="87"/>
      <c r="S66" s="87"/>
      <c r="T66" s="87"/>
      <c r="U66" s="2"/>
      <c r="V66" s="87"/>
      <c r="W66" s="87"/>
      <c r="X66" s="87"/>
      <c r="Y66" s="2"/>
      <c r="Z66" s="87"/>
      <c r="AA66" s="87"/>
      <c r="AB66" s="87"/>
      <c r="AC66" s="2"/>
      <c r="AD66" s="87"/>
      <c r="AE66" s="87"/>
      <c r="AF66" s="87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7"/>
      <c r="E67" s="87"/>
      <c r="F67" s="87"/>
      <c r="G67" s="87"/>
      <c r="H67" s="87"/>
      <c r="I67" s="87"/>
      <c r="J67" s="87"/>
      <c r="K67" s="87"/>
      <c r="L67" s="87"/>
      <c r="M67" s="2"/>
      <c r="N67" s="87"/>
      <c r="O67" s="87"/>
      <c r="P67" s="87"/>
      <c r="Q67" s="2"/>
      <c r="R67" s="87"/>
      <c r="S67" s="87"/>
      <c r="T67" s="87"/>
      <c r="U67" s="2"/>
      <c r="V67" s="87"/>
      <c r="W67" s="87"/>
      <c r="X67" s="87"/>
      <c r="Y67" s="2"/>
      <c r="Z67" s="87"/>
      <c r="AA67" s="87"/>
      <c r="AB67" s="87"/>
      <c r="AC67" s="2"/>
      <c r="AD67" s="87"/>
      <c r="AE67" s="87"/>
      <c r="AF67" s="87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7"/>
      <c r="E68" s="87"/>
      <c r="F68" s="87"/>
      <c r="G68" s="87"/>
      <c r="H68" s="87"/>
      <c r="I68" s="87"/>
      <c r="J68" s="87"/>
      <c r="K68" s="87"/>
      <c r="L68" s="87"/>
      <c r="M68" s="2"/>
      <c r="N68" s="87"/>
      <c r="O68" s="87"/>
      <c r="P68" s="87"/>
      <c r="Q68" s="2"/>
      <c r="R68" s="87"/>
      <c r="S68" s="87"/>
      <c r="T68" s="87"/>
      <c r="U68" s="2"/>
      <c r="V68" s="87"/>
      <c r="W68" s="87"/>
      <c r="X68" s="87"/>
      <c r="Y68" s="2"/>
      <c r="Z68" s="87"/>
      <c r="AA68" s="87"/>
      <c r="AB68" s="87"/>
      <c r="AC68" s="2"/>
      <c r="AD68" s="87"/>
      <c r="AE68" s="87"/>
      <c r="AF68" s="87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7"/>
      <c r="E69" s="87"/>
      <c r="F69" s="87"/>
      <c r="G69" s="87"/>
      <c r="H69" s="87"/>
      <c r="I69" s="87"/>
      <c r="J69" s="87"/>
      <c r="K69" s="87"/>
      <c r="L69" s="87"/>
      <c r="M69" s="2"/>
      <c r="N69" s="87"/>
      <c r="O69" s="87"/>
      <c r="P69" s="87"/>
      <c r="Q69" s="2"/>
      <c r="R69" s="87"/>
      <c r="S69" s="87"/>
      <c r="T69" s="87"/>
      <c r="U69" s="2"/>
      <c r="V69" s="87"/>
      <c r="W69" s="87"/>
      <c r="X69" s="87"/>
      <c r="Y69" s="2"/>
      <c r="Z69" s="87"/>
      <c r="AA69" s="87"/>
      <c r="AB69" s="87"/>
      <c r="AC69" s="2"/>
      <c r="AD69" s="87"/>
      <c r="AE69" s="87"/>
      <c r="AF69" s="87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7"/>
      <c r="E70" s="87"/>
      <c r="F70" s="87"/>
      <c r="G70" s="87"/>
      <c r="H70" s="87"/>
      <c r="I70" s="87"/>
      <c r="J70" s="87"/>
      <c r="K70" s="87"/>
      <c r="L70" s="87"/>
      <c r="M70" s="2"/>
      <c r="N70" s="87"/>
      <c r="O70" s="87"/>
      <c r="P70" s="87"/>
      <c r="Q70" s="2"/>
      <c r="R70" s="87"/>
      <c r="S70" s="87"/>
      <c r="T70" s="87"/>
      <c r="U70" s="2"/>
      <c r="V70" s="87"/>
      <c r="W70" s="87"/>
      <c r="X70" s="87"/>
      <c r="Y70" s="2"/>
      <c r="Z70" s="87"/>
      <c r="AA70" s="87"/>
      <c r="AB70" s="87"/>
      <c r="AC70" s="2"/>
      <c r="AD70" s="87"/>
      <c r="AE70" s="87"/>
      <c r="AF70" s="87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7"/>
      <c r="E71" s="87"/>
      <c r="F71" s="87"/>
      <c r="G71" s="87"/>
      <c r="H71" s="87"/>
      <c r="I71" s="87"/>
      <c r="J71" s="87"/>
      <c r="K71" s="87"/>
      <c r="L71" s="87"/>
      <c r="M71" s="2"/>
      <c r="N71" s="87"/>
      <c r="O71" s="87"/>
      <c r="P71" s="87"/>
      <c r="Q71" s="2"/>
      <c r="R71" s="87"/>
      <c r="S71" s="87"/>
      <c r="T71" s="87"/>
      <c r="U71" s="2"/>
      <c r="V71" s="87"/>
      <c r="W71" s="87"/>
      <c r="X71" s="87"/>
      <c r="Y71" s="2"/>
      <c r="Z71" s="87"/>
      <c r="AA71" s="87"/>
      <c r="AB71" s="87"/>
      <c r="AC71" s="2"/>
      <c r="AD71" s="87"/>
      <c r="AE71" s="87"/>
      <c r="AF71" s="87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7"/>
      <c r="E72" s="87"/>
      <c r="F72" s="87"/>
      <c r="G72" s="87"/>
      <c r="H72" s="87"/>
      <c r="I72" s="87"/>
      <c r="J72" s="87"/>
      <c r="K72" s="87"/>
      <c r="L72" s="87"/>
      <c r="M72" s="2"/>
      <c r="N72" s="87"/>
      <c r="O72" s="87"/>
      <c r="P72" s="87"/>
      <c r="Q72" s="2"/>
      <c r="R72" s="87"/>
      <c r="S72" s="87"/>
      <c r="T72" s="87"/>
      <c r="U72" s="2"/>
      <c r="V72" s="87"/>
      <c r="W72" s="87"/>
      <c r="X72" s="87"/>
      <c r="Y72" s="2"/>
      <c r="Z72" s="87"/>
      <c r="AA72" s="87"/>
      <c r="AB72" s="87"/>
      <c r="AC72" s="2"/>
      <c r="AD72" s="87"/>
      <c r="AE72" s="87"/>
      <c r="AF72" s="87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7"/>
      <c r="E73" s="87"/>
      <c r="F73" s="87"/>
      <c r="G73" s="87"/>
      <c r="H73" s="87"/>
      <c r="I73" s="87"/>
      <c r="J73" s="87"/>
      <c r="K73" s="87"/>
      <c r="L73" s="87"/>
      <c r="M73" s="2"/>
      <c r="N73" s="87"/>
      <c r="O73" s="87"/>
      <c r="P73" s="87"/>
      <c r="Q73" s="2"/>
      <c r="R73" s="87"/>
      <c r="S73" s="87"/>
      <c r="T73" s="87"/>
      <c r="U73" s="2"/>
      <c r="V73" s="87"/>
      <c r="W73" s="87"/>
      <c r="X73" s="87"/>
      <c r="Y73" s="2"/>
      <c r="Z73" s="87"/>
      <c r="AA73" s="87"/>
      <c r="AB73" s="87"/>
      <c r="AC73" s="2"/>
      <c r="AD73" s="87"/>
      <c r="AE73" s="87"/>
      <c r="AF73" s="87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7"/>
      <c r="E74" s="87"/>
      <c r="F74" s="87"/>
      <c r="G74" s="87"/>
      <c r="H74" s="87"/>
      <c r="I74" s="87"/>
      <c r="J74" s="87"/>
      <c r="K74" s="87"/>
      <c r="L74" s="87"/>
      <c r="M74" s="2"/>
      <c r="N74" s="87"/>
      <c r="O74" s="87"/>
      <c r="P74" s="87"/>
      <c r="Q74" s="2"/>
      <c r="R74" s="87"/>
      <c r="S74" s="87"/>
      <c r="T74" s="87"/>
      <c r="U74" s="2"/>
      <c r="V74" s="87"/>
      <c r="W74" s="87"/>
      <c r="X74" s="87"/>
      <c r="Y74" s="2"/>
      <c r="Z74" s="87"/>
      <c r="AA74" s="87"/>
      <c r="AB74" s="87"/>
      <c r="AC74" s="2"/>
      <c r="AD74" s="87"/>
      <c r="AE74" s="87"/>
      <c r="AF74" s="87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7"/>
      <c r="E75" s="87"/>
      <c r="F75" s="87"/>
      <c r="G75" s="87"/>
      <c r="H75" s="87"/>
      <c r="I75" s="87"/>
      <c r="J75" s="87"/>
      <c r="K75" s="87"/>
      <c r="L75" s="87"/>
      <c r="M75" s="2"/>
      <c r="N75" s="87"/>
      <c r="O75" s="87"/>
      <c r="P75" s="87"/>
      <c r="Q75" s="2"/>
      <c r="R75" s="87"/>
      <c r="S75" s="87"/>
      <c r="T75" s="87"/>
      <c r="U75" s="2"/>
      <c r="V75" s="87"/>
      <c r="W75" s="87"/>
      <c r="X75" s="87"/>
      <c r="Y75" s="2"/>
      <c r="Z75" s="87"/>
      <c r="AA75" s="87"/>
      <c r="AB75" s="87"/>
      <c r="AC75" s="2"/>
      <c r="AD75" s="87"/>
      <c r="AE75" s="87"/>
      <c r="AF75" s="87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7"/>
      <c r="E76" s="87"/>
      <c r="F76" s="87"/>
      <c r="G76" s="87"/>
      <c r="H76" s="87"/>
      <c r="I76" s="87"/>
      <c r="J76" s="87"/>
      <c r="K76" s="87"/>
      <c r="L76" s="87"/>
      <c r="M76" s="2"/>
      <c r="N76" s="87"/>
      <c r="O76" s="87"/>
      <c r="P76" s="87"/>
      <c r="Q76" s="2"/>
      <c r="R76" s="87"/>
      <c r="S76" s="87"/>
      <c r="T76" s="87"/>
      <c r="U76" s="2"/>
      <c r="V76" s="87"/>
      <c r="W76" s="87"/>
      <c r="X76" s="87"/>
      <c r="Y76" s="2"/>
      <c r="Z76" s="87"/>
      <c r="AA76" s="87"/>
      <c r="AB76" s="87"/>
      <c r="AC76" s="2"/>
      <c r="AD76" s="87"/>
      <c r="AE76" s="87"/>
      <c r="AF76" s="87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7"/>
      <c r="E77" s="87"/>
      <c r="F77" s="87"/>
      <c r="G77" s="87"/>
      <c r="H77" s="87"/>
      <c r="I77" s="87"/>
      <c r="J77" s="87"/>
      <c r="K77" s="87"/>
      <c r="L77" s="87"/>
      <c r="M77" s="2"/>
      <c r="N77" s="87"/>
      <c r="O77" s="87"/>
      <c r="P77" s="87"/>
      <c r="Q77" s="2"/>
      <c r="R77" s="87"/>
      <c r="S77" s="87"/>
      <c r="T77" s="87"/>
      <c r="U77" s="2"/>
      <c r="V77" s="87"/>
      <c r="W77" s="87"/>
      <c r="X77" s="87"/>
      <c r="Y77" s="2"/>
      <c r="Z77" s="87"/>
      <c r="AA77" s="87"/>
      <c r="AB77" s="87"/>
      <c r="AC77" s="2"/>
      <c r="AD77" s="87"/>
      <c r="AE77" s="87"/>
      <c r="AF77" s="87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7"/>
      <c r="E78" s="87"/>
      <c r="F78" s="87"/>
      <c r="G78" s="87"/>
      <c r="H78" s="87"/>
      <c r="I78" s="87"/>
      <c r="J78" s="87"/>
      <c r="K78" s="87"/>
      <c r="L78" s="87"/>
      <c r="M78" s="2"/>
      <c r="N78" s="87"/>
      <c r="O78" s="87"/>
      <c r="P78" s="87"/>
      <c r="Q78" s="2"/>
      <c r="R78" s="87"/>
      <c r="S78" s="87"/>
      <c r="T78" s="87"/>
      <c r="U78" s="2"/>
      <c r="V78" s="87"/>
      <c r="W78" s="87"/>
      <c r="X78" s="87"/>
      <c r="Y78" s="2"/>
      <c r="Z78" s="87"/>
      <c r="AA78" s="87"/>
      <c r="AB78" s="87"/>
      <c r="AC78" s="2"/>
      <c r="AD78" s="87"/>
      <c r="AE78" s="87"/>
      <c r="AF78" s="87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7"/>
      <c r="E79" s="87"/>
      <c r="F79" s="87"/>
      <c r="G79" s="87"/>
      <c r="H79" s="87"/>
      <c r="I79" s="87"/>
      <c r="J79" s="87"/>
      <c r="K79" s="87"/>
      <c r="L79" s="87"/>
      <c r="M79" s="2"/>
      <c r="N79" s="87"/>
      <c r="O79" s="87"/>
      <c r="P79" s="87"/>
      <c r="Q79" s="2"/>
      <c r="R79" s="87"/>
      <c r="S79" s="87"/>
      <c r="T79" s="87"/>
      <c r="U79" s="2"/>
      <c r="V79" s="87"/>
      <c r="W79" s="87"/>
      <c r="X79" s="87"/>
      <c r="Y79" s="2"/>
      <c r="Z79" s="87"/>
      <c r="AA79" s="87"/>
      <c r="AB79" s="87"/>
      <c r="AC79" s="2"/>
      <c r="AD79" s="87"/>
      <c r="AE79" s="87"/>
      <c r="AF79" s="87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7"/>
      <c r="E80" s="87"/>
      <c r="F80" s="87"/>
      <c r="G80" s="87"/>
      <c r="H80" s="87"/>
      <c r="I80" s="87"/>
      <c r="J80" s="87"/>
      <c r="K80" s="87"/>
      <c r="L80" s="87"/>
      <c r="M80" s="2"/>
      <c r="N80" s="87"/>
      <c r="O80" s="87"/>
      <c r="P80" s="87"/>
      <c r="Q80" s="2"/>
      <c r="R80" s="87"/>
      <c r="S80" s="87"/>
      <c r="T80" s="87"/>
      <c r="U80" s="2"/>
      <c r="V80" s="87"/>
      <c r="W80" s="87"/>
      <c r="X80" s="87"/>
      <c r="Y80" s="2"/>
      <c r="Z80" s="87"/>
      <c r="AA80" s="87"/>
      <c r="AB80" s="87"/>
      <c r="AC80" s="2"/>
      <c r="AD80" s="87"/>
      <c r="AE80" s="87"/>
      <c r="AF80" s="87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7"/>
      <c r="E81" s="87"/>
      <c r="F81" s="87"/>
      <c r="G81" s="87"/>
      <c r="H81" s="87"/>
      <c r="I81" s="87"/>
      <c r="J81" s="87"/>
      <c r="K81" s="87"/>
      <c r="L81" s="87"/>
      <c r="M81" s="2"/>
      <c r="N81" s="87"/>
      <c r="O81" s="87"/>
      <c r="P81" s="87"/>
      <c r="Q81" s="2"/>
      <c r="R81" s="87"/>
      <c r="S81" s="87"/>
      <c r="T81" s="87"/>
      <c r="U81" s="2"/>
      <c r="V81" s="87"/>
      <c r="W81" s="87"/>
      <c r="X81" s="87"/>
      <c r="Y81" s="2"/>
      <c r="Z81" s="87"/>
      <c r="AA81" s="87"/>
      <c r="AB81" s="87"/>
      <c r="AC81" s="2"/>
      <c r="AD81" s="87"/>
      <c r="AE81" s="87"/>
      <c r="AF81" s="87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6" t="s">
        <v>656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2"/>
      <c r="AJ2" s="2"/>
      <c r="AK2" s="2"/>
      <c r="AL2" s="2"/>
    </row>
    <row r="3" spans="1:38" ht="16.5">
      <c r="A3" s="5"/>
      <c r="B3" s="126" t="s">
        <v>0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18" t="s">
        <v>1</v>
      </c>
      <c r="E4" s="118"/>
      <c r="F4" s="118"/>
      <c r="G4" s="118" t="s">
        <v>2</v>
      </c>
      <c r="H4" s="118"/>
      <c r="I4" s="118"/>
      <c r="J4" s="119" t="s">
        <v>3</v>
      </c>
      <c r="K4" s="120"/>
      <c r="L4" s="120"/>
      <c r="M4" s="121"/>
      <c r="N4" s="119" t="s">
        <v>4</v>
      </c>
      <c r="O4" s="122"/>
      <c r="P4" s="122"/>
      <c r="Q4" s="123"/>
      <c r="R4" s="119" t="s">
        <v>5</v>
      </c>
      <c r="S4" s="122"/>
      <c r="T4" s="122"/>
      <c r="U4" s="123"/>
      <c r="V4" s="119" t="s">
        <v>6</v>
      </c>
      <c r="W4" s="124"/>
      <c r="X4" s="124"/>
      <c r="Y4" s="125"/>
      <c r="Z4" s="119" t="s">
        <v>7</v>
      </c>
      <c r="AA4" s="120"/>
      <c r="AB4" s="120"/>
      <c r="AC4" s="121"/>
      <c r="AD4" s="119" t="s">
        <v>8</v>
      </c>
      <c r="AE4" s="120"/>
      <c r="AF4" s="120"/>
      <c r="AG4" s="121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7" t="s">
        <v>37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94</v>
      </c>
      <c r="B9" s="58" t="s">
        <v>42</v>
      </c>
      <c r="C9" s="39" t="s">
        <v>43</v>
      </c>
      <c r="D9" s="75">
        <v>26144082208</v>
      </c>
      <c r="E9" s="76">
        <v>5450592474</v>
      </c>
      <c r="F9" s="77">
        <f>$D9+$E9</f>
        <v>31594674682</v>
      </c>
      <c r="G9" s="75">
        <v>25786891551</v>
      </c>
      <c r="H9" s="76">
        <v>5611642302</v>
      </c>
      <c r="I9" s="78">
        <f>$G9+$H9</f>
        <v>31398533853</v>
      </c>
      <c r="J9" s="75">
        <v>5877420100</v>
      </c>
      <c r="K9" s="76">
        <v>506160389</v>
      </c>
      <c r="L9" s="76">
        <f>$J9+$K9</f>
        <v>6383580489</v>
      </c>
      <c r="M9" s="40">
        <f>IF($F9=0,0,$L9/$F9)</f>
        <v>0.20204609014812328</v>
      </c>
      <c r="N9" s="103">
        <v>6540734683</v>
      </c>
      <c r="O9" s="104">
        <v>1117122175</v>
      </c>
      <c r="P9" s="105">
        <f>$N9+$O9</f>
        <v>7657856858</v>
      </c>
      <c r="Q9" s="40">
        <f>IF($F9=0,0,$P9/$F9)</f>
        <v>0.24237808855689233</v>
      </c>
      <c r="R9" s="103">
        <v>5767694813</v>
      </c>
      <c r="S9" s="105">
        <v>726769620</v>
      </c>
      <c r="T9" s="105">
        <f>$R9+$S9</f>
        <v>6494464433</v>
      </c>
      <c r="U9" s="40">
        <f>IF($I9=0,0,$T9/$I9)</f>
        <v>0.2068397353648881</v>
      </c>
      <c r="V9" s="103">
        <v>7086124149</v>
      </c>
      <c r="W9" s="105">
        <v>1857614053</v>
      </c>
      <c r="X9" s="105">
        <f>$V9+$W9</f>
        <v>8943738202</v>
      </c>
      <c r="Y9" s="40">
        <f>IF($I9=0,0,$X9/$I9)</f>
        <v>0.2848457269970732</v>
      </c>
      <c r="Z9" s="75">
        <f>$J9+$N9+$R9+$V9</f>
        <v>25271973745</v>
      </c>
      <c r="AA9" s="76">
        <f>$K9+$O9+$S9+$W9</f>
        <v>4207666237</v>
      </c>
      <c r="AB9" s="76">
        <f>$Z9+$AA9</f>
        <v>29479639982</v>
      </c>
      <c r="AC9" s="40">
        <f>IF($I9=0,0,$AB9/$I9)</f>
        <v>0.9388858766468595</v>
      </c>
      <c r="AD9" s="75">
        <v>7380408741</v>
      </c>
      <c r="AE9" s="76">
        <v>2984982452</v>
      </c>
      <c r="AF9" s="76">
        <f>$AD9+$AE9</f>
        <v>10365391193</v>
      </c>
      <c r="AG9" s="40">
        <f>IF($AJ9=0,0,$AK9/$AJ9)</f>
        <v>0.9682887233410518</v>
      </c>
      <c r="AH9" s="40">
        <f>IF($AF9=0,0,(($X9/$AF9)-1))</f>
        <v>-0.1371538193329429</v>
      </c>
      <c r="AI9" s="12">
        <v>30289034956</v>
      </c>
      <c r="AJ9" s="12">
        <v>30658127437</v>
      </c>
      <c r="AK9" s="12">
        <v>29685919076</v>
      </c>
      <c r="AL9" s="12"/>
    </row>
    <row r="10" spans="1:38" s="55" customFormat="1" ht="12.75">
      <c r="A10" s="59"/>
      <c r="B10" s="60" t="s">
        <v>95</v>
      </c>
      <c r="C10" s="32"/>
      <c r="D10" s="79">
        <f>D9</f>
        <v>26144082208</v>
      </c>
      <c r="E10" s="80">
        <f>E9</f>
        <v>5450592474</v>
      </c>
      <c r="F10" s="81">
        <f aca="true" t="shared" si="0" ref="F10:F45">$D10+$E10</f>
        <v>31594674682</v>
      </c>
      <c r="G10" s="79">
        <f>G9</f>
        <v>25786891551</v>
      </c>
      <c r="H10" s="80">
        <f>H9</f>
        <v>5611642302</v>
      </c>
      <c r="I10" s="81">
        <f aca="true" t="shared" si="1" ref="I10:I45">$G10+$H10</f>
        <v>31398533853</v>
      </c>
      <c r="J10" s="79">
        <f>J9</f>
        <v>5877420100</v>
      </c>
      <c r="K10" s="80">
        <f>K9</f>
        <v>506160389</v>
      </c>
      <c r="L10" s="80">
        <f aca="true" t="shared" si="2" ref="L10:L45">$J10+$K10</f>
        <v>6383580489</v>
      </c>
      <c r="M10" s="44">
        <f aca="true" t="shared" si="3" ref="M10:M45">IF($F10=0,0,$L10/$F10)</f>
        <v>0.20204609014812328</v>
      </c>
      <c r="N10" s="109">
        <f>N9</f>
        <v>6540734683</v>
      </c>
      <c r="O10" s="110">
        <f>O9</f>
        <v>1117122175</v>
      </c>
      <c r="P10" s="111">
        <f aca="true" t="shared" si="4" ref="P10:P45">$N10+$O10</f>
        <v>7657856858</v>
      </c>
      <c r="Q10" s="44">
        <f aca="true" t="shared" si="5" ref="Q10:Q45">IF($F10=0,0,$P10/$F10)</f>
        <v>0.24237808855689233</v>
      </c>
      <c r="R10" s="109">
        <f>R9</f>
        <v>5767694813</v>
      </c>
      <c r="S10" s="111">
        <f>S9</f>
        <v>726769620</v>
      </c>
      <c r="T10" s="111">
        <f aca="true" t="shared" si="6" ref="T10:T45">$R10+$S10</f>
        <v>6494464433</v>
      </c>
      <c r="U10" s="44">
        <f aca="true" t="shared" si="7" ref="U10:U45">IF($I10=0,0,$T10/$I10)</f>
        <v>0.2068397353648881</v>
      </c>
      <c r="V10" s="109">
        <f>V9</f>
        <v>7086124149</v>
      </c>
      <c r="W10" s="111">
        <f>W9</f>
        <v>1857614053</v>
      </c>
      <c r="X10" s="111">
        <f aca="true" t="shared" si="8" ref="X10:X45">$V10+$W10</f>
        <v>8943738202</v>
      </c>
      <c r="Y10" s="44">
        <f aca="true" t="shared" si="9" ref="Y10:Y45">IF($I10=0,0,$X10/$I10)</f>
        <v>0.2848457269970732</v>
      </c>
      <c r="Z10" s="79">
        <f aca="true" t="shared" si="10" ref="Z10:Z45">$J10+$N10+$R10+$V10</f>
        <v>25271973745</v>
      </c>
      <c r="AA10" s="80">
        <f aca="true" t="shared" si="11" ref="AA10:AA45">$K10+$O10+$S10+$W10</f>
        <v>4207666237</v>
      </c>
      <c r="AB10" s="80">
        <f aca="true" t="shared" si="12" ref="AB10:AB45">$Z10+$AA10</f>
        <v>29479639982</v>
      </c>
      <c r="AC10" s="44">
        <f aca="true" t="shared" si="13" ref="AC10:AC45">IF($I10=0,0,$AB10/$I10)</f>
        <v>0.9388858766468595</v>
      </c>
      <c r="AD10" s="79">
        <f>AD9</f>
        <v>7380408741</v>
      </c>
      <c r="AE10" s="80">
        <f>AE9</f>
        <v>2984982452</v>
      </c>
      <c r="AF10" s="80">
        <f aca="true" t="shared" si="14" ref="AF10:AF45">$AD10+$AE10</f>
        <v>10365391193</v>
      </c>
      <c r="AG10" s="44">
        <f aca="true" t="shared" si="15" ref="AG10:AG45">IF($AJ10=0,0,$AK10/$AJ10)</f>
        <v>0.9682887233410518</v>
      </c>
      <c r="AH10" s="44">
        <f aca="true" t="shared" si="16" ref="AH10:AH45">IF($AF10=0,0,(($X10/$AF10)-1))</f>
        <v>-0.1371538193329429</v>
      </c>
      <c r="AI10" s="61">
        <f>AI9</f>
        <v>30289034956</v>
      </c>
      <c r="AJ10" s="61">
        <f>AJ9</f>
        <v>30658127437</v>
      </c>
      <c r="AK10" s="61">
        <f>AK9</f>
        <v>29685919076</v>
      </c>
      <c r="AL10" s="61"/>
    </row>
    <row r="11" spans="1:38" s="13" customFormat="1" ht="12.75">
      <c r="A11" s="29" t="s">
        <v>96</v>
      </c>
      <c r="B11" s="58" t="s">
        <v>595</v>
      </c>
      <c r="C11" s="39" t="s">
        <v>596</v>
      </c>
      <c r="D11" s="75">
        <v>212653313</v>
      </c>
      <c r="E11" s="76">
        <v>59253000</v>
      </c>
      <c r="F11" s="77">
        <f t="shared" si="0"/>
        <v>271906313</v>
      </c>
      <c r="G11" s="75">
        <v>208795299</v>
      </c>
      <c r="H11" s="76">
        <v>43123790</v>
      </c>
      <c r="I11" s="78">
        <f t="shared" si="1"/>
        <v>251919089</v>
      </c>
      <c r="J11" s="75">
        <v>43477190</v>
      </c>
      <c r="K11" s="76">
        <v>5312678</v>
      </c>
      <c r="L11" s="76">
        <f t="shared" si="2"/>
        <v>48789868</v>
      </c>
      <c r="M11" s="40">
        <f t="shared" si="3"/>
        <v>0.17943631930311232</v>
      </c>
      <c r="N11" s="103">
        <v>43372571</v>
      </c>
      <c r="O11" s="104">
        <v>8413163</v>
      </c>
      <c r="P11" s="105">
        <f t="shared" si="4"/>
        <v>51785734</v>
      </c>
      <c r="Q11" s="40">
        <f t="shared" si="5"/>
        <v>0.1904543275536232</v>
      </c>
      <c r="R11" s="103">
        <v>43920341</v>
      </c>
      <c r="S11" s="105">
        <v>6726870</v>
      </c>
      <c r="T11" s="105">
        <f t="shared" si="6"/>
        <v>50647211</v>
      </c>
      <c r="U11" s="40">
        <f t="shared" si="7"/>
        <v>0.20104554681046818</v>
      </c>
      <c r="V11" s="103">
        <v>46634611</v>
      </c>
      <c r="W11" s="105">
        <v>6393184</v>
      </c>
      <c r="X11" s="105">
        <f t="shared" si="8"/>
        <v>53027795</v>
      </c>
      <c r="Y11" s="40">
        <f t="shared" si="9"/>
        <v>0.21049534281223128</v>
      </c>
      <c r="Z11" s="75">
        <f t="shared" si="10"/>
        <v>177404713</v>
      </c>
      <c r="AA11" s="76">
        <f t="shared" si="11"/>
        <v>26845895</v>
      </c>
      <c r="AB11" s="76">
        <f t="shared" si="12"/>
        <v>204250608</v>
      </c>
      <c r="AC11" s="40">
        <f t="shared" si="13"/>
        <v>0.8107786067771943</v>
      </c>
      <c r="AD11" s="75">
        <v>56882166</v>
      </c>
      <c r="AE11" s="76">
        <v>13994943</v>
      </c>
      <c r="AF11" s="76">
        <f t="shared" si="14"/>
        <v>70877109</v>
      </c>
      <c r="AG11" s="40">
        <f t="shared" si="15"/>
        <v>0.938798497306578</v>
      </c>
      <c r="AH11" s="40">
        <f t="shared" si="16"/>
        <v>-0.2518346790922299</v>
      </c>
      <c r="AI11" s="12">
        <v>278213601</v>
      </c>
      <c r="AJ11" s="12">
        <v>248142698</v>
      </c>
      <c r="AK11" s="12">
        <v>232955992</v>
      </c>
      <c r="AL11" s="12"/>
    </row>
    <row r="12" spans="1:38" s="13" customFormat="1" ht="12.75">
      <c r="A12" s="29" t="s">
        <v>96</v>
      </c>
      <c r="B12" s="58" t="s">
        <v>597</v>
      </c>
      <c r="C12" s="39" t="s">
        <v>598</v>
      </c>
      <c r="D12" s="75">
        <v>173097000</v>
      </c>
      <c r="E12" s="76">
        <v>75008100</v>
      </c>
      <c r="F12" s="77">
        <f t="shared" si="0"/>
        <v>248105100</v>
      </c>
      <c r="G12" s="75">
        <v>176483000</v>
      </c>
      <c r="H12" s="76">
        <v>60204000</v>
      </c>
      <c r="I12" s="78">
        <f t="shared" si="1"/>
        <v>236687000</v>
      </c>
      <c r="J12" s="75">
        <v>41142503</v>
      </c>
      <c r="K12" s="76">
        <v>7686080</v>
      </c>
      <c r="L12" s="76">
        <f t="shared" si="2"/>
        <v>48828583</v>
      </c>
      <c r="M12" s="40">
        <f t="shared" si="3"/>
        <v>0.1968060430841607</v>
      </c>
      <c r="N12" s="103">
        <v>43923696</v>
      </c>
      <c r="O12" s="104">
        <v>5812223</v>
      </c>
      <c r="P12" s="105">
        <f t="shared" si="4"/>
        <v>49735919</v>
      </c>
      <c r="Q12" s="40">
        <f t="shared" si="5"/>
        <v>0.20046310615944612</v>
      </c>
      <c r="R12" s="103">
        <v>42618384</v>
      </c>
      <c r="S12" s="105">
        <v>11692867</v>
      </c>
      <c r="T12" s="105">
        <f t="shared" si="6"/>
        <v>54311251</v>
      </c>
      <c r="U12" s="40">
        <f t="shared" si="7"/>
        <v>0.22946444460405516</v>
      </c>
      <c r="V12" s="103">
        <v>44687015</v>
      </c>
      <c r="W12" s="105">
        <v>10760525</v>
      </c>
      <c r="X12" s="105">
        <f t="shared" si="8"/>
        <v>55447540</v>
      </c>
      <c r="Y12" s="40">
        <f t="shared" si="9"/>
        <v>0.23426525326697284</v>
      </c>
      <c r="Z12" s="75">
        <f t="shared" si="10"/>
        <v>172371598</v>
      </c>
      <c r="AA12" s="76">
        <f t="shared" si="11"/>
        <v>35951695</v>
      </c>
      <c r="AB12" s="76">
        <f t="shared" si="12"/>
        <v>208323293</v>
      </c>
      <c r="AC12" s="40">
        <f t="shared" si="13"/>
        <v>0.8801636465036102</v>
      </c>
      <c r="AD12" s="75">
        <v>43246426</v>
      </c>
      <c r="AE12" s="76">
        <v>32179579</v>
      </c>
      <c r="AF12" s="76">
        <f t="shared" si="14"/>
        <v>75426005</v>
      </c>
      <c r="AG12" s="40">
        <f t="shared" si="15"/>
        <v>0.8646830591967939</v>
      </c>
      <c r="AH12" s="40">
        <f t="shared" si="16"/>
        <v>-0.264875025529988</v>
      </c>
      <c r="AI12" s="12">
        <v>226468000</v>
      </c>
      <c r="AJ12" s="12">
        <v>251517000</v>
      </c>
      <c r="AK12" s="12">
        <v>217482489</v>
      </c>
      <c r="AL12" s="12"/>
    </row>
    <row r="13" spans="1:38" s="13" customFormat="1" ht="12.75">
      <c r="A13" s="29" t="s">
        <v>96</v>
      </c>
      <c r="B13" s="58" t="s">
        <v>599</v>
      </c>
      <c r="C13" s="39" t="s">
        <v>600</v>
      </c>
      <c r="D13" s="75">
        <v>209828570</v>
      </c>
      <c r="E13" s="76">
        <v>23219182</v>
      </c>
      <c r="F13" s="77">
        <f t="shared" si="0"/>
        <v>233047752</v>
      </c>
      <c r="G13" s="75">
        <v>211775999</v>
      </c>
      <c r="H13" s="76">
        <v>31510000</v>
      </c>
      <c r="I13" s="78">
        <f t="shared" si="1"/>
        <v>243285999</v>
      </c>
      <c r="J13" s="75">
        <v>48240130</v>
      </c>
      <c r="K13" s="76">
        <v>3644048</v>
      </c>
      <c r="L13" s="76">
        <f t="shared" si="2"/>
        <v>51884178</v>
      </c>
      <c r="M13" s="40">
        <f t="shared" si="3"/>
        <v>0.22263324814220906</v>
      </c>
      <c r="N13" s="103">
        <v>53478776</v>
      </c>
      <c r="O13" s="104">
        <v>6735353</v>
      </c>
      <c r="P13" s="105">
        <f t="shared" si="4"/>
        <v>60214129</v>
      </c>
      <c r="Q13" s="40">
        <f t="shared" si="5"/>
        <v>0.2583767853722957</v>
      </c>
      <c r="R13" s="103">
        <v>51650051</v>
      </c>
      <c r="S13" s="105">
        <v>7852295</v>
      </c>
      <c r="T13" s="105">
        <f t="shared" si="6"/>
        <v>59502346</v>
      </c>
      <c r="U13" s="40">
        <f t="shared" si="7"/>
        <v>0.24457776544715998</v>
      </c>
      <c r="V13" s="103">
        <v>48986647</v>
      </c>
      <c r="W13" s="105">
        <v>7667827</v>
      </c>
      <c r="X13" s="105">
        <f t="shared" si="8"/>
        <v>56654474</v>
      </c>
      <c r="Y13" s="40">
        <f t="shared" si="9"/>
        <v>0.23287190480698397</v>
      </c>
      <c r="Z13" s="75">
        <f t="shared" si="10"/>
        <v>202355604</v>
      </c>
      <c r="AA13" s="76">
        <f t="shared" si="11"/>
        <v>25899523</v>
      </c>
      <c r="AB13" s="76">
        <f t="shared" si="12"/>
        <v>228255127</v>
      </c>
      <c r="AC13" s="40">
        <f t="shared" si="13"/>
        <v>0.9382172748872408</v>
      </c>
      <c r="AD13" s="75">
        <v>52244139</v>
      </c>
      <c r="AE13" s="76">
        <v>10998372</v>
      </c>
      <c r="AF13" s="76">
        <f t="shared" si="14"/>
        <v>63242511</v>
      </c>
      <c r="AG13" s="40">
        <f t="shared" si="15"/>
        <v>0.9421486551236202</v>
      </c>
      <c r="AH13" s="40">
        <f t="shared" si="16"/>
        <v>-0.10417102192542604</v>
      </c>
      <c r="AI13" s="12">
        <v>216590313</v>
      </c>
      <c r="AJ13" s="12">
        <v>213117915</v>
      </c>
      <c r="AK13" s="12">
        <v>200788757</v>
      </c>
      <c r="AL13" s="12"/>
    </row>
    <row r="14" spans="1:38" s="13" customFormat="1" ht="12.75">
      <c r="A14" s="29" t="s">
        <v>96</v>
      </c>
      <c r="B14" s="58" t="s">
        <v>601</v>
      </c>
      <c r="C14" s="39" t="s">
        <v>602</v>
      </c>
      <c r="D14" s="75">
        <v>757586465</v>
      </c>
      <c r="E14" s="76">
        <v>188900477</v>
      </c>
      <c r="F14" s="77">
        <f t="shared" si="0"/>
        <v>946486942</v>
      </c>
      <c r="G14" s="75">
        <v>752148513</v>
      </c>
      <c r="H14" s="76">
        <v>208661530</v>
      </c>
      <c r="I14" s="78">
        <f t="shared" si="1"/>
        <v>960810043</v>
      </c>
      <c r="J14" s="75">
        <v>160434095</v>
      </c>
      <c r="K14" s="76">
        <v>17564777</v>
      </c>
      <c r="L14" s="76">
        <f t="shared" si="2"/>
        <v>177998872</v>
      </c>
      <c r="M14" s="40">
        <f t="shared" si="3"/>
        <v>0.18806268116480787</v>
      </c>
      <c r="N14" s="103">
        <v>181949114</v>
      </c>
      <c r="O14" s="104">
        <v>44294984</v>
      </c>
      <c r="P14" s="105">
        <f t="shared" si="4"/>
        <v>226244098</v>
      </c>
      <c r="Q14" s="40">
        <f t="shared" si="5"/>
        <v>0.23903562527965652</v>
      </c>
      <c r="R14" s="103">
        <v>161123832</v>
      </c>
      <c r="S14" s="105">
        <v>36163764</v>
      </c>
      <c r="T14" s="105">
        <f t="shared" si="6"/>
        <v>197287596</v>
      </c>
      <c r="U14" s="40">
        <f t="shared" si="7"/>
        <v>0.20533465218993344</v>
      </c>
      <c r="V14" s="103">
        <v>165242932</v>
      </c>
      <c r="W14" s="105">
        <v>44513842</v>
      </c>
      <c r="X14" s="105">
        <f t="shared" si="8"/>
        <v>209756774</v>
      </c>
      <c r="Y14" s="40">
        <f t="shared" si="9"/>
        <v>0.21831242869304604</v>
      </c>
      <c r="Z14" s="75">
        <f t="shared" si="10"/>
        <v>668749973</v>
      </c>
      <c r="AA14" s="76">
        <f t="shared" si="11"/>
        <v>142537367</v>
      </c>
      <c r="AB14" s="76">
        <f t="shared" si="12"/>
        <v>811287340</v>
      </c>
      <c r="AC14" s="40">
        <f t="shared" si="13"/>
        <v>0.8443784969887123</v>
      </c>
      <c r="AD14" s="75">
        <v>190674175</v>
      </c>
      <c r="AE14" s="76">
        <v>61230200</v>
      </c>
      <c r="AF14" s="76">
        <f t="shared" si="14"/>
        <v>251904375</v>
      </c>
      <c r="AG14" s="40">
        <f t="shared" si="15"/>
        <v>0.8792722049740193</v>
      </c>
      <c r="AH14" s="40">
        <f t="shared" si="16"/>
        <v>-0.16731587531975178</v>
      </c>
      <c r="AI14" s="12">
        <v>909277990</v>
      </c>
      <c r="AJ14" s="12">
        <v>920000187</v>
      </c>
      <c r="AK14" s="12">
        <v>808930593</v>
      </c>
      <c r="AL14" s="12"/>
    </row>
    <row r="15" spans="1:38" s="13" customFormat="1" ht="12.75">
      <c r="A15" s="29" t="s">
        <v>96</v>
      </c>
      <c r="B15" s="58" t="s">
        <v>603</v>
      </c>
      <c r="C15" s="39" t="s">
        <v>604</v>
      </c>
      <c r="D15" s="75">
        <v>470108184</v>
      </c>
      <c r="E15" s="76">
        <v>83479509</v>
      </c>
      <c r="F15" s="77">
        <f t="shared" si="0"/>
        <v>553587693</v>
      </c>
      <c r="G15" s="75">
        <v>484410607</v>
      </c>
      <c r="H15" s="76">
        <v>91530588</v>
      </c>
      <c r="I15" s="78">
        <f t="shared" si="1"/>
        <v>575941195</v>
      </c>
      <c r="J15" s="75">
        <v>92035353</v>
      </c>
      <c r="K15" s="76">
        <v>7255570</v>
      </c>
      <c r="L15" s="76">
        <f t="shared" si="2"/>
        <v>99290923</v>
      </c>
      <c r="M15" s="40">
        <f t="shared" si="3"/>
        <v>0.17935897827121675</v>
      </c>
      <c r="N15" s="103">
        <v>109651244</v>
      </c>
      <c r="O15" s="104">
        <v>23873963</v>
      </c>
      <c r="P15" s="105">
        <f t="shared" si="4"/>
        <v>133525207</v>
      </c>
      <c r="Q15" s="40">
        <f t="shared" si="5"/>
        <v>0.24119973888220092</v>
      </c>
      <c r="R15" s="103">
        <v>102469018</v>
      </c>
      <c r="S15" s="105">
        <v>15254891</v>
      </c>
      <c r="T15" s="105">
        <f t="shared" si="6"/>
        <v>117723909</v>
      </c>
      <c r="U15" s="40">
        <f t="shared" si="7"/>
        <v>0.20440265433695884</v>
      </c>
      <c r="V15" s="103">
        <v>125201944</v>
      </c>
      <c r="W15" s="105">
        <v>21967288</v>
      </c>
      <c r="X15" s="105">
        <f t="shared" si="8"/>
        <v>147169232</v>
      </c>
      <c r="Y15" s="40">
        <f t="shared" si="9"/>
        <v>0.2555282262801153</v>
      </c>
      <c r="Z15" s="75">
        <f t="shared" si="10"/>
        <v>429357559</v>
      </c>
      <c r="AA15" s="76">
        <f t="shared" si="11"/>
        <v>68351712</v>
      </c>
      <c r="AB15" s="76">
        <f t="shared" si="12"/>
        <v>497709271</v>
      </c>
      <c r="AC15" s="40">
        <f t="shared" si="13"/>
        <v>0.8641668200171027</v>
      </c>
      <c r="AD15" s="75">
        <v>95844680</v>
      </c>
      <c r="AE15" s="76">
        <v>26675198</v>
      </c>
      <c r="AF15" s="76">
        <f t="shared" si="14"/>
        <v>122519878</v>
      </c>
      <c r="AG15" s="40">
        <f t="shared" si="15"/>
        <v>0.8751508588613468</v>
      </c>
      <c r="AH15" s="40">
        <f t="shared" si="16"/>
        <v>0.2011865699050075</v>
      </c>
      <c r="AI15" s="12">
        <v>517328199</v>
      </c>
      <c r="AJ15" s="12">
        <v>516637699</v>
      </c>
      <c r="AK15" s="12">
        <v>452135926</v>
      </c>
      <c r="AL15" s="12"/>
    </row>
    <row r="16" spans="1:38" s="13" customFormat="1" ht="12.75">
      <c r="A16" s="29" t="s">
        <v>115</v>
      </c>
      <c r="B16" s="58" t="s">
        <v>605</v>
      </c>
      <c r="C16" s="39" t="s">
        <v>606</v>
      </c>
      <c r="D16" s="75">
        <v>269805560</v>
      </c>
      <c r="E16" s="76">
        <v>16300000</v>
      </c>
      <c r="F16" s="77">
        <f t="shared" si="0"/>
        <v>286105560</v>
      </c>
      <c r="G16" s="75">
        <v>269287560</v>
      </c>
      <c r="H16" s="76">
        <v>16300000</v>
      </c>
      <c r="I16" s="78">
        <f t="shared" si="1"/>
        <v>285587560</v>
      </c>
      <c r="J16" s="75">
        <v>57583818</v>
      </c>
      <c r="K16" s="76">
        <v>605220</v>
      </c>
      <c r="L16" s="76">
        <f t="shared" si="2"/>
        <v>58189038</v>
      </c>
      <c r="M16" s="40">
        <f t="shared" si="3"/>
        <v>0.20338310796896084</v>
      </c>
      <c r="N16" s="103">
        <v>64432499</v>
      </c>
      <c r="O16" s="104">
        <v>2451974</v>
      </c>
      <c r="P16" s="105">
        <f t="shared" si="4"/>
        <v>66884473</v>
      </c>
      <c r="Q16" s="40">
        <f t="shared" si="5"/>
        <v>0.2337755092910463</v>
      </c>
      <c r="R16" s="103">
        <v>61246449</v>
      </c>
      <c r="S16" s="105">
        <v>7326318</v>
      </c>
      <c r="T16" s="105">
        <f t="shared" si="6"/>
        <v>68572767</v>
      </c>
      <c r="U16" s="40">
        <f t="shared" si="7"/>
        <v>0.24011118341429158</v>
      </c>
      <c r="V16" s="103">
        <v>55621917</v>
      </c>
      <c r="W16" s="105">
        <v>6375747</v>
      </c>
      <c r="X16" s="105">
        <f t="shared" si="8"/>
        <v>61997664</v>
      </c>
      <c r="Y16" s="40">
        <f t="shared" si="9"/>
        <v>0.21708811126086863</v>
      </c>
      <c r="Z16" s="75">
        <f t="shared" si="10"/>
        <v>238884683</v>
      </c>
      <c r="AA16" s="76">
        <f t="shared" si="11"/>
        <v>16759259</v>
      </c>
      <c r="AB16" s="76">
        <f t="shared" si="12"/>
        <v>255643942</v>
      </c>
      <c r="AC16" s="40">
        <f t="shared" si="13"/>
        <v>0.895150832200114</v>
      </c>
      <c r="AD16" s="75">
        <v>84610338</v>
      </c>
      <c r="AE16" s="76">
        <v>15517680</v>
      </c>
      <c r="AF16" s="76">
        <f t="shared" si="14"/>
        <v>100128018</v>
      </c>
      <c r="AG16" s="40">
        <f t="shared" si="15"/>
        <v>0.9694197684865608</v>
      </c>
      <c r="AH16" s="40">
        <f t="shared" si="16"/>
        <v>-0.3808160269386337</v>
      </c>
      <c r="AI16" s="12">
        <v>294236430</v>
      </c>
      <c r="AJ16" s="12">
        <v>296702430</v>
      </c>
      <c r="AK16" s="12">
        <v>287629201</v>
      </c>
      <c r="AL16" s="12"/>
    </row>
    <row r="17" spans="1:38" s="55" customFormat="1" ht="12.75">
      <c r="A17" s="59"/>
      <c r="B17" s="60" t="s">
        <v>607</v>
      </c>
      <c r="C17" s="32"/>
      <c r="D17" s="79">
        <f>SUM(D11:D16)</f>
        <v>2093079092</v>
      </c>
      <c r="E17" s="80">
        <f>SUM(E11:E16)</f>
        <v>446160268</v>
      </c>
      <c r="F17" s="88">
        <f t="shared" si="0"/>
        <v>2539239360</v>
      </c>
      <c r="G17" s="79">
        <f>SUM(G11:G16)</f>
        <v>2102900978</v>
      </c>
      <c r="H17" s="80">
        <f>SUM(H11:H16)</f>
        <v>451329908</v>
      </c>
      <c r="I17" s="81">
        <f t="shared" si="1"/>
        <v>2554230886</v>
      </c>
      <c r="J17" s="79">
        <f>SUM(J11:J16)</f>
        <v>442913089</v>
      </c>
      <c r="K17" s="80">
        <f>SUM(K11:K16)</f>
        <v>42068373</v>
      </c>
      <c r="L17" s="80">
        <f t="shared" si="2"/>
        <v>484981462</v>
      </c>
      <c r="M17" s="44">
        <f t="shared" si="3"/>
        <v>0.19099477963353562</v>
      </c>
      <c r="N17" s="109">
        <f>SUM(N11:N16)</f>
        <v>496807900</v>
      </c>
      <c r="O17" s="110">
        <f>SUM(O11:O16)</f>
        <v>91581660</v>
      </c>
      <c r="P17" s="111">
        <f t="shared" si="4"/>
        <v>588389560</v>
      </c>
      <c r="Q17" s="44">
        <f t="shared" si="5"/>
        <v>0.2317188246483388</v>
      </c>
      <c r="R17" s="109">
        <f>SUM(R11:R16)</f>
        <v>463028075</v>
      </c>
      <c r="S17" s="111">
        <f>SUM(S11:S16)</f>
        <v>85017005</v>
      </c>
      <c r="T17" s="111">
        <f t="shared" si="6"/>
        <v>548045080</v>
      </c>
      <c r="U17" s="44">
        <f t="shared" si="7"/>
        <v>0.2145636414483479</v>
      </c>
      <c r="V17" s="109">
        <f>SUM(V11:V16)</f>
        <v>486375066</v>
      </c>
      <c r="W17" s="111">
        <f>SUM(W11:W16)</f>
        <v>97678413</v>
      </c>
      <c r="X17" s="111">
        <f t="shared" si="8"/>
        <v>584053479</v>
      </c>
      <c r="Y17" s="44">
        <f t="shared" si="9"/>
        <v>0.22866119198591509</v>
      </c>
      <c r="Z17" s="79">
        <f t="shared" si="10"/>
        <v>1889124130</v>
      </c>
      <c r="AA17" s="80">
        <f t="shared" si="11"/>
        <v>316345451</v>
      </c>
      <c r="AB17" s="80">
        <f t="shared" si="12"/>
        <v>2205469581</v>
      </c>
      <c r="AC17" s="44">
        <f t="shared" si="13"/>
        <v>0.8634574082900663</v>
      </c>
      <c r="AD17" s="79">
        <f>SUM(AD11:AD16)</f>
        <v>523501924</v>
      </c>
      <c r="AE17" s="80">
        <f>SUM(AE11:AE16)</f>
        <v>160595972</v>
      </c>
      <c r="AF17" s="80">
        <f t="shared" si="14"/>
        <v>684097896</v>
      </c>
      <c r="AG17" s="44">
        <f t="shared" si="15"/>
        <v>0.8993527793238296</v>
      </c>
      <c r="AH17" s="44">
        <f t="shared" si="16"/>
        <v>-0.14624283685854222</v>
      </c>
      <c r="AI17" s="61">
        <f>SUM(AI11:AI16)</f>
        <v>2442114533</v>
      </c>
      <c r="AJ17" s="61">
        <f>SUM(AJ11:AJ16)</f>
        <v>2446117929</v>
      </c>
      <c r="AK17" s="61">
        <f>SUM(AK11:AK16)</f>
        <v>2199922958</v>
      </c>
      <c r="AL17" s="61"/>
    </row>
    <row r="18" spans="1:38" s="13" customFormat="1" ht="12.75">
      <c r="A18" s="29" t="s">
        <v>96</v>
      </c>
      <c r="B18" s="58" t="s">
        <v>608</v>
      </c>
      <c r="C18" s="39" t="s">
        <v>609</v>
      </c>
      <c r="D18" s="75">
        <v>399527457</v>
      </c>
      <c r="E18" s="76">
        <v>51350396</v>
      </c>
      <c r="F18" s="77">
        <f t="shared" si="0"/>
        <v>450877853</v>
      </c>
      <c r="G18" s="75">
        <v>403311270</v>
      </c>
      <c r="H18" s="76">
        <v>60859584</v>
      </c>
      <c r="I18" s="78">
        <f t="shared" si="1"/>
        <v>464170854</v>
      </c>
      <c r="J18" s="75">
        <v>70739027</v>
      </c>
      <c r="K18" s="76">
        <v>4519604</v>
      </c>
      <c r="L18" s="76">
        <f t="shared" si="2"/>
        <v>75258631</v>
      </c>
      <c r="M18" s="40">
        <f t="shared" si="3"/>
        <v>0.16691578550432815</v>
      </c>
      <c r="N18" s="103">
        <v>82625133</v>
      </c>
      <c r="O18" s="104">
        <v>9307355</v>
      </c>
      <c r="P18" s="105">
        <f t="shared" si="4"/>
        <v>91932488</v>
      </c>
      <c r="Q18" s="40">
        <f t="shared" si="5"/>
        <v>0.20389665934645054</v>
      </c>
      <c r="R18" s="103">
        <v>86657094</v>
      </c>
      <c r="S18" s="105">
        <v>16000201</v>
      </c>
      <c r="T18" s="105">
        <f t="shared" si="6"/>
        <v>102657295</v>
      </c>
      <c r="U18" s="40">
        <f t="shared" si="7"/>
        <v>0.22116273375492895</v>
      </c>
      <c r="V18" s="103">
        <v>111903877</v>
      </c>
      <c r="W18" s="105">
        <v>34145369</v>
      </c>
      <c r="X18" s="105">
        <f t="shared" si="8"/>
        <v>146049246</v>
      </c>
      <c r="Y18" s="40">
        <f t="shared" si="9"/>
        <v>0.31464544734211164</v>
      </c>
      <c r="Z18" s="75">
        <f t="shared" si="10"/>
        <v>351925131</v>
      </c>
      <c r="AA18" s="76">
        <f t="shared" si="11"/>
        <v>63972529</v>
      </c>
      <c r="AB18" s="76">
        <f t="shared" si="12"/>
        <v>415897660</v>
      </c>
      <c r="AC18" s="40">
        <f t="shared" si="13"/>
        <v>0.8960012383715932</v>
      </c>
      <c r="AD18" s="75">
        <v>81674647</v>
      </c>
      <c r="AE18" s="76">
        <v>50267250</v>
      </c>
      <c r="AF18" s="76">
        <f t="shared" si="14"/>
        <v>131941897</v>
      </c>
      <c r="AG18" s="40">
        <f t="shared" si="15"/>
        <v>0.8971952537548625</v>
      </c>
      <c r="AH18" s="40">
        <f t="shared" si="16"/>
        <v>0.10692091989552033</v>
      </c>
      <c r="AI18" s="12">
        <v>407590918</v>
      </c>
      <c r="AJ18" s="12">
        <v>452422818</v>
      </c>
      <c r="AK18" s="12">
        <v>405911605</v>
      </c>
      <c r="AL18" s="12"/>
    </row>
    <row r="19" spans="1:38" s="13" customFormat="1" ht="12.75">
      <c r="A19" s="29" t="s">
        <v>96</v>
      </c>
      <c r="B19" s="58" t="s">
        <v>58</v>
      </c>
      <c r="C19" s="39" t="s">
        <v>59</v>
      </c>
      <c r="D19" s="75">
        <v>1451395836</v>
      </c>
      <c r="E19" s="76">
        <v>187359852</v>
      </c>
      <c r="F19" s="77">
        <f t="shared" si="0"/>
        <v>1638755688</v>
      </c>
      <c r="G19" s="75">
        <v>1489295942</v>
      </c>
      <c r="H19" s="76">
        <v>263952423</v>
      </c>
      <c r="I19" s="78">
        <f t="shared" si="1"/>
        <v>1753248365</v>
      </c>
      <c r="J19" s="75">
        <v>283888594</v>
      </c>
      <c r="K19" s="76">
        <v>27296816</v>
      </c>
      <c r="L19" s="76">
        <f t="shared" si="2"/>
        <v>311185410</v>
      </c>
      <c r="M19" s="40">
        <f t="shared" si="3"/>
        <v>0.189891276825884</v>
      </c>
      <c r="N19" s="103">
        <v>368927879</v>
      </c>
      <c r="O19" s="104">
        <v>58363295</v>
      </c>
      <c r="P19" s="105">
        <f t="shared" si="4"/>
        <v>427291174</v>
      </c>
      <c r="Q19" s="40">
        <f t="shared" si="5"/>
        <v>0.260741230147297</v>
      </c>
      <c r="R19" s="103">
        <v>319907038</v>
      </c>
      <c r="S19" s="105">
        <v>40555441</v>
      </c>
      <c r="T19" s="105">
        <f t="shared" si="6"/>
        <v>360462479</v>
      </c>
      <c r="U19" s="40">
        <f t="shared" si="7"/>
        <v>0.20559692864735682</v>
      </c>
      <c r="V19" s="103">
        <v>355269612</v>
      </c>
      <c r="W19" s="105">
        <v>81707983</v>
      </c>
      <c r="X19" s="105">
        <f t="shared" si="8"/>
        <v>436977595</v>
      </c>
      <c r="Y19" s="40">
        <f t="shared" si="9"/>
        <v>0.2492388435793579</v>
      </c>
      <c r="Z19" s="75">
        <f t="shared" si="10"/>
        <v>1327993123</v>
      </c>
      <c r="AA19" s="76">
        <f t="shared" si="11"/>
        <v>207923535</v>
      </c>
      <c r="AB19" s="76">
        <f t="shared" si="12"/>
        <v>1535916658</v>
      </c>
      <c r="AC19" s="40">
        <f t="shared" si="13"/>
        <v>0.8760405477406505</v>
      </c>
      <c r="AD19" s="75">
        <v>422916636</v>
      </c>
      <c r="AE19" s="76">
        <v>108269373</v>
      </c>
      <c r="AF19" s="76">
        <f t="shared" si="14"/>
        <v>531186009</v>
      </c>
      <c r="AG19" s="40">
        <f t="shared" si="15"/>
        <v>0.9176649278419106</v>
      </c>
      <c r="AH19" s="40">
        <f t="shared" si="16"/>
        <v>-0.17735484821476166</v>
      </c>
      <c r="AI19" s="12">
        <v>1601707321</v>
      </c>
      <c r="AJ19" s="12">
        <v>1664811816</v>
      </c>
      <c r="AK19" s="12">
        <v>1527739415</v>
      </c>
      <c r="AL19" s="12"/>
    </row>
    <row r="20" spans="1:38" s="13" customFormat="1" ht="12.75">
      <c r="A20" s="29" t="s">
        <v>96</v>
      </c>
      <c r="B20" s="58" t="s">
        <v>86</v>
      </c>
      <c r="C20" s="39" t="s">
        <v>87</v>
      </c>
      <c r="D20" s="75">
        <v>1000960845</v>
      </c>
      <c r="E20" s="76">
        <v>200065525</v>
      </c>
      <c r="F20" s="77">
        <f t="shared" si="0"/>
        <v>1201026370</v>
      </c>
      <c r="G20" s="75">
        <v>1054768582</v>
      </c>
      <c r="H20" s="76">
        <v>187940297</v>
      </c>
      <c r="I20" s="78">
        <f t="shared" si="1"/>
        <v>1242708879</v>
      </c>
      <c r="J20" s="75">
        <v>169257545</v>
      </c>
      <c r="K20" s="76">
        <v>10235709</v>
      </c>
      <c r="L20" s="76">
        <f t="shared" si="2"/>
        <v>179493254</v>
      </c>
      <c r="M20" s="40">
        <f t="shared" si="3"/>
        <v>0.14944988593381175</v>
      </c>
      <c r="N20" s="103">
        <v>203973684</v>
      </c>
      <c r="O20" s="104">
        <v>24566288</v>
      </c>
      <c r="P20" s="105">
        <f t="shared" si="4"/>
        <v>228539972</v>
      </c>
      <c r="Q20" s="40">
        <f t="shared" si="5"/>
        <v>0.19028722241960433</v>
      </c>
      <c r="R20" s="103">
        <v>298138364</v>
      </c>
      <c r="S20" s="105">
        <v>34171198</v>
      </c>
      <c r="T20" s="105">
        <f t="shared" si="6"/>
        <v>332309562</v>
      </c>
      <c r="U20" s="40">
        <f t="shared" si="7"/>
        <v>0.26740740942271807</v>
      </c>
      <c r="V20" s="103">
        <v>275552603</v>
      </c>
      <c r="W20" s="105">
        <v>78717949</v>
      </c>
      <c r="X20" s="105">
        <f t="shared" si="8"/>
        <v>354270552</v>
      </c>
      <c r="Y20" s="40">
        <f t="shared" si="9"/>
        <v>0.28507927961782914</v>
      </c>
      <c r="Z20" s="75">
        <f t="shared" si="10"/>
        <v>946922196</v>
      </c>
      <c r="AA20" s="76">
        <f t="shared" si="11"/>
        <v>147691144</v>
      </c>
      <c r="AB20" s="76">
        <f t="shared" si="12"/>
        <v>1094613340</v>
      </c>
      <c r="AC20" s="40">
        <f t="shared" si="13"/>
        <v>0.88082845346758</v>
      </c>
      <c r="AD20" s="75">
        <v>185373129</v>
      </c>
      <c r="AE20" s="76">
        <v>86924226</v>
      </c>
      <c r="AF20" s="76">
        <f t="shared" si="14"/>
        <v>272297355</v>
      </c>
      <c r="AG20" s="40">
        <f t="shared" si="15"/>
        <v>0.7784493620725275</v>
      </c>
      <c r="AH20" s="40">
        <f t="shared" si="16"/>
        <v>0.30104294255814557</v>
      </c>
      <c r="AI20" s="12">
        <v>1080350143</v>
      </c>
      <c r="AJ20" s="12">
        <v>1128901060</v>
      </c>
      <c r="AK20" s="12">
        <v>878792310</v>
      </c>
      <c r="AL20" s="12"/>
    </row>
    <row r="21" spans="1:38" s="13" customFormat="1" ht="12.75">
      <c r="A21" s="29" t="s">
        <v>96</v>
      </c>
      <c r="B21" s="58" t="s">
        <v>610</v>
      </c>
      <c r="C21" s="39" t="s">
        <v>611</v>
      </c>
      <c r="D21" s="75">
        <v>736379740</v>
      </c>
      <c r="E21" s="76">
        <v>118231412</v>
      </c>
      <c r="F21" s="78">
        <f t="shared" si="0"/>
        <v>854611152</v>
      </c>
      <c r="G21" s="75">
        <v>712516847</v>
      </c>
      <c r="H21" s="76">
        <v>142011455</v>
      </c>
      <c r="I21" s="78">
        <f t="shared" si="1"/>
        <v>854528302</v>
      </c>
      <c r="J21" s="75">
        <v>151580223</v>
      </c>
      <c r="K21" s="76">
        <v>30058595</v>
      </c>
      <c r="L21" s="76">
        <f t="shared" si="2"/>
        <v>181638818</v>
      </c>
      <c r="M21" s="40">
        <f t="shared" si="3"/>
        <v>0.21253972356307374</v>
      </c>
      <c r="N21" s="103">
        <v>184024064</v>
      </c>
      <c r="O21" s="104">
        <v>22636932</v>
      </c>
      <c r="P21" s="105">
        <f t="shared" si="4"/>
        <v>206660996</v>
      </c>
      <c r="Q21" s="40">
        <f t="shared" si="5"/>
        <v>0.2418187447195868</v>
      </c>
      <c r="R21" s="103">
        <v>170082999</v>
      </c>
      <c r="S21" s="105">
        <v>33024686</v>
      </c>
      <c r="T21" s="105">
        <f t="shared" si="6"/>
        <v>203107685</v>
      </c>
      <c r="U21" s="40">
        <f t="shared" si="7"/>
        <v>0.23768397667418628</v>
      </c>
      <c r="V21" s="103">
        <v>156635193</v>
      </c>
      <c r="W21" s="105">
        <v>38966888</v>
      </c>
      <c r="X21" s="105">
        <f t="shared" si="8"/>
        <v>195602081</v>
      </c>
      <c r="Y21" s="40">
        <f t="shared" si="9"/>
        <v>0.2289006467570456</v>
      </c>
      <c r="Z21" s="75">
        <f t="shared" si="10"/>
        <v>662322479</v>
      </c>
      <c r="AA21" s="76">
        <f t="shared" si="11"/>
        <v>124687101</v>
      </c>
      <c r="AB21" s="76">
        <f t="shared" si="12"/>
        <v>787009580</v>
      </c>
      <c r="AC21" s="40">
        <f t="shared" si="13"/>
        <v>0.920987143618328</v>
      </c>
      <c r="AD21" s="75">
        <v>167651693</v>
      </c>
      <c r="AE21" s="76">
        <v>39467243</v>
      </c>
      <c r="AF21" s="76">
        <f t="shared" si="14"/>
        <v>207118936</v>
      </c>
      <c r="AG21" s="40">
        <f t="shared" si="15"/>
        <v>0.8950402600757047</v>
      </c>
      <c r="AH21" s="40">
        <f t="shared" si="16"/>
        <v>-0.05560503169058384</v>
      </c>
      <c r="AI21" s="12">
        <v>776816000</v>
      </c>
      <c r="AJ21" s="12">
        <v>823430394</v>
      </c>
      <c r="AK21" s="12">
        <v>737003354</v>
      </c>
      <c r="AL21" s="12"/>
    </row>
    <row r="22" spans="1:38" s="13" customFormat="1" ht="12.75">
      <c r="A22" s="29" t="s">
        <v>96</v>
      </c>
      <c r="B22" s="58" t="s">
        <v>612</v>
      </c>
      <c r="C22" s="39" t="s">
        <v>613</v>
      </c>
      <c r="D22" s="75">
        <v>456307310</v>
      </c>
      <c r="E22" s="76">
        <v>53909730</v>
      </c>
      <c r="F22" s="77">
        <f t="shared" si="0"/>
        <v>510217040</v>
      </c>
      <c r="G22" s="75">
        <v>455327082</v>
      </c>
      <c r="H22" s="76">
        <v>57411786</v>
      </c>
      <c r="I22" s="78">
        <f t="shared" si="1"/>
        <v>512738868</v>
      </c>
      <c r="J22" s="75">
        <v>99813842</v>
      </c>
      <c r="K22" s="76">
        <v>7272612</v>
      </c>
      <c r="L22" s="76">
        <f t="shared" si="2"/>
        <v>107086454</v>
      </c>
      <c r="M22" s="40">
        <f t="shared" si="3"/>
        <v>0.20988411911918897</v>
      </c>
      <c r="N22" s="103">
        <v>99556269</v>
      </c>
      <c r="O22" s="104">
        <v>11024664</v>
      </c>
      <c r="P22" s="105">
        <f t="shared" si="4"/>
        <v>110580933</v>
      </c>
      <c r="Q22" s="40">
        <f t="shared" si="5"/>
        <v>0.21673312400542327</v>
      </c>
      <c r="R22" s="103">
        <v>106208535</v>
      </c>
      <c r="S22" s="105">
        <v>12821854</v>
      </c>
      <c r="T22" s="105">
        <f t="shared" si="6"/>
        <v>119030389</v>
      </c>
      <c r="U22" s="40">
        <f t="shared" si="7"/>
        <v>0.23214621794577897</v>
      </c>
      <c r="V22" s="103">
        <v>109964792</v>
      </c>
      <c r="W22" s="105">
        <v>20219254</v>
      </c>
      <c r="X22" s="105">
        <f t="shared" si="8"/>
        <v>130184046</v>
      </c>
      <c r="Y22" s="40">
        <f t="shared" si="9"/>
        <v>0.25389931234938096</v>
      </c>
      <c r="Z22" s="75">
        <f t="shared" si="10"/>
        <v>415543438</v>
      </c>
      <c r="AA22" s="76">
        <f t="shared" si="11"/>
        <v>51338384</v>
      </c>
      <c r="AB22" s="76">
        <f t="shared" si="12"/>
        <v>466881822</v>
      </c>
      <c r="AC22" s="40">
        <f t="shared" si="13"/>
        <v>0.9105645215100019</v>
      </c>
      <c r="AD22" s="75">
        <v>105510935</v>
      </c>
      <c r="AE22" s="76">
        <v>30059270</v>
      </c>
      <c r="AF22" s="76">
        <f t="shared" si="14"/>
        <v>135570205</v>
      </c>
      <c r="AG22" s="40">
        <f t="shared" si="15"/>
        <v>0.9043295208110035</v>
      </c>
      <c r="AH22" s="40">
        <f t="shared" si="16"/>
        <v>-0.039729666264058494</v>
      </c>
      <c r="AI22" s="12">
        <v>476675750</v>
      </c>
      <c r="AJ22" s="12">
        <v>492200221</v>
      </c>
      <c r="AK22" s="12">
        <v>445111190</v>
      </c>
      <c r="AL22" s="12"/>
    </row>
    <row r="23" spans="1:38" s="13" customFormat="1" ht="12.75">
      <c r="A23" s="29" t="s">
        <v>115</v>
      </c>
      <c r="B23" s="58" t="s">
        <v>614</v>
      </c>
      <c r="C23" s="39" t="s">
        <v>615</v>
      </c>
      <c r="D23" s="75">
        <v>325294648</v>
      </c>
      <c r="E23" s="76">
        <v>6546890</v>
      </c>
      <c r="F23" s="77">
        <f t="shared" si="0"/>
        <v>331841538</v>
      </c>
      <c r="G23" s="75">
        <v>356130277</v>
      </c>
      <c r="H23" s="76">
        <v>8254515</v>
      </c>
      <c r="I23" s="78">
        <f t="shared" si="1"/>
        <v>364384792</v>
      </c>
      <c r="J23" s="75">
        <v>55484788</v>
      </c>
      <c r="K23" s="76">
        <v>1190871</v>
      </c>
      <c r="L23" s="76">
        <f t="shared" si="2"/>
        <v>56675659</v>
      </c>
      <c r="M23" s="40">
        <f t="shared" si="3"/>
        <v>0.17079133414575726</v>
      </c>
      <c r="N23" s="103">
        <v>82674617</v>
      </c>
      <c r="O23" s="104">
        <v>379065</v>
      </c>
      <c r="P23" s="105">
        <f t="shared" si="4"/>
        <v>83053682</v>
      </c>
      <c r="Q23" s="40">
        <f t="shared" si="5"/>
        <v>0.250281150758167</v>
      </c>
      <c r="R23" s="103">
        <v>79418085</v>
      </c>
      <c r="S23" s="105">
        <v>613505</v>
      </c>
      <c r="T23" s="105">
        <f t="shared" si="6"/>
        <v>80031590</v>
      </c>
      <c r="U23" s="40">
        <f t="shared" si="7"/>
        <v>0.21963482493528436</v>
      </c>
      <c r="V23" s="103">
        <v>92656084</v>
      </c>
      <c r="W23" s="105">
        <v>3349964</v>
      </c>
      <c r="X23" s="105">
        <f t="shared" si="8"/>
        <v>96006048</v>
      </c>
      <c r="Y23" s="40">
        <f t="shared" si="9"/>
        <v>0.2634743548792234</v>
      </c>
      <c r="Z23" s="75">
        <f t="shared" si="10"/>
        <v>310233574</v>
      </c>
      <c r="AA23" s="76">
        <f t="shared" si="11"/>
        <v>5533405</v>
      </c>
      <c r="AB23" s="76">
        <f t="shared" si="12"/>
        <v>315766979</v>
      </c>
      <c r="AC23" s="40">
        <f t="shared" si="13"/>
        <v>0.8665756253625426</v>
      </c>
      <c r="AD23" s="75">
        <v>74376890</v>
      </c>
      <c r="AE23" s="76">
        <v>5788297</v>
      </c>
      <c r="AF23" s="76">
        <f t="shared" si="14"/>
        <v>80165187</v>
      </c>
      <c r="AG23" s="40">
        <f t="shared" si="15"/>
        <v>0.8781055556037313</v>
      </c>
      <c r="AH23" s="40">
        <f t="shared" si="16"/>
        <v>0.19760274494214047</v>
      </c>
      <c r="AI23" s="12">
        <v>418510007</v>
      </c>
      <c r="AJ23" s="12">
        <v>343649780</v>
      </c>
      <c r="AK23" s="12">
        <v>301760781</v>
      </c>
      <c r="AL23" s="12"/>
    </row>
    <row r="24" spans="1:38" s="55" customFormat="1" ht="12.75">
      <c r="A24" s="59"/>
      <c r="B24" s="60" t="s">
        <v>616</v>
      </c>
      <c r="C24" s="32"/>
      <c r="D24" s="79">
        <f>SUM(D18:D23)</f>
        <v>4369865836</v>
      </c>
      <c r="E24" s="80">
        <f>SUM(E18:E23)</f>
        <v>617463805</v>
      </c>
      <c r="F24" s="88">
        <f t="shared" si="0"/>
        <v>4987329641</v>
      </c>
      <c r="G24" s="79">
        <f>SUM(G18:G23)</f>
        <v>4471350000</v>
      </c>
      <c r="H24" s="80">
        <f>SUM(H18:H23)</f>
        <v>720430060</v>
      </c>
      <c r="I24" s="81">
        <f t="shared" si="1"/>
        <v>5191780060</v>
      </c>
      <c r="J24" s="79">
        <f>SUM(J18:J23)</f>
        <v>830764019</v>
      </c>
      <c r="K24" s="80">
        <f>SUM(K18:K23)</f>
        <v>80574207</v>
      </c>
      <c r="L24" s="80">
        <f t="shared" si="2"/>
        <v>911338226</v>
      </c>
      <c r="M24" s="44">
        <f t="shared" si="3"/>
        <v>0.18273069790856442</v>
      </c>
      <c r="N24" s="109">
        <f>SUM(N18:N23)</f>
        <v>1021781646</v>
      </c>
      <c r="O24" s="110">
        <f>SUM(O18:O23)</f>
        <v>126277599</v>
      </c>
      <c r="P24" s="111">
        <f t="shared" si="4"/>
        <v>1148059245</v>
      </c>
      <c r="Q24" s="44">
        <f t="shared" si="5"/>
        <v>0.2301951801144239</v>
      </c>
      <c r="R24" s="109">
        <f>SUM(R18:R23)</f>
        <v>1060412115</v>
      </c>
      <c r="S24" s="111">
        <f>SUM(S18:S23)</f>
        <v>137186885</v>
      </c>
      <c r="T24" s="111">
        <f t="shared" si="6"/>
        <v>1197599000</v>
      </c>
      <c r="U24" s="44">
        <f t="shared" si="7"/>
        <v>0.23067213675457585</v>
      </c>
      <c r="V24" s="109">
        <f>SUM(V18:V23)</f>
        <v>1101982161</v>
      </c>
      <c r="W24" s="111">
        <f>SUM(W18:W23)</f>
        <v>257107407</v>
      </c>
      <c r="X24" s="111">
        <f t="shared" si="8"/>
        <v>1359089568</v>
      </c>
      <c r="Y24" s="44">
        <f t="shared" si="9"/>
        <v>0.2617771847600185</v>
      </c>
      <c r="Z24" s="79">
        <f t="shared" si="10"/>
        <v>4014939941</v>
      </c>
      <c r="AA24" s="80">
        <f t="shared" si="11"/>
        <v>601146098</v>
      </c>
      <c r="AB24" s="80">
        <f t="shared" si="12"/>
        <v>4616086039</v>
      </c>
      <c r="AC24" s="44">
        <f t="shared" si="13"/>
        <v>0.8891143279671212</v>
      </c>
      <c r="AD24" s="79">
        <f>SUM(AD18:AD23)</f>
        <v>1037503930</v>
      </c>
      <c r="AE24" s="80">
        <f>SUM(AE18:AE23)</f>
        <v>320775659</v>
      </c>
      <c r="AF24" s="80">
        <f t="shared" si="14"/>
        <v>1358279589</v>
      </c>
      <c r="AG24" s="44">
        <f t="shared" si="15"/>
        <v>0.8758316475200031</v>
      </c>
      <c r="AH24" s="44">
        <f t="shared" si="16"/>
        <v>0.0005963271527891223</v>
      </c>
      <c r="AI24" s="61">
        <f>SUM(AI18:AI23)</f>
        <v>4761650139</v>
      </c>
      <c r="AJ24" s="61">
        <f>SUM(AJ18:AJ23)</f>
        <v>4905416089</v>
      </c>
      <c r="AK24" s="61">
        <f>SUM(AK18:AK23)</f>
        <v>4296318655</v>
      </c>
      <c r="AL24" s="61"/>
    </row>
    <row r="25" spans="1:38" s="13" customFormat="1" ht="12.75">
      <c r="A25" s="29" t="s">
        <v>96</v>
      </c>
      <c r="B25" s="58" t="s">
        <v>617</v>
      </c>
      <c r="C25" s="39" t="s">
        <v>618</v>
      </c>
      <c r="D25" s="75">
        <v>328592203</v>
      </c>
      <c r="E25" s="76">
        <v>73594333</v>
      </c>
      <c r="F25" s="77">
        <f t="shared" si="0"/>
        <v>402186536</v>
      </c>
      <c r="G25" s="75">
        <v>471374753</v>
      </c>
      <c r="H25" s="76">
        <v>69980237</v>
      </c>
      <c r="I25" s="78">
        <f t="shared" si="1"/>
        <v>541354990</v>
      </c>
      <c r="J25" s="75">
        <v>60943565</v>
      </c>
      <c r="K25" s="76">
        <v>7460088</v>
      </c>
      <c r="L25" s="76">
        <f t="shared" si="2"/>
        <v>68403653</v>
      </c>
      <c r="M25" s="40">
        <f t="shared" si="3"/>
        <v>0.17007942056021488</v>
      </c>
      <c r="N25" s="103">
        <v>73285783</v>
      </c>
      <c r="O25" s="104">
        <v>22708918</v>
      </c>
      <c r="P25" s="105">
        <f t="shared" si="4"/>
        <v>95994701</v>
      </c>
      <c r="Q25" s="40">
        <f t="shared" si="5"/>
        <v>0.23868203534292357</v>
      </c>
      <c r="R25" s="103">
        <v>84455733</v>
      </c>
      <c r="S25" s="105">
        <v>548548</v>
      </c>
      <c r="T25" s="105">
        <f t="shared" si="6"/>
        <v>85004281</v>
      </c>
      <c r="U25" s="40">
        <f t="shared" si="7"/>
        <v>0.15702133086461437</v>
      </c>
      <c r="V25" s="103">
        <v>84922640</v>
      </c>
      <c r="W25" s="105">
        <v>28956841</v>
      </c>
      <c r="X25" s="105">
        <f t="shared" si="8"/>
        <v>113879481</v>
      </c>
      <c r="Y25" s="40">
        <f t="shared" si="9"/>
        <v>0.21036008368556833</v>
      </c>
      <c r="Z25" s="75">
        <f t="shared" si="10"/>
        <v>303607721</v>
      </c>
      <c r="AA25" s="76">
        <f t="shared" si="11"/>
        <v>59674395</v>
      </c>
      <c r="AB25" s="76">
        <f t="shared" si="12"/>
        <v>363282116</v>
      </c>
      <c r="AC25" s="40">
        <f t="shared" si="13"/>
        <v>0.671060806144966</v>
      </c>
      <c r="AD25" s="75">
        <v>64581761</v>
      </c>
      <c r="AE25" s="76">
        <v>37776589</v>
      </c>
      <c r="AF25" s="76">
        <f t="shared" si="14"/>
        <v>102358350</v>
      </c>
      <c r="AG25" s="40">
        <f t="shared" si="15"/>
        <v>0.8113067056465816</v>
      </c>
      <c r="AH25" s="40">
        <f t="shared" si="16"/>
        <v>0.11255682609186257</v>
      </c>
      <c r="AI25" s="12">
        <v>359290859</v>
      </c>
      <c r="AJ25" s="12">
        <v>398183869</v>
      </c>
      <c r="AK25" s="12">
        <v>323049243</v>
      </c>
      <c r="AL25" s="12"/>
    </row>
    <row r="26" spans="1:38" s="13" customFormat="1" ht="12.75">
      <c r="A26" s="29" t="s">
        <v>96</v>
      </c>
      <c r="B26" s="58" t="s">
        <v>619</v>
      </c>
      <c r="C26" s="39" t="s">
        <v>620</v>
      </c>
      <c r="D26" s="75">
        <v>824059174</v>
      </c>
      <c r="E26" s="76">
        <v>109897129</v>
      </c>
      <c r="F26" s="77">
        <f t="shared" si="0"/>
        <v>933956303</v>
      </c>
      <c r="G26" s="75">
        <v>827491018</v>
      </c>
      <c r="H26" s="76">
        <v>129696681</v>
      </c>
      <c r="I26" s="78">
        <f t="shared" si="1"/>
        <v>957187699</v>
      </c>
      <c r="J26" s="75">
        <v>167895655</v>
      </c>
      <c r="K26" s="76">
        <v>27214265</v>
      </c>
      <c r="L26" s="76">
        <f t="shared" si="2"/>
        <v>195109920</v>
      </c>
      <c r="M26" s="40">
        <f t="shared" si="3"/>
        <v>0.208906904288005</v>
      </c>
      <c r="N26" s="103">
        <v>206417808</v>
      </c>
      <c r="O26" s="104">
        <v>16222862</v>
      </c>
      <c r="P26" s="105">
        <f t="shared" si="4"/>
        <v>222640670</v>
      </c>
      <c r="Q26" s="40">
        <f t="shared" si="5"/>
        <v>0.23838446111969758</v>
      </c>
      <c r="R26" s="103">
        <v>191239677</v>
      </c>
      <c r="S26" s="105">
        <v>26043513</v>
      </c>
      <c r="T26" s="105">
        <f t="shared" si="6"/>
        <v>217283190</v>
      </c>
      <c r="U26" s="40">
        <f t="shared" si="7"/>
        <v>0.22700165310001544</v>
      </c>
      <c r="V26" s="103">
        <v>242340942</v>
      </c>
      <c r="W26" s="105">
        <v>50503475</v>
      </c>
      <c r="X26" s="105">
        <f t="shared" si="8"/>
        <v>292844417</v>
      </c>
      <c r="Y26" s="40">
        <f t="shared" si="9"/>
        <v>0.3059425202663412</v>
      </c>
      <c r="Z26" s="75">
        <f t="shared" si="10"/>
        <v>807894082</v>
      </c>
      <c r="AA26" s="76">
        <f t="shared" si="11"/>
        <v>119984115</v>
      </c>
      <c r="AB26" s="76">
        <f t="shared" si="12"/>
        <v>927878197</v>
      </c>
      <c r="AC26" s="40">
        <f t="shared" si="13"/>
        <v>0.9693795667969611</v>
      </c>
      <c r="AD26" s="75">
        <v>235986121</v>
      </c>
      <c r="AE26" s="76">
        <v>72055266</v>
      </c>
      <c r="AF26" s="76">
        <f t="shared" si="14"/>
        <v>308041387</v>
      </c>
      <c r="AG26" s="40">
        <f t="shared" si="15"/>
        <v>0.9562085751755348</v>
      </c>
      <c r="AH26" s="40">
        <f t="shared" si="16"/>
        <v>-0.04933418248762789</v>
      </c>
      <c r="AI26" s="12">
        <v>960097754</v>
      </c>
      <c r="AJ26" s="12">
        <v>926482049</v>
      </c>
      <c r="AK26" s="12">
        <v>885910080</v>
      </c>
      <c r="AL26" s="12"/>
    </row>
    <row r="27" spans="1:38" s="13" customFormat="1" ht="12.75">
      <c r="A27" s="29" t="s">
        <v>96</v>
      </c>
      <c r="B27" s="58" t="s">
        <v>621</v>
      </c>
      <c r="C27" s="39" t="s">
        <v>622</v>
      </c>
      <c r="D27" s="75">
        <v>230483542</v>
      </c>
      <c r="E27" s="76">
        <v>24484467</v>
      </c>
      <c r="F27" s="77">
        <f t="shared" si="0"/>
        <v>254968009</v>
      </c>
      <c r="G27" s="75">
        <v>234286486</v>
      </c>
      <c r="H27" s="76">
        <v>26344907</v>
      </c>
      <c r="I27" s="78">
        <f t="shared" si="1"/>
        <v>260631393</v>
      </c>
      <c r="J27" s="75">
        <v>40827509</v>
      </c>
      <c r="K27" s="76">
        <v>4791986</v>
      </c>
      <c r="L27" s="76">
        <f t="shared" si="2"/>
        <v>45619495</v>
      </c>
      <c r="M27" s="40">
        <f t="shared" si="3"/>
        <v>0.17892242708770573</v>
      </c>
      <c r="N27" s="103">
        <v>57384429</v>
      </c>
      <c r="O27" s="104">
        <v>8519150</v>
      </c>
      <c r="P27" s="105">
        <f t="shared" si="4"/>
        <v>65903579</v>
      </c>
      <c r="Q27" s="40">
        <f t="shared" si="5"/>
        <v>0.2584778351546056</v>
      </c>
      <c r="R27" s="103">
        <v>41530172</v>
      </c>
      <c r="S27" s="105">
        <v>6018678</v>
      </c>
      <c r="T27" s="105">
        <f t="shared" si="6"/>
        <v>47548850</v>
      </c>
      <c r="U27" s="40">
        <f t="shared" si="7"/>
        <v>0.1824371556038915</v>
      </c>
      <c r="V27" s="103">
        <v>61769337</v>
      </c>
      <c r="W27" s="105">
        <v>8542347</v>
      </c>
      <c r="X27" s="105">
        <f t="shared" si="8"/>
        <v>70311684</v>
      </c>
      <c r="Y27" s="40">
        <f t="shared" si="9"/>
        <v>0.26977442429584836</v>
      </c>
      <c r="Z27" s="75">
        <f t="shared" si="10"/>
        <v>201511447</v>
      </c>
      <c r="AA27" s="76">
        <f t="shared" si="11"/>
        <v>27872161</v>
      </c>
      <c r="AB27" s="76">
        <f t="shared" si="12"/>
        <v>229383608</v>
      </c>
      <c r="AC27" s="40">
        <f t="shared" si="13"/>
        <v>0.8801073629683589</v>
      </c>
      <c r="AD27" s="75">
        <v>54030508</v>
      </c>
      <c r="AE27" s="76">
        <v>9303305</v>
      </c>
      <c r="AF27" s="76">
        <f t="shared" si="14"/>
        <v>63333813</v>
      </c>
      <c r="AG27" s="40">
        <f t="shared" si="15"/>
        <v>0.8860712725373242</v>
      </c>
      <c r="AH27" s="40">
        <f t="shared" si="16"/>
        <v>0.1101760760875079</v>
      </c>
      <c r="AI27" s="12">
        <v>232870442</v>
      </c>
      <c r="AJ27" s="12">
        <v>251980169</v>
      </c>
      <c r="AK27" s="12">
        <v>223272389</v>
      </c>
      <c r="AL27" s="12"/>
    </row>
    <row r="28" spans="1:38" s="13" customFormat="1" ht="12.75">
      <c r="A28" s="29" t="s">
        <v>96</v>
      </c>
      <c r="B28" s="58" t="s">
        <v>623</v>
      </c>
      <c r="C28" s="39" t="s">
        <v>624</v>
      </c>
      <c r="D28" s="75">
        <v>178416863</v>
      </c>
      <c r="E28" s="76">
        <v>58442000</v>
      </c>
      <c r="F28" s="77">
        <f t="shared" si="0"/>
        <v>236858863</v>
      </c>
      <c r="G28" s="75">
        <v>191367220</v>
      </c>
      <c r="H28" s="76">
        <v>29630122</v>
      </c>
      <c r="I28" s="78">
        <f t="shared" si="1"/>
        <v>220997342</v>
      </c>
      <c r="J28" s="75">
        <v>28221258</v>
      </c>
      <c r="K28" s="76">
        <v>968894</v>
      </c>
      <c r="L28" s="76">
        <f t="shared" si="2"/>
        <v>29190152</v>
      </c>
      <c r="M28" s="40">
        <f t="shared" si="3"/>
        <v>0.12323858871179331</v>
      </c>
      <c r="N28" s="103">
        <v>42735581</v>
      </c>
      <c r="O28" s="104">
        <v>362175</v>
      </c>
      <c r="P28" s="105">
        <f t="shared" si="4"/>
        <v>43097756</v>
      </c>
      <c r="Q28" s="40">
        <f t="shared" si="5"/>
        <v>0.18195542887495833</v>
      </c>
      <c r="R28" s="103">
        <v>34119401</v>
      </c>
      <c r="S28" s="105">
        <v>4629482</v>
      </c>
      <c r="T28" s="105">
        <f t="shared" si="6"/>
        <v>38748883</v>
      </c>
      <c r="U28" s="40">
        <f t="shared" si="7"/>
        <v>0.17533642101451158</v>
      </c>
      <c r="V28" s="103">
        <v>53742557</v>
      </c>
      <c r="W28" s="105">
        <v>13967790</v>
      </c>
      <c r="X28" s="105">
        <f t="shared" si="8"/>
        <v>67710347</v>
      </c>
      <c r="Y28" s="40">
        <f t="shared" si="9"/>
        <v>0.30638534557578523</v>
      </c>
      <c r="Z28" s="75">
        <f t="shared" si="10"/>
        <v>158818797</v>
      </c>
      <c r="AA28" s="76">
        <f t="shared" si="11"/>
        <v>19928341</v>
      </c>
      <c r="AB28" s="76">
        <f t="shared" si="12"/>
        <v>178747138</v>
      </c>
      <c r="AC28" s="40">
        <f t="shared" si="13"/>
        <v>0.8088203069881266</v>
      </c>
      <c r="AD28" s="75">
        <v>33848944</v>
      </c>
      <c r="AE28" s="76">
        <v>9069467</v>
      </c>
      <c r="AF28" s="76">
        <f t="shared" si="14"/>
        <v>42918411</v>
      </c>
      <c r="AG28" s="40">
        <f t="shared" si="15"/>
        <v>0.8088776870992076</v>
      </c>
      <c r="AH28" s="40">
        <f t="shared" si="16"/>
        <v>0.5776527001430691</v>
      </c>
      <c r="AI28" s="12">
        <v>217998215</v>
      </c>
      <c r="AJ28" s="12">
        <v>193469085</v>
      </c>
      <c r="AK28" s="12">
        <v>156492826</v>
      </c>
      <c r="AL28" s="12"/>
    </row>
    <row r="29" spans="1:38" s="13" customFormat="1" ht="12.75">
      <c r="A29" s="29" t="s">
        <v>115</v>
      </c>
      <c r="B29" s="58" t="s">
        <v>625</v>
      </c>
      <c r="C29" s="39" t="s">
        <v>626</v>
      </c>
      <c r="D29" s="75">
        <v>112034170</v>
      </c>
      <c r="E29" s="76">
        <v>17692000</v>
      </c>
      <c r="F29" s="77">
        <f t="shared" si="0"/>
        <v>129726170</v>
      </c>
      <c r="G29" s="75">
        <v>127170250</v>
      </c>
      <c r="H29" s="76">
        <v>3225604</v>
      </c>
      <c r="I29" s="78">
        <f t="shared" si="1"/>
        <v>130395854</v>
      </c>
      <c r="J29" s="75">
        <v>26267348</v>
      </c>
      <c r="K29" s="76">
        <v>533372</v>
      </c>
      <c r="L29" s="76">
        <f t="shared" si="2"/>
        <v>26800720</v>
      </c>
      <c r="M29" s="40">
        <f t="shared" si="3"/>
        <v>0.20659455220176468</v>
      </c>
      <c r="N29" s="103">
        <v>35330391</v>
      </c>
      <c r="O29" s="104">
        <v>410745</v>
      </c>
      <c r="P29" s="105">
        <f t="shared" si="4"/>
        <v>35741136</v>
      </c>
      <c r="Q29" s="40">
        <f t="shared" si="5"/>
        <v>0.2755121499385976</v>
      </c>
      <c r="R29" s="103">
        <v>38446730</v>
      </c>
      <c r="S29" s="105">
        <v>227747</v>
      </c>
      <c r="T29" s="105">
        <f t="shared" si="6"/>
        <v>38674477</v>
      </c>
      <c r="U29" s="40">
        <f t="shared" si="7"/>
        <v>0.29659284259145235</v>
      </c>
      <c r="V29" s="103">
        <v>19790286</v>
      </c>
      <c r="W29" s="105">
        <v>1462681</v>
      </c>
      <c r="X29" s="105">
        <f t="shared" si="8"/>
        <v>21252967</v>
      </c>
      <c r="Y29" s="40">
        <f t="shared" si="9"/>
        <v>0.1629880578871779</v>
      </c>
      <c r="Z29" s="75">
        <f t="shared" si="10"/>
        <v>119834755</v>
      </c>
      <c r="AA29" s="76">
        <f t="shared" si="11"/>
        <v>2634545</v>
      </c>
      <c r="AB29" s="76">
        <f t="shared" si="12"/>
        <v>122469300</v>
      </c>
      <c r="AC29" s="40">
        <f t="shared" si="13"/>
        <v>0.9392116102096314</v>
      </c>
      <c r="AD29" s="75">
        <v>26604610</v>
      </c>
      <c r="AE29" s="76">
        <v>406855</v>
      </c>
      <c r="AF29" s="76">
        <f t="shared" si="14"/>
        <v>27011465</v>
      </c>
      <c r="AG29" s="40">
        <f t="shared" si="15"/>
        <v>0.995810391386536</v>
      </c>
      <c r="AH29" s="40">
        <f t="shared" si="16"/>
        <v>-0.21318717811122057</v>
      </c>
      <c r="AI29" s="12">
        <v>122153765</v>
      </c>
      <c r="AJ29" s="12">
        <v>115937560</v>
      </c>
      <c r="AK29" s="12">
        <v>115451827</v>
      </c>
      <c r="AL29" s="12"/>
    </row>
    <row r="30" spans="1:38" s="55" customFormat="1" ht="12.75">
      <c r="A30" s="59"/>
      <c r="B30" s="60" t="s">
        <v>627</v>
      </c>
      <c r="C30" s="32"/>
      <c r="D30" s="79">
        <f>SUM(D25:D29)</f>
        <v>1673585952</v>
      </c>
      <c r="E30" s="80">
        <f>SUM(E25:E29)</f>
        <v>284109929</v>
      </c>
      <c r="F30" s="88">
        <f t="shared" si="0"/>
        <v>1957695881</v>
      </c>
      <c r="G30" s="79">
        <f>SUM(G25:G29)</f>
        <v>1851689727</v>
      </c>
      <c r="H30" s="80">
        <f>SUM(H25:H29)</f>
        <v>258877551</v>
      </c>
      <c r="I30" s="81">
        <f t="shared" si="1"/>
        <v>2110567278</v>
      </c>
      <c r="J30" s="79">
        <f>SUM(J25:J29)</f>
        <v>324155335</v>
      </c>
      <c r="K30" s="80">
        <f>SUM(K25:K29)</f>
        <v>40968605</v>
      </c>
      <c r="L30" s="80">
        <f t="shared" si="2"/>
        <v>365123940</v>
      </c>
      <c r="M30" s="44">
        <f t="shared" si="3"/>
        <v>0.18650697666763902</v>
      </c>
      <c r="N30" s="109">
        <f>SUM(N25:N29)</f>
        <v>415153992</v>
      </c>
      <c r="O30" s="110">
        <f>SUM(O25:O29)</f>
        <v>48223850</v>
      </c>
      <c r="P30" s="111">
        <f t="shared" si="4"/>
        <v>463377842</v>
      </c>
      <c r="Q30" s="44">
        <f t="shared" si="5"/>
        <v>0.23669551869481611</v>
      </c>
      <c r="R30" s="109">
        <f>SUM(R25:R29)</f>
        <v>389791713</v>
      </c>
      <c r="S30" s="111">
        <f>SUM(S25:S29)</f>
        <v>37467968</v>
      </c>
      <c r="T30" s="111">
        <f t="shared" si="6"/>
        <v>427259681</v>
      </c>
      <c r="U30" s="44">
        <f t="shared" si="7"/>
        <v>0.20243831383801072</v>
      </c>
      <c r="V30" s="109">
        <f>SUM(V25:V29)</f>
        <v>462565762</v>
      </c>
      <c r="W30" s="111">
        <f>SUM(W25:W29)</f>
        <v>103433134</v>
      </c>
      <c r="X30" s="111">
        <f t="shared" si="8"/>
        <v>565998896</v>
      </c>
      <c r="Y30" s="44">
        <f t="shared" si="9"/>
        <v>0.2681738231705874</v>
      </c>
      <c r="Z30" s="79">
        <f t="shared" si="10"/>
        <v>1591666802</v>
      </c>
      <c r="AA30" s="80">
        <f t="shared" si="11"/>
        <v>230093557</v>
      </c>
      <c r="AB30" s="80">
        <f t="shared" si="12"/>
        <v>1821760359</v>
      </c>
      <c r="AC30" s="44">
        <f t="shared" si="13"/>
        <v>0.863161472268405</v>
      </c>
      <c r="AD30" s="79">
        <f>SUM(AD25:AD29)</f>
        <v>415051944</v>
      </c>
      <c r="AE30" s="80">
        <f>SUM(AE25:AE29)</f>
        <v>128611482</v>
      </c>
      <c r="AF30" s="80">
        <f t="shared" si="14"/>
        <v>543663426</v>
      </c>
      <c r="AG30" s="44">
        <f t="shared" si="15"/>
        <v>0.903567719017519</v>
      </c>
      <c r="AH30" s="44">
        <f t="shared" si="16"/>
        <v>0.0410832675729782</v>
      </c>
      <c r="AI30" s="61">
        <f>SUM(AI25:AI29)</f>
        <v>1892411035</v>
      </c>
      <c r="AJ30" s="61">
        <f>SUM(AJ25:AJ29)</f>
        <v>1886052732</v>
      </c>
      <c r="AK30" s="61">
        <f>SUM(AK25:AK29)</f>
        <v>1704176365</v>
      </c>
      <c r="AL30" s="61"/>
    </row>
    <row r="31" spans="1:38" s="13" customFormat="1" ht="12.75">
      <c r="A31" s="29" t="s">
        <v>96</v>
      </c>
      <c r="B31" s="58" t="s">
        <v>628</v>
      </c>
      <c r="C31" s="39" t="s">
        <v>629</v>
      </c>
      <c r="D31" s="75">
        <v>132630930</v>
      </c>
      <c r="E31" s="76">
        <v>34563050</v>
      </c>
      <c r="F31" s="78">
        <f t="shared" si="0"/>
        <v>167193980</v>
      </c>
      <c r="G31" s="75">
        <v>155746054</v>
      </c>
      <c r="H31" s="76">
        <v>37868084</v>
      </c>
      <c r="I31" s="78">
        <f t="shared" si="1"/>
        <v>193614138</v>
      </c>
      <c r="J31" s="75">
        <v>-9199101</v>
      </c>
      <c r="K31" s="76">
        <v>9786718</v>
      </c>
      <c r="L31" s="76">
        <f t="shared" si="2"/>
        <v>587617</v>
      </c>
      <c r="M31" s="40">
        <f t="shared" si="3"/>
        <v>0.00351458228340518</v>
      </c>
      <c r="N31" s="103">
        <v>46238179</v>
      </c>
      <c r="O31" s="104">
        <v>5840227</v>
      </c>
      <c r="P31" s="105">
        <f t="shared" si="4"/>
        <v>52078406</v>
      </c>
      <c r="Q31" s="40">
        <f t="shared" si="5"/>
        <v>0.3114849350437139</v>
      </c>
      <c r="R31" s="103">
        <v>21419149</v>
      </c>
      <c r="S31" s="105">
        <v>14042974</v>
      </c>
      <c r="T31" s="105">
        <f t="shared" si="6"/>
        <v>35462123</v>
      </c>
      <c r="U31" s="40">
        <f t="shared" si="7"/>
        <v>0.18315874742576907</v>
      </c>
      <c r="V31" s="103">
        <v>23228558</v>
      </c>
      <c r="W31" s="105">
        <v>14303859</v>
      </c>
      <c r="X31" s="105">
        <f t="shared" si="8"/>
        <v>37532417</v>
      </c>
      <c r="Y31" s="40">
        <f t="shared" si="9"/>
        <v>0.19385163391322177</v>
      </c>
      <c r="Z31" s="75">
        <f t="shared" si="10"/>
        <v>81686785</v>
      </c>
      <c r="AA31" s="76">
        <f t="shared" si="11"/>
        <v>43973778</v>
      </c>
      <c r="AB31" s="76">
        <f t="shared" si="12"/>
        <v>125660563</v>
      </c>
      <c r="AC31" s="40">
        <f t="shared" si="13"/>
        <v>0.649025759678769</v>
      </c>
      <c r="AD31" s="75">
        <v>26740212</v>
      </c>
      <c r="AE31" s="76">
        <v>2300600</v>
      </c>
      <c r="AF31" s="76">
        <f t="shared" si="14"/>
        <v>29040812</v>
      </c>
      <c r="AG31" s="40">
        <f t="shared" si="15"/>
        <v>0.6273490609234187</v>
      </c>
      <c r="AH31" s="40">
        <f t="shared" si="16"/>
        <v>0.2924024645040917</v>
      </c>
      <c r="AI31" s="12">
        <v>127298160</v>
      </c>
      <c r="AJ31" s="12">
        <v>160646057</v>
      </c>
      <c r="AK31" s="12">
        <v>100781153</v>
      </c>
      <c r="AL31" s="12"/>
    </row>
    <row r="32" spans="1:38" s="13" customFormat="1" ht="12.75">
      <c r="A32" s="29" t="s">
        <v>96</v>
      </c>
      <c r="B32" s="58" t="s">
        <v>630</v>
      </c>
      <c r="C32" s="39" t="s">
        <v>631</v>
      </c>
      <c r="D32" s="75">
        <v>281602990</v>
      </c>
      <c r="E32" s="76">
        <v>49005000</v>
      </c>
      <c r="F32" s="77">
        <f t="shared" si="0"/>
        <v>330607990</v>
      </c>
      <c r="G32" s="75">
        <v>290145006</v>
      </c>
      <c r="H32" s="76">
        <v>31220237</v>
      </c>
      <c r="I32" s="78">
        <f t="shared" si="1"/>
        <v>321365243</v>
      </c>
      <c r="J32" s="75">
        <v>69539502</v>
      </c>
      <c r="K32" s="76">
        <v>1374828</v>
      </c>
      <c r="L32" s="76">
        <f t="shared" si="2"/>
        <v>70914330</v>
      </c>
      <c r="M32" s="40">
        <f t="shared" si="3"/>
        <v>0.21449672163095634</v>
      </c>
      <c r="N32" s="103">
        <v>68622351</v>
      </c>
      <c r="O32" s="104">
        <v>3261207</v>
      </c>
      <c r="P32" s="105">
        <f t="shared" si="4"/>
        <v>71883558</v>
      </c>
      <c r="Q32" s="40">
        <f t="shared" si="5"/>
        <v>0.21742837491616582</v>
      </c>
      <c r="R32" s="103">
        <v>63386162</v>
      </c>
      <c r="S32" s="105">
        <v>4053920</v>
      </c>
      <c r="T32" s="105">
        <f t="shared" si="6"/>
        <v>67440082</v>
      </c>
      <c r="U32" s="40">
        <f t="shared" si="7"/>
        <v>0.2098549344367026</v>
      </c>
      <c r="V32" s="103">
        <v>67654293</v>
      </c>
      <c r="W32" s="105">
        <v>8571247</v>
      </c>
      <c r="X32" s="105">
        <f t="shared" si="8"/>
        <v>76225540</v>
      </c>
      <c r="Y32" s="40">
        <f t="shared" si="9"/>
        <v>0.2371928566027285</v>
      </c>
      <c r="Z32" s="75">
        <f t="shared" si="10"/>
        <v>269202308</v>
      </c>
      <c r="AA32" s="76">
        <f t="shared" si="11"/>
        <v>17261202</v>
      </c>
      <c r="AB32" s="76">
        <f t="shared" si="12"/>
        <v>286463510</v>
      </c>
      <c r="AC32" s="40">
        <f t="shared" si="13"/>
        <v>0.8913954332018413</v>
      </c>
      <c r="AD32" s="75">
        <v>58629322</v>
      </c>
      <c r="AE32" s="76">
        <v>18407056</v>
      </c>
      <c r="AF32" s="76">
        <f t="shared" si="14"/>
        <v>77036378</v>
      </c>
      <c r="AG32" s="40">
        <f t="shared" si="15"/>
        <v>0.8466065832793227</v>
      </c>
      <c r="AH32" s="40">
        <f t="shared" si="16"/>
        <v>-0.010525391004234441</v>
      </c>
      <c r="AI32" s="12">
        <v>315018734</v>
      </c>
      <c r="AJ32" s="12">
        <v>330237484</v>
      </c>
      <c r="AK32" s="12">
        <v>279581228</v>
      </c>
      <c r="AL32" s="12"/>
    </row>
    <row r="33" spans="1:38" s="13" customFormat="1" ht="12.75">
      <c r="A33" s="29" t="s">
        <v>96</v>
      </c>
      <c r="B33" s="58" t="s">
        <v>632</v>
      </c>
      <c r="C33" s="39" t="s">
        <v>633</v>
      </c>
      <c r="D33" s="75">
        <v>731814091</v>
      </c>
      <c r="E33" s="76">
        <v>110712487</v>
      </c>
      <c r="F33" s="77">
        <f t="shared" si="0"/>
        <v>842526578</v>
      </c>
      <c r="G33" s="75">
        <v>754155299</v>
      </c>
      <c r="H33" s="76">
        <v>122538218</v>
      </c>
      <c r="I33" s="78">
        <f t="shared" si="1"/>
        <v>876693517</v>
      </c>
      <c r="J33" s="75">
        <v>132152495</v>
      </c>
      <c r="K33" s="76">
        <v>15555686</v>
      </c>
      <c r="L33" s="76">
        <f t="shared" si="2"/>
        <v>147708181</v>
      </c>
      <c r="M33" s="40">
        <f t="shared" si="3"/>
        <v>0.17531575247232142</v>
      </c>
      <c r="N33" s="103">
        <v>177718287</v>
      </c>
      <c r="O33" s="104">
        <v>30073915</v>
      </c>
      <c r="P33" s="105">
        <f t="shared" si="4"/>
        <v>207792202</v>
      </c>
      <c r="Q33" s="40">
        <f t="shared" si="5"/>
        <v>0.24662984815655276</v>
      </c>
      <c r="R33" s="103">
        <v>156940093</v>
      </c>
      <c r="S33" s="105">
        <v>20916632</v>
      </c>
      <c r="T33" s="105">
        <f t="shared" si="6"/>
        <v>177856725</v>
      </c>
      <c r="U33" s="40">
        <f t="shared" si="7"/>
        <v>0.20287218001636026</v>
      </c>
      <c r="V33" s="103">
        <v>156066116</v>
      </c>
      <c r="W33" s="105">
        <v>38398962</v>
      </c>
      <c r="X33" s="105">
        <f t="shared" si="8"/>
        <v>194465078</v>
      </c>
      <c r="Y33" s="40">
        <f t="shared" si="9"/>
        <v>0.22181648914828236</v>
      </c>
      <c r="Z33" s="75">
        <f t="shared" si="10"/>
        <v>622876991</v>
      </c>
      <c r="AA33" s="76">
        <f t="shared" si="11"/>
        <v>104945195</v>
      </c>
      <c r="AB33" s="76">
        <f t="shared" si="12"/>
        <v>727822186</v>
      </c>
      <c r="AC33" s="40">
        <f t="shared" si="13"/>
        <v>0.8301899944356496</v>
      </c>
      <c r="AD33" s="75">
        <v>135454014</v>
      </c>
      <c r="AE33" s="76">
        <v>51181788</v>
      </c>
      <c r="AF33" s="76">
        <f t="shared" si="14"/>
        <v>186635802</v>
      </c>
      <c r="AG33" s="40">
        <f t="shared" si="15"/>
        <v>0.8459811611027409</v>
      </c>
      <c r="AH33" s="40">
        <f t="shared" si="16"/>
        <v>0.04194948619772321</v>
      </c>
      <c r="AI33" s="12">
        <v>778997206</v>
      </c>
      <c r="AJ33" s="12">
        <v>843349469</v>
      </c>
      <c r="AK33" s="12">
        <v>713457763</v>
      </c>
      <c r="AL33" s="12"/>
    </row>
    <row r="34" spans="1:38" s="13" customFormat="1" ht="12.75">
      <c r="A34" s="29" t="s">
        <v>96</v>
      </c>
      <c r="B34" s="58" t="s">
        <v>64</v>
      </c>
      <c r="C34" s="39" t="s">
        <v>65</v>
      </c>
      <c r="D34" s="75">
        <v>1173924449</v>
      </c>
      <c r="E34" s="76">
        <v>251023959</v>
      </c>
      <c r="F34" s="77">
        <f t="shared" si="0"/>
        <v>1424948408</v>
      </c>
      <c r="G34" s="75">
        <v>1267655299</v>
      </c>
      <c r="H34" s="76">
        <v>367534978</v>
      </c>
      <c r="I34" s="78">
        <f t="shared" si="1"/>
        <v>1635190277</v>
      </c>
      <c r="J34" s="75">
        <v>194897640</v>
      </c>
      <c r="K34" s="76">
        <v>17273910</v>
      </c>
      <c r="L34" s="76">
        <f t="shared" si="2"/>
        <v>212171550</v>
      </c>
      <c r="M34" s="40">
        <f t="shared" si="3"/>
        <v>0.14889770661788057</v>
      </c>
      <c r="N34" s="103">
        <v>302476765</v>
      </c>
      <c r="O34" s="104">
        <v>39845765</v>
      </c>
      <c r="P34" s="105">
        <f t="shared" si="4"/>
        <v>342322530</v>
      </c>
      <c r="Q34" s="40">
        <f t="shared" si="5"/>
        <v>0.2402350345304572</v>
      </c>
      <c r="R34" s="103">
        <v>218573156</v>
      </c>
      <c r="S34" s="105">
        <v>39965336</v>
      </c>
      <c r="T34" s="105">
        <f t="shared" si="6"/>
        <v>258538492</v>
      </c>
      <c r="U34" s="40">
        <f t="shared" si="7"/>
        <v>0.1581091177195154</v>
      </c>
      <c r="V34" s="103">
        <v>362488550</v>
      </c>
      <c r="W34" s="105">
        <v>226585158</v>
      </c>
      <c r="X34" s="105">
        <f t="shared" si="8"/>
        <v>589073708</v>
      </c>
      <c r="Y34" s="40">
        <f t="shared" si="9"/>
        <v>0.3602478049715067</v>
      </c>
      <c r="Z34" s="75">
        <f t="shared" si="10"/>
        <v>1078436111</v>
      </c>
      <c r="AA34" s="76">
        <f t="shared" si="11"/>
        <v>323670169</v>
      </c>
      <c r="AB34" s="76">
        <f t="shared" si="12"/>
        <v>1402106280</v>
      </c>
      <c r="AC34" s="40">
        <f t="shared" si="13"/>
        <v>0.8574575691413556</v>
      </c>
      <c r="AD34" s="75">
        <v>228887313</v>
      </c>
      <c r="AE34" s="76">
        <v>53604016</v>
      </c>
      <c r="AF34" s="76">
        <f t="shared" si="14"/>
        <v>282491329</v>
      </c>
      <c r="AG34" s="40">
        <f t="shared" si="15"/>
        <v>0.9099484955889654</v>
      </c>
      <c r="AH34" s="40">
        <f t="shared" si="16"/>
        <v>1.085280670685648</v>
      </c>
      <c r="AI34" s="12">
        <v>1134212179</v>
      </c>
      <c r="AJ34" s="12">
        <v>1172629660</v>
      </c>
      <c r="AK34" s="12">
        <v>1067032595</v>
      </c>
      <c r="AL34" s="12"/>
    </row>
    <row r="35" spans="1:38" s="13" customFormat="1" ht="12.75">
      <c r="A35" s="29" t="s">
        <v>96</v>
      </c>
      <c r="B35" s="58" t="s">
        <v>634</v>
      </c>
      <c r="C35" s="39" t="s">
        <v>635</v>
      </c>
      <c r="D35" s="75">
        <v>421658708</v>
      </c>
      <c r="E35" s="76">
        <v>43423629</v>
      </c>
      <c r="F35" s="77">
        <f t="shared" si="0"/>
        <v>465082337</v>
      </c>
      <c r="G35" s="75">
        <v>421658708</v>
      </c>
      <c r="H35" s="76">
        <v>43423629</v>
      </c>
      <c r="I35" s="78">
        <f t="shared" si="1"/>
        <v>465082337</v>
      </c>
      <c r="J35" s="75">
        <v>93368678</v>
      </c>
      <c r="K35" s="76">
        <v>10131160</v>
      </c>
      <c r="L35" s="76">
        <f t="shared" si="2"/>
        <v>103499838</v>
      </c>
      <c r="M35" s="40">
        <f t="shared" si="3"/>
        <v>0.2225408917217168</v>
      </c>
      <c r="N35" s="103">
        <v>108059302</v>
      </c>
      <c r="O35" s="104">
        <v>10886241</v>
      </c>
      <c r="P35" s="105">
        <f t="shared" si="4"/>
        <v>118945543</v>
      </c>
      <c r="Q35" s="40">
        <f t="shared" si="5"/>
        <v>0.25575158103671436</v>
      </c>
      <c r="R35" s="103">
        <v>106632811</v>
      </c>
      <c r="S35" s="105">
        <v>6756684</v>
      </c>
      <c r="T35" s="105">
        <f t="shared" si="6"/>
        <v>113389495</v>
      </c>
      <c r="U35" s="40">
        <f t="shared" si="7"/>
        <v>0.24380520604462344</v>
      </c>
      <c r="V35" s="103">
        <v>108607873</v>
      </c>
      <c r="W35" s="105">
        <v>12885964</v>
      </c>
      <c r="X35" s="105">
        <f t="shared" si="8"/>
        <v>121493837</v>
      </c>
      <c r="Y35" s="40">
        <f t="shared" si="9"/>
        <v>0.26123081298613154</v>
      </c>
      <c r="Z35" s="75">
        <f t="shared" si="10"/>
        <v>416668664</v>
      </c>
      <c r="AA35" s="76">
        <f t="shared" si="11"/>
        <v>40660049</v>
      </c>
      <c r="AB35" s="76">
        <f t="shared" si="12"/>
        <v>457328713</v>
      </c>
      <c r="AC35" s="40">
        <f t="shared" si="13"/>
        <v>0.9833284917891861</v>
      </c>
      <c r="AD35" s="75">
        <v>103352715</v>
      </c>
      <c r="AE35" s="76">
        <v>19168466</v>
      </c>
      <c r="AF35" s="76">
        <f t="shared" si="14"/>
        <v>122521181</v>
      </c>
      <c r="AG35" s="40">
        <f t="shared" si="15"/>
        <v>0.863559966572496</v>
      </c>
      <c r="AH35" s="40">
        <f t="shared" si="16"/>
        <v>-0.008385031809316268</v>
      </c>
      <c r="AI35" s="12">
        <v>472208320</v>
      </c>
      <c r="AJ35" s="12">
        <v>495181453</v>
      </c>
      <c r="AK35" s="12">
        <v>427618879</v>
      </c>
      <c r="AL35" s="12"/>
    </row>
    <row r="36" spans="1:38" s="13" customFormat="1" ht="12.75">
      <c r="A36" s="29" t="s">
        <v>96</v>
      </c>
      <c r="B36" s="58" t="s">
        <v>636</v>
      </c>
      <c r="C36" s="39" t="s">
        <v>637</v>
      </c>
      <c r="D36" s="75">
        <v>404059808</v>
      </c>
      <c r="E36" s="76">
        <v>52161018</v>
      </c>
      <c r="F36" s="77">
        <f t="shared" si="0"/>
        <v>456220826</v>
      </c>
      <c r="G36" s="75">
        <v>406009252</v>
      </c>
      <c r="H36" s="76">
        <v>68925263</v>
      </c>
      <c r="I36" s="78">
        <f t="shared" si="1"/>
        <v>474934515</v>
      </c>
      <c r="J36" s="75">
        <v>86351318</v>
      </c>
      <c r="K36" s="76">
        <v>8188156</v>
      </c>
      <c r="L36" s="76">
        <f t="shared" si="2"/>
        <v>94539474</v>
      </c>
      <c r="M36" s="40">
        <f t="shared" si="3"/>
        <v>0.20722305649413733</v>
      </c>
      <c r="N36" s="103">
        <v>92490253</v>
      </c>
      <c r="O36" s="104">
        <v>19917181</v>
      </c>
      <c r="P36" s="105">
        <f t="shared" si="4"/>
        <v>112407434</v>
      </c>
      <c r="Q36" s="40">
        <f t="shared" si="5"/>
        <v>0.2463882128870636</v>
      </c>
      <c r="R36" s="103">
        <v>92468917</v>
      </c>
      <c r="S36" s="105">
        <v>12444480</v>
      </c>
      <c r="T36" s="105">
        <f t="shared" si="6"/>
        <v>104913397</v>
      </c>
      <c r="U36" s="40">
        <f t="shared" si="7"/>
        <v>0.22090076355052865</v>
      </c>
      <c r="V36" s="103">
        <v>109168230</v>
      </c>
      <c r="W36" s="105">
        <v>27222913</v>
      </c>
      <c r="X36" s="105">
        <f t="shared" si="8"/>
        <v>136391143</v>
      </c>
      <c r="Y36" s="40">
        <f t="shared" si="9"/>
        <v>0.2871788398027884</v>
      </c>
      <c r="Z36" s="75">
        <f t="shared" si="10"/>
        <v>380478718</v>
      </c>
      <c r="AA36" s="76">
        <f t="shared" si="11"/>
        <v>67772730</v>
      </c>
      <c r="AB36" s="76">
        <f t="shared" si="12"/>
        <v>448251448</v>
      </c>
      <c r="AC36" s="40">
        <f t="shared" si="13"/>
        <v>0.9438173765913812</v>
      </c>
      <c r="AD36" s="75">
        <v>107860859</v>
      </c>
      <c r="AE36" s="76">
        <v>20509681</v>
      </c>
      <c r="AF36" s="76">
        <f t="shared" si="14"/>
        <v>128370540</v>
      </c>
      <c r="AG36" s="40">
        <f t="shared" si="15"/>
        <v>0.8975291364685598</v>
      </c>
      <c r="AH36" s="40">
        <f t="shared" si="16"/>
        <v>0.06248009083704087</v>
      </c>
      <c r="AI36" s="12">
        <v>378888670</v>
      </c>
      <c r="AJ36" s="12">
        <v>399659021</v>
      </c>
      <c r="AK36" s="12">
        <v>358705616</v>
      </c>
      <c r="AL36" s="12"/>
    </row>
    <row r="37" spans="1:38" s="13" customFormat="1" ht="12.75">
      <c r="A37" s="29" t="s">
        <v>96</v>
      </c>
      <c r="B37" s="58" t="s">
        <v>638</v>
      </c>
      <c r="C37" s="39" t="s">
        <v>639</v>
      </c>
      <c r="D37" s="75">
        <v>532489120</v>
      </c>
      <c r="E37" s="76">
        <v>75959000</v>
      </c>
      <c r="F37" s="77">
        <f t="shared" si="0"/>
        <v>608448120</v>
      </c>
      <c r="G37" s="75">
        <v>521240060</v>
      </c>
      <c r="H37" s="76">
        <v>84932000</v>
      </c>
      <c r="I37" s="78">
        <f t="shared" si="1"/>
        <v>606172060</v>
      </c>
      <c r="J37" s="75">
        <v>119507477</v>
      </c>
      <c r="K37" s="76">
        <v>12633003</v>
      </c>
      <c r="L37" s="76">
        <f t="shared" si="2"/>
        <v>132140480</v>
      </c>
      <c r="M37" s="40">
        <f t="shared" si="3"/>
        <v>0.21717624832171395</v>
      </c>
      <c r="N37" s="103">
        <v>125331326</v>
      </c>
      <c r="O37" s="104">
        <v>17858770</v>
      </c>
      <c r="P37" s="105">
        <f t="shared" si="4"/>
        <v>143190096</v>
      </c>
      <c r="Q37" s="40">
        <f t="shared" si="5"/>
        <v>0.2353365739711711</v>
      </c>
      <c r="R37" s="103">
        <v>124115384</v>
      </c>
      <c r="S37" s="105">
        <v>12854095</v>
      </c>
      <c r="T37" s="105">
        <f t="shared" si="6"/>
        <v>136969479</v>
      </c>
      <c r="U37" s="40">
        <f t="shared" si="7"/>
        <v>0.22595808688378016</v>
      </c>
      <c r="V37" s="103">
        <v>157508744</v>
      </c>
      <c r="W37" s="105">
        <v>29095287</v>
      </c>
      <c r="X37" s="105">
        <f t="shared" si="8"/>
        <v>186604031</v>
      </c>
      <c r="Y37" s="40">
        <f t="shared" si="9"/>
        <v>0.3078400396745439</v>
      </c>
      <c r="Z37" s="75">
        <f t="shared" si="10"/>
        <v>526462931</v>
      </c>
      <c r="AA37" s="76">
        <f t="shared" si="11"/>
        <v>72441155</v>
      </c>
      <c r="AB37" s="76">
        <f t="shared" si="12"/>
        <v>598904086</v>
      </c>
      <c r="AC37" s="40">
        <f t="shared" si="13"/>
        <v>0.9880100478402122</v>
      </c>
      <c r="AD37" s="75">
        <v>139420717</v>
      </c>
      <c r="AE37" s="76">
        <v>37763692</v>
      </c>
      <c r="AF37" s="76">
        <f t="shared" si="14"/>
        <v>177184409</v>
      </c>
      <c r="AG37" s="40">
        <f t="shared" si="15"/>
        <v>0.9687685167750181</v>
      </c>
      <c r="AH37" s="40">
        <f t="shared" si="16"/>
        <v>0.053162815245217265</v>
      </c>
      <c r="AI37" s="12">
        <v>560682050</v>
      </c>
      <c r="AJ37" s="12">
        <v>573027700</v>
      </c>
      <c r="AK37" s="12">
        <v>555131195</v>
      </c>
      <c r="AL37" s="12"/>
    </row>
    <row r="38" spans="1:38" s="13" customFormat="1" ht="12.75">
      <c r="A38" s="29" t="s">
        <v>115</v>
      </c>
      <c r="B38" s="58" t="s">
        <v>640</v>
      </c>
      <c r="C38" s="39" t="s">
        <v>641</v>
      </c>
      <c r="D38" s="75">
        <v>175047420</v>
      </c>
      <c r="E38" s="76">
        <v>8875000</v>
      </c>
      <c r="F38" s="77">
        <f t="shared" si="0"/>
        <v>183922420</v>
      </c>
      <c r="G38" s="75">
        <v>273461862</v>
      </c>
      <c r="H38" s="76">
        <v>6935000</v>
      </c>
      <c r="I38" s="78">
        <f t="shared" si="1"/>
        <v>280396862</v>
      </c>
      <c r="J38" s="75">
        <v>29036535</v>
      </c>
      <c r="K38" s="76">
        <v>3542</v>
      </c>
      <c r="L38" s="76">
        <f t="shared" si="2"/>
        <v>29040077</v>
      </c>
      <c r="M38" s="40">
        <f t="shared" si="3"/>
        <v>0.15789307796189284</v>
      </c>
      <c r="N38" s="103">
        <v>36780762</v>
      </c>
      <c r="O38" s="104">
        <v>96998</v>
      </c>
      <c r="P38" s="105">
        <f t="shared" si="4"/>
        <v>36877760</v>
      </c>
      <c r="Q38" s="40">
        <f t="shared" si="5"/>
        <v>0.20050714861189842</v>
      </c>
      <c r="R38" s="103">
        <v>37666940</v>
      </c>
      <c r="S38" s="105">
        <v>45001</v>
      </c>
      <c r="T38" s="105">
        <f t="shared" si="6"/>
        <v>37711941</v>
      </c>
      <c r="U38" s="40">
        <f t="shared" si="7"/>
        <v>0.13449487533851218</v>
      </c>
      <c r="V38" s="103">
        <v>46836409</v>
      </c>
      <c r="W38" s="105">
        <v>473349</v>
      </c>
      <c r="X38" s="105">
        <f t="shared" si="8"/>
        <v>47309758</v>
      </c>
      <c r="Y38" s="40">
        <f t="shared" si="9"/>
        <v>0.16872427766327855</v>
      </c>
      <c r="Z38" s="75">
        <f t="shared" si="10"/>
        <v>150320646</v>
      </c>
      <c r="AA38" s="76">
        <f t="shared" si="11"/>
        <v>618890</v>
      </c>
      <c r="AB38" s="76">
        <f t="shared" si="12"/>
        <v>150939536</v>
      </c>
      <c r="AC38" s="40">
        <f t="shared" si="13"/>
        <v>0.5383067946031436</v>
      </c>
      <c r="AD38" s="75">
        <v>37204418</v>
      </c>
      <c r="AE38" s="76">
        <v>396293</v>
      </c>
      <c r="AF38" s="76">
        <f t="shared" si="14"/>
        <v>37600711</v>
      </c>
      <c r="AG38" s="40">
        <f t="shared" si="15"/>
        <v>0.7767210817651775</v>
      </c>
      <c r="AH38" s="40">
        <f t="shared" si="16"/>
        <v>0.25821445238096685</v>
      </c>
      <c r="AI38" s="12">
        <v>172482014</v>
      </c>
      <c r="AJ38" s="12">
        <v>176271971</v>
      </c>
      <c r="AK38" s="12">
        <v>136914156</v>
      </c>
      <c r="AL38" s="12"/>
    </row>
    <row r="39" spans="1:38" s="55" customFormat="1" ht="12.75">
      <c r="A39" s="59"/>
      <c r="B39" s="60" t="s">
        <v>642</v>
      </c>
      <c r="C39" s="32"/>
      <c r="D39" s="79">
        <f>SUM(D31:D38)</f>
        <v>3853227516</v>
      </c>
      <c r="E39" s="80">
        <f>SUM(E31:E38)</f>
        <v>625723143</v>
      </c>
      <c r="F39" s="88">
        <f t="shared" si="0"/>
        <v>4478950659</v>
      </c>
      <c r="G39" s="79">
        <f>SUM(G31:G38)</f>
        <v>4090071540</v>
      </c>
      <c r="H39" s="80">
        <f>SUM(H31:H38)</f>
        <v>763377409</v>
      </c>
      <c r="I39" s="81">
        <f t="shared" si="1"/>
        <v>4853448949</v>
      </c>
      <c r="J39" s="79">
        <f>SUM(J31:J38)</f>
        <v>715654544</v>
      </c>
      <c r="K39" s="80">
        <f>SUM(K31:K38)</f>
        <v>74947003</v>
      </c>
      <c r="L39" s="80">
        <f t="shared" si="2"/>
        <v>790601547</v>
      </c>
      <c r="M39" s="44">
        <f t="shared" si="3"/>
        <v>0.17651490431388564</v>
      </c>
      <c r="N39" s="109">
        <f>SUM(N31:N38)</f>
        <v>957717225</v>
      </c>
      <c r="O39" s="110">
        <f>SUM(O31:O38)</f>
        <v>127780304</v>
      </c>
      <c r="P39" s="111">
        <f t="shared" si="4"/>
        <v>1085497529</v>
      </c>
      <c r="Q39" s="44">
        <f t="shared" si="5"/>
        <v>0.2423553219589062</v>
      </c>
      <c r="R39" s="109">
        <f>SUM(R31:R38)</f>
        <v>821202612</v>
      </c>
      <c r="S39" s="111">
        <f>SUM(S31:S38)</f>
        <v>111079122</v>
      </c>
      <c r="T39" s="111">
        <f t="shared" si="6"/>
        <v>932281734</v>
      </c>
      <c r="U39" s="44">
        <f t="shared" si="7"/>
        <v>0.1920864407551019</v>
      </c>
      <c r="V39" s="109">
        <f>SUM(V31:V38)</f>
        <v>1031558773</v>
      </c>
      <c r="W39" s="111">
        <f>SUM(W31:W38)</f>
        <v>357536739</v>
      </c>
      <c r="X39" s="111">
        <f t="shared" si="8"/>
        <v>1389095512</v>
      </c>
      <c r="Y39" s="44">
        <f t="shared" si="9"/>
        <v>0.28620791659634287</v>
      </c>
      <c r="Z39" s="79">
        <f t="shared" si="10"/>
        <v>3526133154</v>
      </c>
      <c r="AA39" s="80">
        <f t="shared" si="11"/>
        <v>671343168</v>
      </c>
      <c r="AB39" s="80">
        <f t="shared" si="12"/>
        <v>4197476322</v>
      </c>
      <c r="AC39" s="44">
        <f t="shared" si="13"/>
        <v>0.8648440245497676</v>
      </c>
      <c r="AD39" s="79">
        <f>SUM(AD31:AD38)</f>
        <v>837549570</v>
      </c>
      <c r="AE39" s="80">
        <f>SUM(AE31:AE38)</f>
        <v>203331592</v>
      </c>
      <c r="AF39" s="80">
        <f t="shared" si="14"/>
        <v>1040881162</v>
      </c>
      <c r="AG39" s="44">
        <f t="shared" si="15"/>
        <v>0.8767092548936274</v>
      </c>
      <c r="AH39" s="44">
        <f t="shared" si="16"/>
        <v>0.3345380459484193</v>
      </c>
      <c r="AI39" s="61">
        <f>SUM(AI31:AI38)</f>
        <v>3939787333</v>
      </c>
      <c r="AJ39" s="61">
        <f>SUM(AJ31:AJ38)</f>
        <v>4151002815</v>
      </c>
      <c r="AK39" s="61">
        <f>SUM(AK31:AK38)</f>
        <v>3639222585</v>
      </c>
      <c r="AL39" s="61"/>
    </row>
    <row r="40" spans="1:38" s="13" customFormat="1" ht="12.75">
      <c r="A40" s="29" t="s">
        <v>96</v>
      </c>
      <c r="B40" s="58" t="s">
        <v>643</v>
      </c>
      <c r="C40" s="39" t="s">
        <v>644</v>
      </c>
      <c r="D40" s="75">
        <v>46544200</v>
      </c>
      <c r="E40" s="76">
        <v>15718000</v>
      </c>
      <c r="F40" s="77">
        <f t="shared" si="0"/>
        <v>62262200</v>
      </c>
      <c r="G40" s="75">
        <v>49749342</v>
      </c>
      <c r="H40" s="76">
        <v>15304729</v>
      </c>
      <c r="I40" s="78">
        <f t="shared" si="1"/>
        <v>65054071</v>
      </c>
      <c r="J40" s="75">
        <v>9990052</v>
      </c>
      <c r="K40" s="76">
        <v>2914113</v>
      </c>
      <c r="L40" s="76">
        <f t="shared" si="2"/>
        <v>12904165</v>
      </c>
      <c r="M40" s="40">
        <f t="shared" si="3"/>
        <v>0.2072552046024715</v>
      </c>
      <c r="N40" s="103">
        <v>13196353</v>
      </c>
      <c r="O40" s="104">
        <v>2189951</v>
      </c>
      <c r="P40" s="105">
        <f t="shared" si="4"/>
        <v>15386304</v>
      </c>
      <c r="Q40" s="40">
        <f t="shared" si="5"/>
        <v>0.24712111040085316</v>
      </c>
      <c r="R40" s="103">
        <v>11166264</v>
      </c>
      <c r="S40" s="105">
        <v>1491381</v>
      </c>
      <c r="T40" s="105">
        <f t="shared" si="6"/>
        <v>12657645</v>
      </c>
      <c r="U40" s="40">
        <f t="shared" si="7"/>
        <v>0.1945711437490207</v>
      </c>
      <c r="V40" s="103">
        <v>11690244</v>
      </c>
      <c r="W40" s="105">
        <v>6334983</v>
      </c>
      <c r="X40" s="105">
        <f t="shared" si="8"/>
        <v>18025227</v>
      </c>
      <c r="Y40" s="40">
        <f t="shared" si="9"/>
        <v>0.2770806918447886</v>
      </c>
      <c r="Z40" s="75">
        <f t="shared" si="10"/>
        <v>46042913</v>
      </c>
      <c r="AA40" s="76">
        <f t="shared" si="11"/>
        <v>12930428</v>
      </c>
      <c r="AB40" s="76">
        <f t="shared" si="12"/>
        <v>58973341</v>
      </c>
      <c r="AC40" s="40">
        <f t="shared" si="13"/>
        <v>0.9065280634012897</v>
      </c>
      <c r="AD40" s="75">
        <v>9961823</v>
      </c>
      <c r="AE40" s="76">
        <v>8928552</v>
      </c>
      <c r="AF40" s="76">
        <f t="shared" si="14"/>
        <v>18890375</v>
      </c>
      <c r="AG40" s="40">
        <f t="shared" si="15"/>
        <v>0.6545739705892216</v>
      </c>
      <c r="AH40" s="40">
        <f t="shared" si="16"/>
        <v>-0.04579834968866425</v>
      </c>
      <c r="AI40" s="12">
        <v>64843162</v>
      </c>
      <c r="AJ40" s="12">
        <v>66792384</v>
      </c>
      <c r="AK40" s="12">
        <v>43720556</v>
      </c>
      <c r="AL40" s="12"/>
    </row>
    <row r="41" spans="1:38" s="13" customFormat="1" ht="12.75">
      <c r="A41" s="29" t="s">
        <v>96</v>
      </c>
      <c r="B41" s="58" t="s">
        <v>645</v>
      </c>
      <c r="C41" s="39" t="s">
        <v>646</v>
      </c>
      <c r="D41" s="75">
        <v>48559741</v>
      </c>
      <c r="E41" s="76">
        <v>17918000</v>
      </c>
      <c r="F41" s="77">
        <f t="shared" si="0"/>
        <v>66477741</v>
      </c>
      <c r="G41" s="75">
        <v>45874851</v>
      </c>
      <c r="H41" s="76">
        <v>24018750</v>
      </c>
      <c r="I41" s="78">
        <f t="shared" si="1"/>
        <v>69893601</v>
      </c>
      <c r="J41" s="75">
        <v>7465791</v>
      </c>
      <c r="K41" s="76">
        <v>335111</v>
      </c>
      <c r="L41" s="76">
        <f t="shared" si="2"/>
        <v>7800902</v>
      </c>
      <c r="M41" s="40">
        <f t="shared" si="3"/>
        <v>0.1173460752825521</v>
      </c>
      <c r="N41" s="103">
        <v>11555235</v>
      </c>
      <c r="O41" s="104">
        <v>1403215</v>
      </c>
      <c r="P41" s="105">
        <f t="shared" si="4"/>
        <v>12958450</v>
      </c>
      <c r="Q41" s="40">
        <f t="shared" si="5"/>
        <v>0.19492915681355658</v>
      </c>
      <c r="R41" s="103">
        <v>14225496</v>
      </c>
      <c r="S41" s="105">
        <v>2923759</v>
      </c>
      <c r="T41" s="105">
        <f t="shared" si="6"/>
        <v>17149255</v>
      </c>
      <c r="U41" s="40">
        <f t="shared" si="7"/>
        <v>0.2453623043402786</v>
      </c>
      <c r="V41" s="103">
        <v>7729174</v>
      </c>
      <c r="W41" s="105">
        <v>19350791</v>
      </c>
      <c r="X41" s="105">
        <f t="shared" si="8"/>
        <v>27079965</v>
      </c>
      <c r="Y41" s="40">
        <f t="shared" si="9"/>
        <v>0.3874455545651454</v>
      </c>
      <c r="Z41" s="75">
        <f t="shared" si="10"/>
        <v>40975696</v>
      </c>
      <c r="AA41" s="76">
        <f t="shared" si="11"/>
        <v>24012876</v>
      </c>
      <c r="AB41" s="76">
        <f t="shared" si="12"/>
        <v>64988572</v>
      </c>
      <c r="AC41" s="40">
        <f t="shared" si="13"/>
        <v>0.9298214868053515</v>
      </c>
      <c r="AD41" s="75">
        <v>8811269</v>
      </c>
      <c r="AE41" s="76">
        <v>3159033</v>
      </c>
      <c r="AF41" s="76">
        <f t="shared" si="14"/>
        <v>11970302</v>
      </c>
      <c r="AG41" s="40">
        <f t="shared" si="15"/>
        <v>0.9277387053504256</v>
      </c>
      <c r="AH41" s="40">
        <f t="shared" si="16"/>
        <v>1.26226247257588</v>
      </c>
      <c r="AI41" s="12">
        <v>45691692</v>
      </c>
      <c r="AJ41" s="12">
        <v>47345692</v>
      </c>
      <c r="AK41" s="12">
        <v>43924431</v>
      </c>
      <c r="AL41" s="12"/>
    </row>
    <row r="42" spans="1:38" s="13" customFormat="1" ht="12.75">
      <c r="A42" s="29" t="s">
        <v>96</v>
      </c>
      <c r="B42" s="58" t="s">
        <v>647</v>
      </c>
      <c r="C42" s="39" t="s">
        <v>648</v>
      </c>
      <c r="D42" s="75">
        <v>209926124</v>
      </c>
      <c r="E42" s="76">
        <v>25021860</v>
      </c>
      <c r="F42" s="77">
        <f t="shared" si="0"/>
        <v>234947984</v>
      </c>
      <c r="G42" s="75">
        <v>223878226</v>
      </c>
      <c r="H42" s="76">
        <v>34575212</v>
      </c>
      <c r="I42" s="78">
        <f t="shared" si="1"/>
        <v>258453438</v>
      </c>
      <c r="J42" s="75">
        <v>48237008</v>
      </c>
      <c r="K42" s="76">
        <v>7501548</v>
      </c>
      <c r="L42" s="76">
        <f t="shared" si="2"/>
        <v>55738556</v>
      </c>
      <c r="M42" s="40">
        <f t="shared" si="3"/>
        <v>0.23723785601837724</v>
      </c>
      <c r="N42" s="103">
        <v>59132528</v>
      </c>
      <c r="O42" s="104">
        <v>5225384</v>
      </c>
      <c r="P42" s="105">
        <f t="shared" si="4"/>
        <v>64357912</v>
      </c>
      <c r="Q42" s="40">
        <f t="shared" si="5"/>
        <v>0.27392408695875425</v>
      </c>
      <c r="R42" s="103">
        <v>49450400</v>
      </c>
      <c r="S42" s="105">
        <v>1897202</v>
      </c>
      <c r="T42" s="105">
        <f t="shared" si="6"/>
        <v>51347602</v>
      </c>
      <c r="U42" s="40">
        <f t="shared" si="7"/>
        <v>0.19867254387229316</v>
      </c>
      <c r="V42" s="103">
        <v>60922376</v>
      </c>
      <c r="W42" s="105">
        <v>12543131</v>
      </c>
      <c r="X42" s="105">
        <f t="shared" si="8"/>
        <v>73465507</v>
      </c>
      <c r="Y42" s="40">
        <f t="shared" si="9"/>
        <v>0.2842504536542478</v>
      </c>
      <c r="Z42" s="75">
        <f t="shared" si="10"/>
        <v>217742312</v>
      </c>
      <c r="AA42" s="76">
        <f t="shared" si="11"/>
        <v>27167265</v>
      </c>
      <c r="AB42" s="76">
        <f t="shared" si="12"/>
        <v>244909577</v>
      </c>
      <c r="AC42" s="40">
        <f t="shared" si="13"/>
        <v>0.9475965144638548</v>
      </c>
      <c r="AD42" s="75">
        <v>50671643</v>
      </c>
      <c r="AE42" s="76">
        <v>11919232</v>
      </c>
      <c r="AF42" s="76">
        <f t="shared" si="14"/>
        <v>62590875</v>
      </c>
      <c r="AG42" s="40">
        <f t="shared" si="15"/>
        <v>0.9020340031379633</v>
      </c>
      <c r="AH42" s="40">
        <f t="shared" si="16"/>
        <v>0.17374149187081978</v>
      </c>
      <c r="AI42" s="12">
        <v>218019704</v>
      </c>
      <c r="AJ42" s="12">
        <v>266205784</v>
      </c>
      <c r="AK42" s="12">
        <v>240126669</v>
      </c>
      <c r="AL42" s="12"/>
    </row>
    <row r="43" spans="1:38" s="13" customFormat="1" ht="12.75">
      <c r="A43" s="29" t="s">
        <v>115</v>
      </c>
      <c r="B43" s="58" t="s">
        <v>649</v>
      </c>
      <c r="C43" s="39" t="s">
        <v>650</v>
      </c>
      <c r="D43" s="75">
        <v>50647611</v>
      </c>
      <c r="E43" s="76">
        <v>330000</v>
      </c>
      <c r="F43" s="78">
        <f t="shared" si="0"/>
        <v>50977611</v>
      </c>
      <c r="G43" s="75">
        <v>56889194</v>
      </c>
      <c r="H43" s="76">
        <v>330000</v>
      </c>
      <c r="I43" s="77">
        <f t="shared" si="1"/>
        <v>57219194</v>
      </c>
      <c r="J43" s="75">
        <v>11551204</v>
      </c>
      <c r="K43" s="89">
        <v>0</v>
      </c>
      <c r="L43" s="76">
        <f t="shared" si="2"/>
        <v>11551204</v>
      </c>
      <c r="M43" s="40">
        <f t="shared" si="3"/>
        <v>0.2265936706998686</v>
      </c>
      <c r="N43" s="103">
        <v>14961126</v>
      </c>
      <c r="O43" s="104">
        <v>27609</v>
      </c>
      <c r="P43" s="105">
        <f t="shared" si="4"/>
        <v>14988735</v>
      </c>
      <c r="Q43" s="40">
        <f t="shared" si="5"/>
        <v>0.29402584205054255</v>
      </c>
      <c r="R43" s="103">
        <v>16523284</v>
      </c>
      <c r="S43" s="105">
        <v>0</v>
      </c>
      <c r="T43" s="105">
        <f t="shared" si="6"/>
        <v>16523284</v>
      </c>
      <c r="U43" s="40">
        <f t="shared" si="7"/>
        <v>0.28877170132805435</v>
      </c>
      <c r="V43" s="103">
        <v>14294506</v>
      </c>
      <c r="W43" s="105">
        <v>297875</v>
      </c>
      <c r="X43" s="105">
        <f t="shared" si="8"/>
        <v>14592381</v>
      </c>
      <c r="Y43" s="40">
        <f t="shared" si="9"/>
        <v>0.2550259795690236</v>
      </c>
      <c r="Z43" s="75">
        <f t="shared" si="10"/>
        <v>57330120</v>
      </c>
      <c r="AA43" s="76">
        <f t="shared" si="11"/>
        <v>325484</v>
      </c>
      <c r="AB43" s="76">
        <f t="shared" si="12"/>
        <v>57655604</v>
      </c>
      <c r="AC43" s="40">
        <f t="shared" si="13"/>
        <v>1.0076269861473408</v>
      </c>
      <c r="AD43" s="75">
        <v>11896027</v>
      </c>
      <c r="AE43" s="76">
        <v>11753</v>
      </c>
      <c r="AF43" s="76">
        <f t="shared" si="14"/>
        <v>11907780</v>
      </c>
      <c r="AG43" s="40">
        <f t="shared" si="15"/>
        <v>0.8959173962603378</v>
      </c>
      <c r="AH43" s="40">
        <f t="shared" si="16"/>
        <v>0.22544932808634366</v>
      </c>
      <c r="AI43" s="12">
        <v>53082992</v>
      </c>
      <c r="AJ43" s="12">
        <v>54996251</v>
      </c>
      <c r="AK43" s="12">
        <v>49272098</v>
      </c>
      <c r="AL43" s="12"/>
    </row>
    <row r="44" spans="1:38" s="55" customFormat="1" ht="12.75">
      <c r="A44" s="59"/>
      <c r="B44" s="60" t="s">
        <v>651</v>
      </c>
      <c r="C44" s="32"/>
      <c r="D44" s="79">
        <f>SUM(D40:D43)</f>
        <v>355677676</v>
      </c>
      <c r="E44" s="80">
        <f>SUM(E40:E43)</f>
        <v>58987860</v>
      </c>
      <c r="F44" s="81">
        <f t="shared" si="0"/>
        <v>414665536</v>
      </c>
      <c r="G44" s="79">
        <f>SUM(G40:G43)</f>
        <v>376391613</v>
      </c>
      <c r="H44" s="80">
        <f>SUM(H40:H43)</f>
        <v>74228691</v>
      </c>
      <c r="I44" s="88">
        <f t="shared" si="1"/>
        <v>450620304</v>
      </c>
      <c r="J44" s="79">
        <f>SUM(J40:J43)</f>
        <v>77244055</v>
      </c>
      <c r="K44" s="90">
        <f>SUM(K40:K43)</f>
        <v>10750772</v>
      </c>
      <c r="L44" s="80">
        <f t="shared" si="2"/>
        <v>87994827</v>
      </c>
      <c r="M44" s="44">
        <f t="shared" si="3"/>
        <v>0.21220675305892794</v>
      </c>
      <c r="N44" s="109">
        <f>SUM(N40:N43)</f>
        <v>98845242</v>
      </c>
      <c r="O44" s="110">
        <f>SUM(O40:O43)</f>
        <v>8846159</v>
      </c>
      <c r="P44" s="111">
        <f t="shared" si="4"/>
        <v>107691401</v>
      </c>
      <c r="Q44" s="44">
        <f t="shared" si="5"/>
        <v>0.25970665910368784</v>
      </c>
      <c r="R44" s="109">
        <f>SUM(R40:R43)</f>
        <v>91365444</v>
      </c>
      <c r="S44" s="111">
        <f>SUM(S40:S43)</f>
        <v>6312342</v>
      </c>
      <c r="T44" s="111">
        <f t="shared" si="6"/>
        <v>97677786</v>
      </c>
      <c r="U44" s="44">
        <f t="shared" si="7"/>
        <v>0.2167629490569959</v>
      </c>
      <c r="V44" s="109">
        <f>SUM(V40:V43)</f>
        <v>94636300</v>
      </c>
      <c r="W44" s="111">
        <f>SUM(W40:W43)</f>
        <v>38526780</v>
      </c>
      <c r="X44" s="111">
        <f t="shared" si="8"/>
        <v>133163080</v>
      </c>
      <c r="Y44" s="44">
        <f t="shared" si="9"/>
        <v>0.29551060797295986</v>
      </c>
      <c r="Z44" s="79">
        <f t="shared" si="10"/>
        <v>362091041</v>
      </c>
      <c r="AA44" s="80">
        <f t="shared" si="11"/>
        <v>64436053</v>
      </c>
      <c r="AB44" s="80">
        <f t="shared" si="12"/>
        <v>426527094</v>
      </c>
      <c r="AC44" s="44">
        <f t="shared" si="13"/>
        <v>0.9465332347740816</v>
      </c>
      <c r="AD44" s="79">
        <f>SUM(AD40:AD43)</f>
        <v>81340762</v>
      </c>
      <c r="AE44" s="80">
        <f>SUM(AE40:AE43)</f>
        <v>24018570</v>
      </c>
      <c r="AF44" s="80">
        <f t="shared" si="14"/>
        <v>105359332</v>
      </c>
      <c r="AG44" s="44">
        <f t="shared" si="15"/>
        <v>0.8660900855974651</v>
      </c>
      <c r="AH44" s="44">
        <f t="shared" si="16"/>
        <v>0.2638944977365649</v>
      </c>
      <c r="AI44" s="61">
        <f>SUM(AI40:AI43)</f>
        <v>381637550</v>
      </c>
      <c r="AJ44" s="61">
        <f>SUM(AJ40:AJ43)</f>
        <v>435340111</v>
      </c>
      <c r="AK44" s="61">
        <f>SUM(AK40:AK43)</f>
        <v>377043754</v>
      </c>
      <c r="AL44" s="61"/>
    </row>
    <row r="45" spans="1:38" s="55" customFormat="1" ht="12.75">
      <c r="A45" s="59"/>
      <c r="B45" s="60" t="s">
        <v>652</v>
      </c>
      <c r="C45" s="32"/>
      <c r="D45" s="79">
        <f>SUM(D9,D11:D16,D18:D23,D25:D29,D31:D38,D40:D43)</f>
        <v>38489518280</v>
      </c>
      <c r="E45" s="80">
        <f>SUM(E9,E11:E16,E18:E23,E25:E29,E31:E38,E40:E43)</f>
        <v>7483037479</v>
      </c>
      <c r="F45" s="81">
        <f t="shared" si="0"/>
        <v>45972555759</v>
      </c>
      <c r="G45" s="79">
        <f>SUM(G9,G11:G16,G18:G23,G25:G29,G31:G38,G40:G43)</f>
        <v>38679295409</v>
      </c>
      <c r="H45" s="80">
        <f>SUM(H9,H11:H16,H18:H23,H25:H29,H31:H38,H40:H43)</f>
        <v>7879885921</v>
      </c>
      <c r="I45" s="88">
        <f t="shared" si="1"/>
        <v>46559181330</v>
      </c>
      <c r="J45" s="79">
        <f>SUM(J9,J11:J16,J18:J23,J25:J29,J31:J38,J40:J43)</f>
        <v>8268151142</v>
      </c>
      <c r="K45" s="90">
        <f>SUM(K9,K11:K16,K18:K23,K25:K29,K31:K38,K40:K43)</f>
        <v>755469349</v>
      </c>
      <c r="L45" s="80">
        <f t="shared" si="2"/>
        <v>9023620491</v>
      </c>
      <c r="M45" s="44">
        <f t="shared" si="3"/>
        <v>0.19628276788230237</v>
      </c>
      <c r="N45" s="109">
        <f>SUM(N9,N11:N16,N18:N23,N25:N29,N31:N38,N40:N43)</f>
        <v>9531040688</v>
      </c>
      <c r="O45" s="110">
        <f>SUM(O9,O11:O16,O18:O23,O25:O29,O31:O38,O40:O43)</f>
        <v>1519831747</v>
      </c>
      <c r="P45" s="111">
        <f t="shared" si="4"/>
        <v>11050872435</v>
      </c>
      <c r="Q45" s="44">
        <f t="shared" si="5"/>
        <v>0.2403797712037487</v>
      </c>
      <c r="R45" s="109">
        <f>SUM(R9,R11:R16,R18:R23,R25:R29,R31:R38,R40:R43)</f>
        <v>8593494772</v>
      </c>
      <c r="S45" s="111">
        <f>SUM(S9,S11:S16,S18:S23,S25:S29,S31:S38,S40:S43)</f>
        <v>1103832942</v>
      </c>
      <c r="T45" s="111">
        <f t="shared" si="6"/>
        <v>9697327714</v>
      </c>
      <c r="U45" s="44">
        <f t="shared" si="7"/>
        <v>0.20827960107948917</v>
      </c>
      <c r="V45" s="109">
        <f>SUM(V9,V11:V16,V18:V23,V25:V29,V31:V38,V40:V43)</f>
        <v>10263242211</v>
      </c>
      <c r="W45" s="111">
        <f>SUM(W9,W11:W16,W18:W23,W25:W29,W31:W38,W40:W43)</f>
        <v>2711896526</v>
      </c>
      <c r="X45" s="111">
        <f t="shared" si="8"/>
        <v>12975138737</v>
      </c>
      <c r="Y45" s="44">
        <f t="shared" si="9"/>
        <v>0.27868056023226473</v>
      </c>
      <c r="Z45" s="79">
        <f t="shared" si="10"/>
        <v>36655928813</v>
      </c>
      <c r="AA45" s="80">
        <f t="shared" si="11"/>
        <v>6091030564</v>
      </c>
      <c r="AB45" s="80">
        <f t="shared" si="12"/>
        <v>42746959377</v>
      </c>
      <c r="AC45" s="44">
        <f t="shared" si="13"/>
        <v>0.9181209410453351</v>
      </c>
      <c r="AD45" s="79">
        <f>SUM(AD9,AD11:AD16,AD18:AD23,AD25:AD29,AD31:AD38,AD40:AD43)</f>
        <v>10275356871</v>
      </c>
      <c r="AE45" s="80">
        <f>SUM(AE9,AE11:AE16,AE18:AE23,AE25:AE29,AE31:AE38,AE40:AE43)</f>
        <v>3822315727</v>
      </c>
      <c r="AF45" s="80">
        <f t="shared" si="14"/>
        <v>14097672598</v>
      </c>
      <c r="AG45" s="44">
        <f t="shared" si="15"/>
        <v>0.9420113662134086</v>
      </c>
      <c r="AH45" s="44">
        <f t="shared" si="16"/>
        <v>-0.07962547386433494</v>
      </c>
      <c r="AI45" s="61">
        <f>SUM(AI9,AI11:AI16,AI18:AI23,AI25:AI29,AI31:AI38,AI40:AI43)</f>
        <v>43706635546</v>
      </c>
      <c r="AJ45" s="61">
        <f>SUM(AJ9,AJ11:AJ16,AJ18:AJ23,AJ25:AJ29,AJ31:AJ38,AJ40:AJ43)</f>
        <v>44482057113</v>
      </c>
      <c r="AK45" s="61">
        <f>SUM(AK9,AK11:AK16,AK18:AK23,AK25:AK29,AK31:AK38,AK40:AK43)</f>
        <v>41902603393</v>
      </c>
      <c r="AL45" s="61"/>
    </row>
    <row r="46" spans="1:38" s="13" customFormat="1" ht="12.75">
      <c r="A46" s="62"/>
      <c r="B46" s="63"/>
      <c r="C46" s="64"/>
      <c r="D46" s="91"/>
      <c r="E46" s="91"/>
      <c r="F46" s="92"/>
      <c r="G46" s="93"/>
      <c r="H46" s="91"/>
      <c r="I46" s="94"/>
      <c r="J46" s="93"/>
      <c r="K46" s="95"/>
      <c r="L46" s="91"/>
      <c r="M46" s="68"/>
      <c r="N46" s="93"/>
      <c r="O46" s="95"/>
      <c r="P46" s="91"/>
      <c r="Q46" s="68"/>
      <c r="R46" s="93"/>
      <c r="S46" s="95"/>
      <c r="T46" s="91"/>
      <c r="U46" s="68"/>
      <c r="V46" s="93"/>
      <c r="W46" s="95"/>
      <c r="X46" s="91"/>
      <c r="Y46" s="68"/>
      <c r="Z46" s="93"/>
      <c r="AA46" s="95"/>
      <c r="AB46" s="91"/>
      <c r="AC46" s="68"/>
      <c r="AD46" s="93"/>
      <c r="AE46" s="91"/>
      <c r="AF46" s="91"/>
      <c r="AG46" s="68"/>
      <c r="AH46" s="68"/>
      <c r="AI46" s="12"/>
      <c r="AJ46" s="12"/>
      <c r="AK46" s="12"/>
      <c r="AL46" s="12"/>
    </row>
    <row r="47" spans="1:38" s="13" customFormat="1" ht="13.5">
      <c r="A47" s="12"/>
      <c r="B47" s="136" t="s">
        <v>657</v>
      </c>
      <c r="C47" s="12"/>
      <c r="D47" s="86"/>
      <c r="E47" s="86"/>
      <c r="F47" s="86"/>
      <c r="G47" s="86"/>
      <c r="H47" s="86"/>
      <c r="I47" s="86"/>
      <c r="J47" s="86"/>
      <c r="K47" s="86"/>
      <c r="L47" s="86"/>
      <c r="M47" s="12"/>
      <c r="N47" s="86"/>
      <c r="O47" s="86"/>
      <c r="P47" s="86"/>
      <c r="Q47" s="12"/>
      <c r="R47" s="86"/>
      <c r="S47" s="86"/>
      <c r="T47" s="86"/>
      <c r="U47" s="12"/>
      <c r="V47" s="86"/>
      <c r="W47" s="86"/>
      <c r="X47" s="86"/>
      <c r="Y47" s="12"/>
      <c r="Z47" s="86"/>
      <c r="AA47" s="86"/>
      <c r="AB47" s="86"/>
      <c r="AC47" s="12"/>
      <c r="AD47" s="86"/>
      <c r="AE47" s="86"/>
      <c r="AF47" s="86"/>
      <c r="AG47" s="12"/>
      <c r="AH47" s="12"/>
      <c r="AI47" s="12"/>
      <c r="AJ47" s="12"/>
      <c r="AK47" s="12"/>
      <c r="AL47" s="12"/>
    </row>
    <row r="48" spans="1:38" s="13" customFormat="1" ht="12.75">
      <c r="A48" s="12"/>
      <c r="B48" s="12"/>
      <c r="C48" s="12"/>
      <c r="D48" s="86"/>
      <c r="E48" s="86"/>
      <c r="F48" s="86"/>
      <c r="G48" s="86"/>
      <c r="H48" s="86"/>
      <c r="I48" s="86"/>
      <c r="J48" s="86"/>
      <c r="K48" s="86"/>
      <c r="L48" s="86"/>
      <c r="M48" s="12"/>
      <c r="N48" s="86"/>
      <c r="O48" s="86"/>
      <c r="P48" s="86"/>
      <c r="Q48" s="12"/>
      <c r="R48" s="86"/>
      <c r="S48" s="86"/>
      <c r="T48" s="86"/>
      <c r="U48" s="12"/>
      <c r="V48" s="86"/>
      <c r="W48" s="86"/>
      <c r="X48" s="86"/>
      <c r="Y48" s="12"/>
      <c r="Z48" s="86"/>
      <c r="AA48" s="86"/>
      <c r="AB48" s="86"/>
      <c r="AC48" s="12"/>
      <c r="AD48" s="86"/>
      <c r="AE48" s="86"/>
      <c r="AF48" s="86"/>
      <c r="AG48" s="12"/>
      <c r="AH48" s="12"/>
      <c r="AI48" s="12"/>
      <c r="AJ48" s="12"/>
      <c r="AK48" s="12"/>
      <c r="AL48" s="12"/>
    </row>
    <row r="49" spans="1:38" s="13" customFormat="1" ht="12.75">
      <c r="A49" s="12"/>
      <c r="B49" s="12"/>
      <c r="C49" s="12"/>
      <c r="D49" s="86"/>
      <c r="E49" s="86"/>
      <c r="F49" s="86"/>
      <c r="G49" s="86"/>
      <c r="H49" s="86"/>
      <c r="I49" s="86"/>
      <c r="J49" s="86"/>
      <c r="K49" s="86"/>
      <c r="L49" s="86"/>
      <c r="M49" s="12"/>
      <c r="N49" s="86"/>
      <c r="O49" s="86"/>
      <c r="P49" s="86"/>
      <c r="Q49" s="12"/>
      <c r="R49" s="86"/>
      <c r="S49" s="86"/>
      <c r="T49" s="86"/>
      <c r="U49" s="12"/>
      <c r="V49" s="86"/>
      <c r="W49" s="86"/>
      <c r="X49" s="86"/>
      <c r="Y49" s="12"/>
      <c r="Z49" s="86"/>
      <c r="AA49" s="86"/>
      <c r="AB49" s="86"/>
      <c r="AC49" s="12"/>
      <c r="AD49" s="86"/>
      <c r="AE49" s="86"/>
      <c r="AF49" s="86"/>
      <c r="AG49" s="12"/>
      <c r="AH49" s="12"/>
      <c r="AI49" s="12"/>
      <c r="AJ49" s="12"/>
      <c r="AK49" s="12"/>
      <c r="AL49" s="12"/>
    </row>
    <row r="50" spans="1:38" ht="12.75">
      <c r="A50" s="2"/>
      <c r="B50" s="2"/>
      <c r="C50" s="2"/>
      <c r="D50" s="87"/>
      <c r="E50" s="87"/>
      <c r="F50" s="87"/>
      <c r="G50" s="87"/>
      <c r="H50" s="87"/>
      <c r="I50" s="87"/>
      <c r="J50" s="87"/>
      <c r="K50" s="87"/>
      <c r="L50" s="87"/>
      <c r="M50" s="2"/>
      <c r="N50" s="87"/>
      <c r="O50" s="87"/>
      <c r="P50" s="87"/>
      <c r="Q50" s="2"/>
      <c r="R50" s="87"/>
      <c r="S50" s="87"/>
      <c r="T50" s="87"/>
      <c r="U50" s="2"/>
      <c r="V50" s="87"/>
      <c r="W50" s="87"/>
      <c r="X50" s="87"/>
      <c r="Y50" s="2"/>
      <c r="Z50" s="87"/>
      <c r="AA50" s="87"/>
      <c r="AB50" s="87"/>
      <c r="AC50" s="2"/>
      <c r="AD50" s="87"/>
      <c r="AE50" s="87"/>
      <c r="AF50" s="87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87"/>
      <c r="E51" s="87"/>
      <c r="F51" s="87"/>
      <c r="G51" s="87"/>
      <c r="H51" s="87"/>
      <c r="I51" s="87"/>
      <c r="J51" s="87"/>
      <c r="K51" s="87"/>
      <c r="L51" s="87"/>
      <c r="M51" s="2"/>
      <c r="N51" s="87"/>
      <c r="O51" s="87"/>
      <c r="P51" s="87"/>
      <c r="Q51" s="2"/>
      <c r="R51" s="87"/>
      <c r="S51" s="87"/>
      <c r="T51" s="87"/>
      <c r="U51" s="2"/>
      <c r="V51" s="87"/>
      <c r="W51" s="87"/>
      <c r="X51" s="87"/>
      <c r="Y51" s="2"/>
      <c r="Z51" s="87"/>
      <c r="AA51" s="87"/>
      <c r="AB51" s="87"/>
      <c r="AC51" s="2"/>
      <c r="AD51" s="87"/>
      <c r="AE51" s="87"/>
      <c r="AF51" s="87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87"/>
      <c r="E52" s="87"/>
      <c r="F52" s="87"/>
      <c r="G52" s="87"/>
      <c r="H52" s="87"/>
      <c r="I52" s="87"/>
      <c r="J52" s="87"/>
      <c r="K52" s="87"/>
      <c r="L52" s="87"/>
      <c r="M52" s="2"/>
      <c r="N52" s="87"/>
      <c r="O52" s="87"/>
      <c r="P52" s="87"/>
      <c r="Q52" s="2"/>
      <c r="R52" s="87"/>
      <c r="S52" s="87"/>
      <c r="T52" s="87"/>
      <c r="U52" s="2"/>
      <c r="V52" s="87"/>
      <c r="W52" s="87"/>
      <c r="X52" s="87"/>
      <c r="Y52" s="2"/>
      <c r="Z52" s="87"/>
      <c r="AA52" s="87"/>
      <c r="AB52" s="87"/>
      <c r="AC52" s="2"/>
      <c r="AD52" s="87"/>
      <c r="AE52" s="87"/>
      <c r="AF52" s="87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87"/>
      <c r="E53" s="87"/>
      <c r="F53" s="87"/>
      <c r="G53" s="87"/>
      <c r="H53" s="87"/>
      <c r="I53" s="87"/>
      <c r="J53" s="87"/>
      <c r="K53" s="87"/>
      <c r="L53" s="87"/>
      <c r="M53" s="2"/>
      <c r="N53" s="87"/>
      <c r="O53" s="87"/>
      <c r="P53" s="87"/>
      <c r="Q53" s="2"/>
      <c r="R53" s="87"/>
      <c r="S53" s="87"/>
      <c r="T53" s="87"/>
      <c r="U53" s="2"/>
      <c r="V53" s="87"/>
      <c r="W53" s="87"/>
      <c r="X53" s="87"/>
      <c r="Y53" s="2"/>
      <c r="Z53" s="87"/>
      <c r="AA53" s="87"/>
      <c r="AB53" s="87"/>
      <c r="AC53" s="2"/>
      <c r="AD53" s="87"/>
      <c r="AE53" s="87"/>
      <c r="AF53" s="87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87"/>
      <c r="E54" s="87"/>
      <c r="F54" s="87"/>
      <c r="G54" s="87"/>
      <c r="H54" s="87"/>
      <c r="I54" s="87"/>
      <c r="J54" s="87"/>
      <c r="K54" s="87"/>
      <c r="L54" s="87"/>
      <c r="M54" s="2"/>
      <c r="N54" s="87"/>
      <c r="O54" s="87"/>
      <c r="P54" s="87"/>
      <c r="Q54" s="2"/>
      <c r="R54" s="87"/>
      <c r="S54" s="87"/>
      <c r="T54" s="87"/>
      <c r="U54" s="2"/>
      <c r="V54" s="87"/>
      <c r="W54" s="87"/>
      <c r="X54" s="87"/>
      <c r="Y54" s="2"/>
      <c r="Z54" s="87"/>
      <c r="AA54" s="87"/>
      <c r="AB54" s="87"/>
      <c r="AC54" s="2"/>
      <c r="AD54" s="87"/>
      <c r="AE54" s="87"/>
      <c r="AF54" s="87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87"/>
      <c r="E55" s="87"/>
      <c r="F55" s="87"/>
      <c r="G55" s="87"/>
      <c r="H55" s="87"/>
      <c r="I55" s="87"/>
      <c r="J55" s="87"/>
      <c r="K55" s="87"/>
      <c r="L55" s="87"/>
      <c r="M55" s="2"/>
      <c r="N55" s="87"/>
      <c r="O55" s="87"/>
      <c r="P55" s="87"/>
      <c r="Q55" s="2"/>
      <c r="R55" s="87"/>
      <c r="S55" s="87"/>
      <c r="T55" s="87"/>
      <c r="U55" s="2"/>
      <c r="V55" s="87"/>
      <c r="W55" s="87"/>
      <c r="X55" s="87"/>
      <c r="Y55" s="2"/>
      <c r="Z55" s="87"/>
      <c r="AA55" s="87"/>
      <c r="AB55" s="87"/>
      <c r="AC55" s="2"/>
      <c r="AD55" s="87"/>
      <c r="AE55" s="87"/>
      <c r="AF55" s="87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87"/>
      <c r="E56" s="87"/>
      <c r="F56" s="87"/>
      <c r="G56" s="87"/>
      <c r="H56" s="87"/>
      <c r="I56" s="87"/>
      <c r="J56" s="87"/>
      <c r="K56" s="87"/>
      <c r="L56" s="87"/>
      <c r="M56" s="2"/>
      <c r="N56" s="87"/>
      <c r="O56" s="87"/>
      <c r="P56" s="87"/>
      <c r="Q56" s="2"/>
      <c r="R56" s="87"/>
      <c r="S56" s="87"/>
      <c r="T56" s="87"/>
      <c r="U56" s="2"/>
      <c r="V56" s="87"/>
      <c r="W56" s="87"/>
      <c r="X56" s="87"/>
      <c r="Y56" s="2"/>
      <c r="Z56" s="87"/>
      <c r="AA56" s="87"/>
      <c r="AB56" s="87"/>
      <c r="AC56" s="2"/>
      <c r="AD56" s="87"/>
      <c r="AE56" s="87"/>
      <c r="AF56" s="87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87"/>
      <c r="E57" s="87"/>
      <c r="F57" s="87"/>
      <c r="G57" s="87"/>
      <c r="H57" s="87"/>
      <c r="I57" s="87"/>
      <c r="J57" s="87"/>
      <c r="K57" s="87"/>
      <c r="L57" s="87"/>
      <c r="M57" s="2"/>
      <c r="N57" s="87"/>
      <c r="O57" s="87"/>
      <c r="P57" s="87"/>
      <c r="Q57" s="2"/>
      <c r="R57" s="87"/>
      <c r="S57" s="87"/>
      <c r="T57" s="87"/>
      <c r="U57" s="2"/>
      <c r="V57" s="87"/>
      <c r="W57" s="87"/>
      <c r="X57" s="87"/>
      <c r="Y57" s="2"/>
      <c r="Z57" s="87"/>
      <c r="AA57" s="87"/>
      <c r="AB57" s="87"/>
      <c r="AC57" s="2"/>
      <c r="AD57" s="87"/>
      <c r="AE57" s="87"/>
      <c r="AF57" s="87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87"/>
      <c r="E58" s="87"/>
      <c r="F58" s="87"/>
      <c r="G58" s="87"/>
      <c r="H58" s="87"/>
      <c r="I58" s="87"/>
      <c r="J58" s="87"/>
      <c r="K58" s="87"/>
      <c r="L58" s="87"/>
      <c r="M58" s="2"/>
      <c r="N58" s="87"/>
      <c r="O58" s="87"/>
      <c r="P58" s="87"/>
      <c r="Q58" s="2"/>
      <c r="R58" s="87"/>
      <c r="S58" s="87"/>
      <c r="T58" s="87"/>
      <c r="U58" s="2"/>
      <c r="V58" s="87"/>
      <c r="W58" s="87"/>
      <c r="X58" s="87"/>
      <c r="Y58" s="2"/>
      <c r="Z58" s="87"/>
      <c r="AA58" s="87"/>
      <c r="AB58" s="87"/>
      <c r="AC58" s="2"/>
      <c r="AD58" s="87"/>
      <c r="AE58" s="87"/>
      <c r="AF58" s="87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87"/>
      <c r="E59" s="87"/>
      <c r="F59" s="87"/>
      <c r="G59" s="87"/>
      <c r="H59" s="87"/>
      <c r="I59" s="87"/>
      <c r="J59" s="87"/>
      <c r="K59" s="87"/>
      <c r="L59" s="87"/>
      <c r="M59" s="2"/>
      <c r="N59" s="87"/>
      <c r="O59" s="87"/>
      <c r="P59" s="87"/>
      <c r="Q59" s="2"/>
      <c r="R59" s="87"/>
      <c r="S59" s="87"/>
      <c r="T59" s="87"/>
      <c r="U59" s="2"/>
      <c r="V59" s="87"/>
      <c r="W59" s="87"/>
      <c r="X59" s="87"/>
      <c r="Y59" s="2"/>
      <c r="Z59" s="87"/>
      <c r="AA59" s="87"/>
      <c r="AB59" s="87"/>
      <c r="AC59" s="2"/>
      <c r="AD59" s="87"/>
      <c r="AE59" s="87"/>
      <c r="AF59" s="87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87"/>
      <c r="E60" s="87"/>
      <c r="F60" s="87"/>
      <c r="G60" s="87"/>
      <c r="H60" s="87"/>
      <c r="I60" s="87"/>
      <c r="J60" s="87"/>
      <c r="K60" s="87"/>
      <c r="L60" s="87"/>
      <c r="M60" s="2"/>
      <c r="N60" s="87"/>
      <c r="O60" s="87"/>
      <c r="P60" s="87"/>
      <c r="Q60" s="2"/>
      <c r="R60" s="87"/>
      <c r="S60" s="87"/>
      <c r="T60" s="87"/>
      <c r="U60" s="2"/>
      <c r="V60" s="87"/>
      <c r="W60" s="87"/>
      <c r="X60" s="87"/>
      <c r="Y60" s="2"/>
      <c r="Z60" s="87"/>
      <c r="AA60" s="87"/>
      <c r="AB60" s="87"/>
      <c r="AC60" s="2"/>
      <c r="AD60" s="87"/>
      <c r="AE60" s="87"/>
      <c r="AF60" s="87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87"/>
      <c r="E61" s="87"/>
      <c r="F61" s="87"/>
      <c r="G61" s="87"/>
      <c r="H61" s="87"/>
      <c r="I61" s="87"/>
      <c r="J61" s="87"/>
      <c r="K61" s="87"/>
      <c r="L61" s="87"/>
      <c r="M61" s="2"/>
      <c r="N61" s="87"/>
      <c r="O61" s="87"/>
      <c r="P61" s="87"/>
      <c r="Q61" s="2"/>
      <c r="R61" s="87"/>
      <c r="S61" s="87"/>
      <c r="T61" s="87"/>
      <c r="U61" s="2"/>
      <c r="V61" s="87"/>
      <c r="W61" s="87"/>
      <c r="X61" s="87"/>
      <c r="Y61" s="2"/>
      <c r="Z61" s="87"/>
      <c r="AA61" s="87"/>
      <c r="AB61" s="87"/>
      <c r="AC61" s="2"/>
      <c r="AD61" s="87"/>
      <c r="AE61" s="87"/>
      <c r="AF61" s="87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87"/>
      <c r="E62" s="87"/>
      <c r="F62" s="87"/>
      <c r="G62" s="87"/>
      <c r="H62" s="87"/>
      <c r="I62" s="87"/>
      <c r="J62" s="87"/>
      <c r="K62" s="87"/>
      <c r="L62" s="87"/>
      <c r="M62" s="2"/>
      <c r="N62" s="87"/>
      <c r="O62" s="87"/>
      <c r="P62" s="87"/>
      <c r="Q62" s="2"/>
      <c r="R62" s="87"/>
      <c r="S62" s="87"/>
      <c r="T62" s="87"/>
      <c r="U62" s="2"/>
      <c r="V62" s="87"/>
      <c r="W62" s="87"/>
      <c r="X62" s="87"/>
      <c r="Y62" s="2"/>
      <c r="Z62" s="87"/>
      <c r="AA62" s="87"/>
      <c r="AB62" s="87"/>
      <c r="AC62" s="2"/>
      <c r="AD62" s="87"/>
      <c r="AE62" s="87"/>
      <c r="AF62" s="87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87"/>
      <c r="E63" s="87"/>
      <c r="F63" s="87"/>
      <c r="G63" s="87"/>
      <c r="H63" s="87"/>
      <c r="I63" s="87"/>
      <c r="J63" s="87"/>
      <c r="K63" s="87"/>
      <c r="L63" s="87"/>
      <c r="M63" s="2"/>
      <c r="N63" s="87"/>
      <c r="O63" s="87"/>
      <c r="P63" s="87"/>
      <c r="Q63" s="2"/>
      <c r="R63" s="87"/>
      <c r="S63" s="87"/>
      <c r="T63" s="87"/>
      <c r="U63" s="2"/>
      <c r="V63" s="87"/>
      <c r="W63" s="87"/>
      <c r="X63" s="87"/>
      <c r="Y63" s="2"/>
      <c r="Z63" s="87"/>
      <c r="AA63" s="87"/>
      <c r="AB63" s="87"/>
      <c r="AC63" s="2"/>
      <c r="AD63" s="87"/>
      <c r="AE63" s="87"/>
      <c r="AF63" s="87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87"/>
      <c r="E64" s="87"/>
      <c r="F64" s="87"/>
      <c r="G64" s="87"/>
      <c r="H64" s="87"/>
      <c r="I64" s="87"/>
      <c r="J64" s="87"/>
      <c r="K64" s="87"/>
      <c r="L64" s="87"/>
      <c r="M64" s="2"/>
      <c r="N64" s="87"/>
      <c r="O64" s="87"/>
      <c r="P64" s="87"/>
      <c r="Q64" s="2"/>
      <c r="R64" s="87"/>
      <c r="S64" s="87"/>
      <c r="T64" s="87"/>
      <c r="U64" s="2"/>
      <c r="V64" s="87"/>
      <c r="W64" s="87"/>
      <c r="X64" s="87"/>
      <c r="Y64" s="2"/>
      <c r="Z64" s="87"/>
      <c r="AA64" s="87"/>
      <c r="AB64" s="87"/>
      <c r="AC64" s="2"/>
      <c r="AD64" s="87"/>
      <c r="AE64" s="87"/>
      <c r="AF64" s="87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87"/>
      <c r="E65" s="87"/>
      <c r="F65" s="87"/>
      <c r="G65" s="87"/>
      <c r="H65" s="87"/>
      <c r="I65" s="87"/>
      <c r="J65" s="87"/>
      <c r="K65" s="87"/>
      <c r="L65" s="87"/>
      <c r="M65" s="2"/>
      <c r="N65" s="87"/>
      <c r="O65" s="87"/>
      <c r="P65" s="87"/>
      <c r="Q65" s="2"/>
      <c r="R65" s="87"/>
      <c r="S65" s="87"/>
      <c r="T65" s="87"/>
      <c r="U65" s="2"/>
      <c r="V65" s="87"/>
      <c r="W65" s="87"/>
      <c r="X65" s="87"/>
      <c r="Y65" s="2"/>
      <c r="Z65" s="87"/>
      <c r="AA65" s="87"/>
      <c r="AB65" s="87"/>
      <c r="AC65" s="2"/>
      <c r="AD65" s="87"/>
      <c r="AE65" s="87"/>
      <c r="AF65" s="87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7"/>
      <c r="E66" s="87"/>
      <c r="F66" s="87"/>
      <c r="G66" s="87"/>
      <c r="H66" s="87"/>
      <c r="I66" s="87"/>
      <c r="J66" s="87"/>
      <c r="K66" s="87"/>
      <c r="L66" s="87"/>
      <c r="M66" s="2"/>
      <c r="N66" s="87"/>
      <c r="O66" s="87"/>
      <c r="P66" s="87"/>
      <c r="Q66" s="2"/>
      <c r="R66" s="87"/>
      <c r="S66" s="87"/>
      <c r="T66" s="87"/>
      <c r="U66" s="2"/>
      <c r="V66" s="87"/>
      <c r="W66" s="87"/>
      <c r="X66" s="87"/>
      <c r="Y66" s="2"/>
      <c r="Z66" s="87"/>
      <c r="AA66" s="87"/>
      <c r="AB66" s="87"/>
      <c r="AC66" s="2"/>
      <c r="AD66" s="87"/>
      <c r="AE66" s="87"/>
      <c r="AF66" s="87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7"/>
      <c r="E67" s="87"/>
      <c r="F67" s="87"/>
      <c r="G67" s="87"/>
      <c r="H67" s="87"/>
      <c r="I67" s="87"/>
      <c r="J67" s="87"/>
      <c r="K67" s="87"/>
      <c r="L67" s="87"/>
      <c r="M67" s="2"/>
      <c r="N67" s="87"/>
      <c r="O67" s="87"/>
      <c r="P67" s="87"/>
      <c r="Q67" s="2"/>
      <c r="R67" s="87"/>
      <c r="S67" s="87"/>
      <c r="T67" s="87"/>
      <c r="U67" s="2"/>
      <c r="V67" s="87"/>
      <c r="W67" s="87"/>
      <c r="X67" s="87"/>
      <c r="Y67" s="2"/>
      <c r="Z67" s="87"/>
      <c r="AA67" s="87"/>
      <c r="AB67" s="87"/>
      <c r="AC67" s="2"/>
      <c r="AD67" s="87"/>
      <c r="AE67" s="87"/>
      <c r="AF67" s="87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7"/>
      <c r="E68" s="87"/>
      <c r="F68" s="87"/>
      <c r="G68" s="87"/>
      <c r="H68" s="87"/>
      <c r="I68" s="87"/>
      <c r="J68" s="87"/>
      <c r="K68" s="87"/>
      <c r="L68" s="87"/>
      <c r="M68" s="2"/>
      <c r="N68" s="87"/>
      <c r="O68" s="87"/>
      <c r="P68" s="87"/>
      <c r="Q68" s="2"/>
      <c r="R68" s="87"/>
      <c r="S68" s="87"/>
      <c r="T68" s="87"/>
      <c r="U68" s="2"/>
      <c r="V68" s="87"/>
      <c r="W68" s="87"/>
      <c r="X68" s="87"/>
      <c r="Y68" s="2"/>
      <c r="Z68" s="87"/>
      <c r="AA68" s="87"/>
      <c r="AB68" s="87"/>
      <c r="AC68" s="2"/>
      <c r="AD68" s="87"/>
      <c r="AE68" s="87"/>
      <c r="AF68" s="87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7"/>
      <c r="E69" s="87"/>
      <c r="F69" s="87"/>
      <c r="G69" s="87"/>
      <c r="H69" s="87"/>
      <c r="I69" s="87"/>
      <c r="J69" s="87"/>
      <c r="K69" s="87"/>
      <c r="L69" s="87"/>
      <c r="M69" s="2"/>
      <c r="N69" s="87"/>
      <c r="O69" s="87"/>
      <c r="P69" s="87"/>
      <c r="Q69" s="2"/>
      <c r="R69" s="87"/>
      <c r="S69" s="87"/>
      <c r="T69" s="87"/>
      <c r="U69" s="2"/>
      <c r="V69" s="87"/>
      <c r="W69" s="87"/>
      <c r="X69" s="87"/>
      <c r="Y69" s="2"/>
      <c r="Z69" s="87"/>
      <c r="AA69" s="87"/>
      <c r="AB69" s="87"/>
      <c r="AC69" s="2"/>
      <c r="AD69" s="87"/>
      <c r="AE69" s="87"/>
      <c r="AF69" s="87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7"/>
      <c r="E70" s="87"/>
      <c r="F70" s="87"/>
      <c r="G70" s="87"/>
      <c r="H70" s="87"/>
      <c r="I70" s="87"/>
      <c r="J70" s="87"/>
      <c r="K70" s="87"/>
      <c r="L70" s="87"/>
      <c r="M70" s="2"/>
      <c r="N70" s="87"/>
      <c r="O70" s="87"/>
      <c r="P70" s="87"/>
      <c r="Q70" s="2"/>
      <c r="R70" s="87"/>
      <c r="S70" s="87"/>
      <c r="T70" s="87"/>
      <c r="U70" s="2"/>
      <c r="V70" s="87"/>
      <c r="W70" s="87"/>
      <c r="X70" s="87"/>
      <c r="Y70" s="2"/>
      <c r="Z70" s="87"/>
      <c r="AA70" s="87"/>
      <c r="AB70" s="87"/>
      <c r="AC70" s="2"/>
      <c r="AD70" s="87"/>
      <c r="AE70" s="87"/>
      <c r="AF70" s="87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7"/>
      <c r="E71" s="87"/>
      <c r="F71" s="87"/>
      <c r="G71" s="87"/>
      <c r="H71" s="87"/>
      <c r="I71" s="87"/>
      <c r="J71" s="87"/>
      <c r="K71" s="87"/>
      <c r="L71" s="87"/>
      <c r="M71" s="2"/>
      <c r="N71" s="87"/>
      <c r="O71" s="87"/>
      <c r="P71" s="87"/>
      <c r="Q71" s="2"/>
      <c r="R71" s="87"/>
      <c r="S71" s="87"/>
      <c r="T71" s="87"/>
      <c r="U71" s="2"/>
      <c r="V71" s="87"/>
      <c r="W71" s="87"/>
      <c r="X71" s="87"/>
      <c r="Y71" s="2"/>
      <c r="Z71" s="87"/>
      <c r="AA71" s="87"/>
      <c r="AB71" s="87"/>
      <c r="AC71" s="2"/>
      <c r="AD71" s="87"/>
      <c r="AE71" s="87"/>
      <c r="AF71" s="87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7"/>
      <c r="E72" s="87"/>
      <c r="F72" s="87"/>
      <c r="G72" s="87"/>
      <c r="H72" s="87"/>
      <c r="I72" s="87"/>
      <c r="J72" s="87"/>
      <c r="K72" s="87"/>
      <c r="L72" s="87"/>
      <c r="M72" s="2"/>
      <c r="N72" s="87"/>
      <c r="O72" s="87"/>
      <c r="P72" s="87"/>
      <c r="Q72" s="2"/>
      <c r="R72" s="87"/>
      <c r="S72" s="87"/>
      <c r="T72" s="87"/>
      <c r="U72" s="2"/>
      <c r="V72" s="87"/>
      <c r="W72" s="87"/>
      <c r="X72" s="87"/>
      <c r="Y72" s="2"/>
      <c r="Z72" s="87"/>
      <c r="AA72" s="87"/>
      <c r="AB72" s="87"/>
      <c r="AC72" s="2"/>
      <c r="AD72" s="87"/>
      <c r="AE72" s="87"/>
      <c r="AF72" s="87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7"/>
      <c r="E73" s="87"/>
      <c r="F73" s="87"/>
      <c r="G73" s="87"/>
      <c r="H73" s="87"/>
      <c r="I73" s="87"/>
      <c r="J73" s="87"/>
      <c r="K73" s="87"/>
      <c r="L73" s="87"/>
      <c r="M73" s="2"/>
      <c r="N73" s="87"/>
      <c r="O73" s="87"/>
      <c r="P73" s="87"/>
      <c r="Q73" s="2"/>
      <c r="R73" s="87"/>
      <c r="S73" s="87"/>
      <c r="T73" s="87"/>
      <c r="U73" s="2"/>
      <c r="V73" s="87"/>
      <c r="W73" s="87"/>
      <c r="X73" s="87"/>
      <c r="Y73" s="2"/>
      <c r="Z73" s="87"/>
      <c r="AA73" s="87"/>
      <c r="AB73" s="87"/>
      <c r="AC73" s="2"/>
      <c r="AD73" s="87"/>
      <c r="AE73" s="87"/>
      <c r="AF73" s="87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7"/>
      <c r="E74" s="87"/>
      <c r="F74" s="87"/>
      <c r="G74" s="87"/>
      <c r="H74" s="87"/>
      <c r="I74" s="87"/>
      <c r="J74" s="87"/>
      <c r="K74" s="87"/>
      <c r="L74" s="87"/>
      <c r="M74" s="2"/>
      <c r="N74" s="87"/>
      <c r="O74" s="87"/>
      <c r="P74" s="87"/>
      <c r="Q74" s="2"/>
      <c r="R74" s="87"/>
      <c r="S74" s="87"/>
      <c r="T74" s="87"/>
      <c r="U74" s="2"/>
      <c r="V74" s="87"/>
      <c r="W74" s="87"/>
      <c r="X74" s="87"/>
      <c r="Y74" s="2"/>
      <c r="Z74" s="87"/>
      <c r="AA74" s="87"/>
      <c r="AB74" s="87"/>
      <c r="AC74" s="2"/>
      <c r="AD74" s="87"/>
      <c r="AE74" s="87"/>
      <c r="AF74" s="87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7"/>
      <c r="E75" s="87"/>
      <c r="F75" s="87"/>
      <c r="G75" s="87"/>
      <c r="H75" s="87"/>
      <c r="I75" s="87"/>
      <c r="J75" s="87"/>
      <c r="K75" s="87"/>
      <c r="L75" s="87"/>
      <c r="M75" s="2"/>
      <c r="N75" s="87"/>
      <c r="O75" s="87"/>
      <c r="P75" s="87"/>
      <c r="Q75" s="2"/>
      <c r="R75" s="87"/>
      <c r="S75" s="87"/>
      <c r="T75" s="87"/>
      <c r="U75" s="2"/>
      <c r="V75" s="87"/>
      <c r="W75" s="87"/>
      <c r="X75" s="87"/>
      <c r="Y75" s="2"/>
      <c r="Z75" s="87"/>
      <c r="AA75" s="87"/>
      <c r="AB75" s="87"/>
      <c r="AC75" s="2"/>
      <c r="AD75" s="87"/>
      <c r="AE75" s="87"/>
      <c r="AF75" s="87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7"/>
      <c r="E76" s="87"/>
      <c r="F76" s="87"/>
      <c r="G76" s="87"/>
      <c r="H76" s="87"/>
      <c r="I76" s="87"/>
      <c r="J76" s="87"/>
      <c r="K76" s="87"/>
      <c r="L76" s="87"/>
      <c r="M76" s="2"/>
      <c r="N76" s="87"/>
      <c r="O76" s="87"/>
      <c r="P76" s="87"/>
      <c r="Q76" s="2"/>
      <c r="R76" s="87"/>
      <c r="S76" s="87"/>
      <c r="T76" s="87"/>
      <c r="U76" s="2"/>
      <c r="V76" s="87"/>
      <c r="W76" s="87"/>
      <c r="X76" s="87"/>
      <c r="Y76" s="2"/>
      <c r="Z76" s="87"/>
      <c r="AA76" s="87"/>
      <c r="AB76" s="87"/>
      <c r="AC76" s="2"/>
      <c r="AD76" s="87"/>
      <c r="AE76" s="87"/>
      <c r="AF76" s="87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7"/>
      <c r="E77" s="87"/>
      <c r="F77" s="87"/>
      <c r="G77" s="87"/>
      <c r="H77" s="87"/>
      <c r="I77" s="87"/>
      <c r="J77" s="87"/>
      <c r="K77" s="87"/>
      <c r="L77" s="87"/>
      <c r="M77" s="2"/>
      <c r="N77" s="87"/>
      <c r="O77" s="87"/>
      <c r="P77" s="87"/>
      <c r="Q77" s="2"/>
      <c r="R77" s="87"/>
      <c r="S77" s="87"/>
      <c r="T77" s="87"/>
      <c r="U77" s="2"/>
      <c r="V77" s="87"/>
      <c r="W77" s="87"/>
      <c r="X77" s="87"/>
      <c r="Y77" s="2"/>
      <c r="Z77" s="87"/>
      <c r="AA77" s="87"/>
      <c r="AB77" s="87"/>
      <c r="AC77" s="2"/>
      <c r="AD77" s="87"/>
      <c r="AE77" s="87"/>
      <c r="AF77" s="87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7"/>
      <c r="E78" s="87"/>
      <c r="F78" s="87"/>
      <c r="G78" s="87"/>
      <c r="H78" s="87"/>
      <c r="I78" s="87"/>
      <c r="J78" s="87"/>
      <c r="K78" s="87"/>
      <c r="L78" s="87"/>
      <c r="M78" s="2"/>
      <c r="N78" s="87"/>
      <c r="O78" s="87"/>
      <c r="P78" s="87"/>
      <c r="Q78" s="2"/>
      <c r="R78" s="87"/>
      <c r="S78" s="87"/>
      <c r="T78" s="87"/>
      <c r="U78" s="2"/>
      <c r="V78" s="87"/>
      <c r="W78" s="87"/>
      <c r="X78" s="87"/>
      <c r="Y78" s="2"/>
      <c r="Z78" s="87"/>
      <c r="AA78" s="87"/>
      <c r="AB78" s="87"/>
      <c r="AC78" s="2"/>
      <c r="AD78" s="87"/>
      <c r="AE78" s="87"/>
      <c r="AF78" s="87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7"/>
      <c r="E79" s="87"/>
      <c r="F79" s="87"/>
      <c r="G79" s="87"/>
      <c r="H79" s="87"/>
      <c r="I79" s="87"/>
      <c r="J79" s="87"/>
      <c r="K79" s="87"/>
      <c r="L79" s="87"/>
      <c r="M79" s="2"/>
      <c r="N79" s="87"/>
      <c r="O79" s="87"/>
      <c r="P79" s="87"/>
      <c r="Q79" s="2"/>
      <c r="R79" s="87"/>
      <c r="S79" s="87"/>
      <c r="T79" s="87"/>
      <c r="U79" s="2"/>
      <c r="V79" s="87"/>
      <c r="W79" s="87"/>
      <c r="X79" s="87"/>
      <c r="Y79" s="2"/>
      <c r="Z79" s="87"/>
      <c r="AA79" s="87"/>
      <c r="AB79" s="87"/>
      <c r="AC79" s="2"/>
      <c r="AD79" s="87"/>
      <c r="AE79" s="87"/>
      <c r="AF79" s="87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7"/>
      <c r="E80" s="87"/>
      <c r="F80" s="87"/>
      <c r="G80" s="87"/>
      <c r="H80" s="87"/>
      <c r="I80" s="87"/>
      <c r="J80" s="87"/>
      <c r="K80" s="87"/>
      <c r="L80" s="87"/>
      <c r="M80" s="2"/>
      <c r="N80" s="87"/>
      <c r="O80" s="87"/>
      <c r="P80" s="87"/>
      <c r="Q80" s="2"/>
      <c r="R80" s="87"/>
      <c r="S80" s="87"/>
      <c r="T80" s="87"/>
      <c r="U80" s="2"/>
      <c r="V80" s="87"/>
      <c r="W80" s="87"/>
      <c r="X80" s="87"/>
      <c r="Y80" s="2"/>
      <c r="Z80" s="87"/>
      <c r="AA80" s="87"/>
      <c r="AB80" s="87"/>
      <c r="AC80" s="2"/>
      <c r="AD80" s="87"/>
      <c r="AE80" s="87"/>
      <c r="AF80" s="87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7"/>
      <c r="E81" s="87"/>
      <c r="F81" s="87"/>
      <c r="G81" s="87"/>
      <c r="H81" s="87"/>
      <c r="I81" s="87"/>
      <c r="J81" s="87"/>
      <c r="K81" s="87"/>
      <c r="L81" s="87"/>
      <c r="M81" s="2"/>
      <c r="N81" s="87"/>
      <c r="O81" s="87"/>
      <c r="P81" s="87"/>
      <c r="Q81" s="2"/>
      <c r="R81" s="87"/>
      <c r="S81" s="87"/>
      <c r="T81" s="87"/>
      <c r="U81" s="2"/>
      <c r="V81" s="87"/>
      <c r="W81" s="87"/>
      <c r="X81" s="87"/>
      <c r="Y81" s="2"/>
      <c r="Z81" s="87"/>
      <c r="AA81" s="87"/>
      <c r="AB81" s="87"/>
      <c r="AC81" s="2"/>
      <c r="AD81" s="87"/>
      <c r="AE81" s="87"/>
      <c r="AF81" s="87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13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12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8.75" customHeight="1">
      <c r="A2" s="4"/>
      <c r="B2" s="116" t="s">
        <v>656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2"/>
      <c r="AJ2" s="2"/>
      <c r="AK2" s="2"/>
      <c r="AL2" s="2"/>
    </row>
    <row r="3" spans="1:38" ht="16.5" customHeight="1">
      <c r="A3" s="5"/>
      <c r="B3" s="126" t="s">
        <v>0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18" t="s">
        <v>1</v>
      </c>
      <c r="E4" s="118"/>
      <c r="F4" s="118"/>
      <c r="G4" s="118" t="s">
        <v>2</v>
      </c>
      <c r="H4" s="118"/>
      <c r="I4" s="118"/>
      <c r="J4" s="119" t="s">
        <v>3</v>
      </c>
      <c r="K4" s="120"/>
      <c r="L4" s="120"/>
      <c r="M4" s="121"/>
      <c r="N4" s="119" t="s">
        <v>4</v>
      </c>
      <c r="O4" s="122"/>
      <c r="P4" s="122"/>
      <c r="Q4" s="123"/>
      <c r="R4" s="119" t="s">
        <v>5</v>
      </c>
      <c r="S4" s="122"/>
      <c r="T4" s="122"/>
      <c r="U4" s="123"/>
      <c r="V4" s="119" t="s">
        <v>6</v>
      </c>
      <c r="W4" s="124"/>
      <c r="X4" s="124"/>
      <c r="Y4" s="125"/>
      <c r="Z4" s="119" t="s">
        <v>7</v>
      </c>
      <c r="AA4" s="120"/>
      <c r="AB4" s="120"/>
      <c r="AC4" s="121"/>
      <c r="AD4" s="119" t="s">
        <v>8</v>
      </c>
      <c r="AE4" s="120"/>
      <c r="AF4" s="120"/>
      <c r="AG4" s="121"/>
      <c r="AH4" s="11"/>
      <c r="AI4" s="12"/>
      <c r="AJ4" s="12"/>
      <c r="AK4" s="12"/>
      <c r="AL4" s="12"/>
    </row>
    <row r="5" spans="1:38" s="13" customFormat="1" ht="5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24"/>
      <c r="C6" s="129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33" t="s">
        <v>39</v>
      </c>
      <c r="C7" s="129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30"/>
      <c r="C8" s="129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/>
      <c r="B9" s="38" t="s">
        <v>40</v>
      </c>
      <c r="C9" s="130" t="s">
        <v>41</v>
      </c>
      <c r="D9" s="75">
        <v>4514281381</v>
      </c>
      <c r="E9" s="76">
        <v>751242307</v>
      </c>
      <c r="F9" s="77">
        <f>$D9+$E9</f>
        <v>5265523688</v>
      </c>
      <c r="G9" s="75">
        <v>4463201288</v>
      </c>
      <c r="H9" s="76">
        <v>1004376887</v>
      </c>
      <c r="I9" s="78">
        <f>$G9+$H9</f>
        <v>5467578175</v>
      </c>
      <c r="J9" s="75">
        <v>1009305173</v>
      </c>
      <c r="K9" s="76">
        <v>66281312</v>
      </c>
      <c r="L9" s="76">
        <f>$J9+$K9</f>
        <v>1075586485</v>
      </c>
      <c r="M9" s="40">
        <f>IF($F9=0,0,$L9/$F9)</f>
        <v>0.2042696128119669</v>
      </c>
      <c r="N9" s="103">
        <v>1038025090</v>
      </c>
      <c r="O9" s="104">
        <v>195437468</v>
      </c>
      <c r="P9" s="105">
        <f>$N9+$O9</f>
        <v>1233462558</v>
      </c>
      <c r="Q9" s="40">
        <f>IF($F9=0,0,$P9/$F9)</f>
        <v>0.2342525893124422</v>
      </c>
      <c r="R9" s="103">
        <v>1039743243</v>
      </c>
      <c r="S9" s="105">
        <v>183809023</v>
      </c>
      <c r="T9" s="105">
        <f>$R9+$S9</f>
        <v>1223552266</v>
      </c>
      <c r="U9" s="40">
        <f>IF($I9=0,0,$T9/$I9)</f>
        <v>0.2237832229989103</v>
      </c>
      <c r="V9" s="103">
        <v>1131653962</v>
      </c>
      <c r="W9" s="105">
        <v>393851372</v>
      </c>
      <c r="X9" s="105">
        <f>$V9+$W9</f>
        <v>1525505334</v>
      </c>
      <c r="Y9" s="40">
        <f>IF($I9=0,0,$X9/$I9)</f>
        <v>0.2790093319516186</v>
      </c>
      <c r="Z9" s="75">
        <f>$J9+$N9+$R9+$V9</f>
        <v>4218727468</v>
      </c>
      <c r="AA9" s="76">
        <f>$K9+$O9+$S9+$W9</f>
        <v>839379175</v>
      </c>
      <c r="AB9" s="76">
        <f>$Z9+$AA9</f>
        <v>5058106643</v>
      </c>
      <c r="AC9" s="40">
        <f>IF($I9=0,0,$AB9/$I9)</f>
        <v>0.9251091582243358</v>
      </c>
      <c r="AD9" s="75">
        <v>960377271</v>
      </c>
      <c r="AE9" s="76">
        <v>267635731</v>
      </c>
      <c r="AF9" s="76">
        <f>$AD9+$AE9</f>
        <v>1228013002</v>
      </c>
      <c r="AG9" s="40">
        <f>IF($AJ9=0,0,$AK9/$AJ9)</f>
        <v>0.7679194086653939</v>
      </c>
      <c r="AH9" s="40">
        <f>IF($AF9=0,0,(($X9/$AF9)-1))</f>
        <v>0.24225503436485596</v>
      </c>
      <c r="AI9" s="12">
        <v>4741319020</v>
      </c>
      <c r="AJ9" s="12">
        <v>5009769375</v>
      </c>
      <c r="AK9" s="12">
        <v>3847099136</v>
      </c>
      <c r="AL9" s="12"/>
    </row>
    <row r="10" spans="1:38" s="13" customFormat="1" ht="12.75">
      <c r="A10" s="29"/>
      <c r="B10" s="38" t="s">
        <v>42</v>
      </c>
      <c r="C10" s="130" t="s">
        <v>43</v>
      </c>
      <c r="D10" s="75">
        <v>26144082208</v>
      </c>
      <c r="E10" s="76">
        <v>5450592474</v>
      </c>
      <c r="F10" s="78">
        <f aca="true" t="shared" si="0" ref="F10:F17">$D10+$E10</f>
        <v>31594674682</v>
      </c>
      <c r="G10" s="75">
        <v>25786891551</v>
      </c>
      <c r="H10" s="76">
        <v>5611642302</v>
      </c>
      <c r="I10" s="78">
        <f aca="true" t="shared" si="1" ref="I10:I17">$G10+$H10</f>
        <v>31398533853</v>
      </c>
      <c r="J10" s="75">
        <v>5877420100</v>
      </c>
      <c r="K10" s="76">
        <v>506160389</v>
      </c>
      <c r="L10" s="76">
        <f aca="true" t="shared" si="2" ref="L10:L17">$J10+$K10</f>
        <v>6383580489</v>
      </c>
      <c r="M10" s="40">
        <f aca="true" t="shared" si="3" ref="M10:M17">IF($F10=0,0,$L10/$F10)</f>
        <v>0.20204609014812328</v>
      </c>
      <c r="N10" s="103">
        <v>6540734683</v>
      </c>
      <c r="O10" s="104">
        <v>1117122175</v>
      </c>
      <c r="P10" s="105">
        <f aca="true" t="shared" si="4" ref="P10:P17">$N10+$O10</f>
        <v>7657856858</v>
      </c>
      <c r="Q10" s="40">
        <f aca="true" t="shared" si="5" ref="Q10:Q17">IF($F10=0,0,$P10/$F10)</f>
        <v>0.24237808855689233</v>
      </c>
      <c r="R10" s="103">
        <v>5767694813</v>
      </c>
      <c r="S10" s="105">
        <v>726769620</v>
      </c>
      <c r="T10" s="105">
        <f aca="true" t="shared" si="6" ref="T10:T17">$R10+$S10</f>
        <v>6494464433</v>
      </c>
      <c r="U10" s="40">
        <f aca="true" t="shared" si="7" ref="U10:U17">IF($I10=0,0,$T10/$I10)</f>
        <v>0.2068397353648881</v>
      </c>
      <c r="V10" s="103">
        <v>7086124149</v>
      </c>
      <c r="W10" s="105">
        <v>1857614053</v>
      </c>
      <c r="X10" s="105">
        <f aca="true" t="shared" si="8" ref="X10:X17">$V10+$W10</f>
        <v>8943738202</v>
      </c>
      <c r="Y10" s="40">
        <f aca="true" t="shared" si="9" ref="Y10:Y17">IF($I10=0,0,$X10/$I10)</f>
        <v>0.2848457269970732</v>
      </c>
      <c r="Z10" s="75">
        <f aca="true" t="shared" si="10" ref="Z10:Z17">$J10+$N10+$R10+$V10</f>
        <v>25271973745</v>
      </c>
      <c r="AA10" s="76">
        <f aca="true" t="shared" si="11" ref="AA10:AA17">$K10+$O10+$S10+$W10</f>
        <v>4207666237</v>
      </c>
      <c r="AB10" s="76">
        <f aca="true" t="shared" si="12" ref="AB10:AB17">$Z10+$AA10</f>
        <v>29479639982</v>
      </c>
      <c r="AC10" s="40">
        <f aca="true" t="shared" si="13" ref="AC10:AC17">IF($I10=0,0,$AB10/$I10)</f>
        <v>0.9388858766468595</v>
      </c>
      <c r="AD10" s="75">
        <v>7380408741</v>
      </c>
      <c r="AE10" s="76">
        <v>2984982452</v>
      </c>
      <c r="AF10" s="76">
        <f aca="true" t="shared" si="14" ref="AF10:AF17">$AD10+$AE10</f>
        <v>10365391193</v>
      </c>
      <c r="AG10" s="40">
        <f aca="true" t="shared" si="15" ref="AG10:AG17">IF($AJ10=0,0,$AK10/$AJ10)</f>
        <v>0.9682887233410518</v>
      </c>
      <c r="AH10" s="40">
        <f aca="true" t="shared" si="16" ref="AH10:AH17">IF($AF10=0,0,(($X10/$AF10)-1))</f>
        <v>-0.1371538193329429</v>
      </c>
      <c r="AI10" s="12">
        <v>30289034956</v>
      </c>
      <c r="AJ10" s="12">
        <v>30658127437</v>
      </c>
      <c r="AK10" s="12">
        <v>29685919076</v>
      </c>
      <c r="AL10" s="12"/>
    </row>
    <row r="11" spans="1:38" s="13" customFormat="1" ht="12.75">
      <c r="A11" s="29"/>
      <c r="B11" s="38" t="s">
        <v>44</v>
      </c>
      <c r="C11" s="130" t="s">
        <v>45</v>
      </c>
      <c r="D11" s="75">
        <v>24633936857</v>
      </c>
      <c r="E11" s="76">
        <v>2980932710</v>
      </c>
      <c r="F11" s="78">
        <f t="shared" si="0"/>
        <v>27614869567</v>
      </c>
      <c r="G11" s="75">
        <v>24342715423</v>
      </c>
      <c r="H11" s="76">
        <v>2987419379</v>
      </c>
      <c r="I11" s="78">
        <f t="shared" si="1"/>
        <v>27330134802</v>
      </c>
      <c r="J11" s="75">
        <v>5830553684</v>
      </c>
      <c r="K11" s="76">
        <v>287522409</v>
      </c>
      <c r="L11" s="76">
        <f t="shared" si="2"/>
        <v>6118076093</v>
      </c>
      <c r="M11" s="40">
        <f t="shared" si="3"/>
        <v>0.22155006302514468</v>
      </c>
      <c r="N11" s="103">
        <v>5451641780</v>
      </c>
      <c r="O11" s="104">
        <v>728776670</v>
      </c>
      <c r="P11" s="105">
        <f t="shared" si="4"/>
        <v>6180418450</v>
      </c>
      <c r="Q11" s="40">
        <f t="shared" si="5"/>
        <v>0.22380762780736257</v>
      </c>
      <c r="R11" s="103">
        <v>4918161733</v>
      </c>
      <c r="S11" s="105">
        <v>322025883</v>
      </c>
      <c r="T11" s="105">
        <f t="shared" si="6"/>
        <v>5240187616</v>
      </c>
      <c r="U11" s="40">
        <f t="shared" si="7"/>
        <v>0.19173661798464772</v>
      </c>
      <c r="V11" s="103">
        <v>5481184485</v>
      </c>
      <c r="W11" s="105">
        <v>1032961683</v>
      </c>
      <c r="X11" s="105">
        <f t="shared" si="8"/>
        <v>6514146168</v>
      </c>
      <c r="Y11" s="40">
        <f t="shared" si="9"/>
        <v>0.2383503124003362</v>
      </c>
      <c r="Z11" s="75">
        <f t="shared" si="10"/>
        <v>21681541682</v>
      </c>
      <c r="AA11" s="76">
        <f t="shared" si="11"/>
        <v>2371286645</v>
      </c>
      <c r="AB11" s="76">
        <f t="shared" si="12"/>
        <v>24052828327</v>
      </c>
      <c r="AC11" s="40">
        <f t="shared" si="13"/>
        <v>0.880084511154326</v>
      </c>
      <c r="AD11" s="75">
        <v>5598821947</v>
      </c>
      <c r="AE11" s="76">
        <v>1426855152</v>
      </c>
      <c r="AF11" s="76">
        <f t="shared" si="14"/>
        <v>7025677099</v>
      </c>
      <c r="AG11" s="40">
        <f t="shared" si="15"/>
        <v>0.9006926056483209</v>
      </c>
      <c r="AH11" s="40">
        <f t="shared" si="16"/>
        <v>-0.07280877327436652</v>
      </c>
      <c r="AI11" s="12">
        <v>25016067369</v>
      </c>
      <c r="AJ11" s="12">
        <v>25139523107</v>
      </c>
      <c r="AK11" s="12">
        <v>22642982572</v>
      </c>
      <c r="AL11" s="12"/>
    </row>
    <row r="12" spans="1:38" s="13" customFormat="1" ht="12.75">
      <c r="A12" s="29"/>
      <c r="B12" s="38" t="s">
        <v>46</v>
      </c>
      <c r="C12" s="130" t="s">
        <v>47</v>
      </c>
      <c r="D12" s="75">
        <v>24976073908</v>
      </c>
      <c r="E12" s="76">
        <v>5466767000</v>
      </c>
      <c r="F12" s="78">
        <f t="shared" si="0"/>
        <v>30442840908</v>
      </c>
      <c r="G12" s="75">
        <v>24927054590</v>
      </c>
      <c r="H12" s="76">
        <v>5469812000</v>
      </c>
      <c r="I12" s="78">
        <f t="shared" si="1"/>
        <v>30396866590</v>
      </c>
      <c r="J12" s="75">
        <v>5928521721</v>
      </c>
      <c r="K12" s="76">
        <v>814253000</v>
      </c>
      <c r="L12" s="76">
        <f t="shared" si="2"/>
        <v>6742774721</v>
      </c>
      <c r="M12" s="40">
        <f t="shared" si="3"/>
        <v>0.22148966784594937</v>
      </c>
      <c r="N12" s="103">
        <v>5889722565</v>
      </c>
      <c r="O12" s="104">
        <v>1293829000</v>
      </c>
      <c r="P12" s="105">
        <f t="shared" si="4"/>
        <v>7183551565</v>
      </c>
      <c r="Q12" s="40">
        <f t="shared" si="5"/>
        <v>0.2359685019774962</v>
      </c>
      <c r="R12" s="103">
        <v>5481817945</v>
      </c>
      <c r="S12" s="105">
        <v>1087325600</v>
      </c>
      <c r="T12" s="105">
        <f t="shared" si="6"/>
        <v>6569143545</v>
      </c>
      <c r="U12" s="40">
        <f t="shared" si="7"/>
        <v>0.21611252349152085</v>
      </c>
      <c r="V12" s="103">
        <v>6592467331</v>
      </c>
      <c r="W12" s="105">
        <v>2568235400</v>
      </c>
      <c r="X12" s="105">
        <f t="shared" si="8"/>
        <v>9160702731</v>
      </c>
      <c r="Y12" s="40">
        <f t="shared" si="9"/>
        <v>0.30136996864057364</v>
      </c>
      <c r="Z12" s="75">
        <f t="shared" si="10"/>
        <v>23892529562</v>
      </c>
      <c r="AA12" s="76">
        <f t="shared" si="11"/>
        <v>5763643000</v>
      </c>
      <c r="AB12" s="76">
        <f t="shared" si="12"/>
        <v>29656172562</v>
      </c>
      <c r="AC12" s="40">
        <f t="shared" si="13"/>
        <v>0.9756325532499566</v>
      </c>
      <c r="AD12" s="75">
        <v>5821352094</v>
      </c>
      <c r="AE12" s="76">
        <v>1922465000</v>
      </c>
      <c r="AF12" s="76">
        <f t="shared" si="14"/>
        <v>7743817094</v>
      </c>
      <c r="AG12" s="40">
        <f t="shared" si="15"/>
        <v>0.921649096789632</v>
      </c>
      <c r="AH12" s="40">
        <f t="shared" si="16"/>
        <v>0.18296992552908042</v>
      </c>
      <c r="AI12" s="12">
        <v>29059993429</v>
      </c>
      <c r="AJ12" s="12">
        <v>28377211122</v>
      </c>
      <c r="AK12" s="12">
        <v>26153831000</v>
      </c>
      <c r="AL12" s="12"/>
    </row>
    <row r="13" spans="1:38" s="13" customFormat="1" ht="12.75">
      <c r="A13" s="29"/>
      <c r="B13" s="38" t="s">
        <v>48</v>
      </c>
      <c r="C13" s="130" t="s">
        <v>49</v>
      </c>
      <c r="D13" s="75">
        <v>34511799822</v>
      </c>
      <c r="E13" s="76">
        <v>7595073000</v>
      </c>
      <c r="F13" s="78">
        <f t="shared" si="0"/>
        <v>42106872822</v>
      </c>
      <c r="G13" s="75">
        <v>34722075000</v>
      </c>
      <c r="H13" s="76">
        <v>7700263000</v>
      </c>
      <c r="I13" s="78">
        <f t="shared" si="1"/>
        <v>42422338000</v>
      </c>
      <c r="J13" s="75">
        <v>8433169919</v>
      </c>
      <c r="K13" s="76">
        <v>520895000</v>
      </c>
      <c r="L13" s="76">
        <f t="shared" si="2"/>
        <v>8954064919</v>
      </c>
      <c r="M13" s="40">
        <f t="shared" si="3"/>
        <v>0.2126509122834142</v>
      </c>
      <c r="N13" s="103">
        <v>8755888763</v>
      </c>
      <c r="O13" s="104">
        <v>940806000</v>
      </c>
      <c r="P13" s="105">
        <f t="shared" si="4"/>
        <v>9696694763</v>
      </c>
      <c r="Q13" s="40">
        <f t="shared" si="5"/>
        <v>0.23028769683256248</v>
      </c>
      <c r="R13" s="103">
        <v>7796815473</v>
      </c>
      <c r="S13" s="105">
        <v>1346119000</v>
      </c>
      <c r="T13" s="105">
        <f t="shared" si="6"/>
        <v>9142934473</v>
      </c>
      <c r="U13" s="40">
        <f t="shared" si="7"/>
        <v>0.21552170163275772</v>
      </c>
      <c r="V13" s="103">
        <v>9531850479</v>
      </c>
      <c r="W13" s="105">
        <v>3784067000</v>
      </c>
      <c r="X13" s="105">
        <f t="shared" si="8"/>
        <v>13315917479</v>
      </c>
      <c r="Y13" s="40">
        <f t="shared" si="9"/>
        <v>0.31388928820943346</v>
      </c>
      <c r="Z13" s="75">
        <f t="shared" si="10"/>
        <v>34517724634</v>
      </c>
      <c r="AA13" s="76">
        <f t="shared" si="11"/>
        <v>6591887000</v>
      </c>
      <c r="AB13" s="76">
        <f t="shared" si="12"/>
        <v>41109611634</v>
      </c>
      <c r="AC13" s="40">
        <f t="shared" si="13"/>
        <v>0.9690557751437462</v>
      </c>
      <c r="AD13" s="75">
        <v>8721275904</v>
      </c>
      <c r="AE13" s="76">
        <v>2831365298</v>
      </c>
      <c r="AF13" s="76">
        <f t="shared" si="14"/>
        <v>11552641202</v>
      </c>
      <c r="AG13" s="40">
        <f t="shared" si="15"/>
        <v>0.9576016682519365</v>
      </c>
      <c r="AH13" s="40">
        <f t="shared" si="16"/>
        <v>0.15262971005234194</v>
      </c>
      <c r="AI13" s="12">
        <v>36616395674</v>
      </c>
      <c r="AJ13" s="12">
        <v>37016831000</v>
      </c>
      <c r="AK13" s="12">
        <v>35447379119</v>
      </c>
      <c r="AL13" s="12"/>
    </row>
    <row r="14" spans="1:38" s="13" customFormat="1" ht="12.75">
      <c r="A14" s="29"/>
      <c r="B14" s="38" t="s">
        <v>50</v>
      </c>
      <c r="C14" s="130" t="s">
        <v>51</v>
      </c>
      <c r="D14" s="75">
        <v>5368472823</v>
      </c>
      <c r="E14" s="76">
        <v>865988708</v>
      </c>
      <c r="F14" s="78">
        <f t="shared" si="0"/>
        <v>6234461531</v>
      </c>
      <c r="G14" s="75">
        <v>5419122210</v>
      </c>
      <c r="H14" s="76">
        <v>1291817852</v>
      </c>
      <c r="I14" s="78">
        <f t="shared" si="1"/>
        <v>6710940062</v>
      </c>
      <c r="J14" s="75">
        <v>1229789279</v>
      </c>
      <c r="K14" s="76">
        <v>103122459</v>
      </c>
      <c r="L14" s="76">
        <f t="shared" si="2"/>
        <v>1332911738</v>
      </c>
      <c r="M14" s="40">
        <f t="shared" si="3"/>
        <v>0.2137974115923693</v>
      </c>
      <c r="N14" s="103">
        <v>1214122131</v>
      </c>
      <c r="O14" s="104">
        <v>186989720</v>
      </c>
      <c r="P14" s="105">
        <f t="shared" si="4"/>
        <v>1401111851</v>
      </c>
      <c r="Q14" s="40">
        <f t="shared" si="5"/>
        <v>0.22473662625603905</v>
      </c>
      <c r="R14" s="103">
        <v>974434022</v>
      </c>
      <c r="S14" s="105">
        <v>241048727</v>
      </c>
      <c r="T14" s="105">
        <f t="shared" si="6"/>
        <v>1215482749</v>
      </c>
      <c r="U14" s="40">
        <f t="shared" si="7"/>
        <v>0.1811195954323217</v>
      </c>
      <c r="V14" s="103">
        <v>1202158558</v>
      </c>
      <c r="W14" s="105">
        <v>532141313</v>
      </c>
      <c r="X14" s="105">
        <f t="shared" si="8"/>
        <v>1734299871</v>
      </c>
      <c r="Y14" s="40">
        <f t="shared" si="9"/>
        <v>0.2584287528986129</v>
      </c>
      <c r="Z14" s="75">
        <f t="shared" si="10"/>
        <v>4620503990</v>
      </c>
      <c r="AA14" s="76">
        <f t="shared" si="11"/>
        <v>1063302219</v>
      </c>
      <c r="AB14" s="76">
        <f t="shared" si="12"/>
        <v>5683806209</v>
      </c>
      <c r="AC14" s="40">
        <f t="shared" si="13"/>
        <v>0.8469463527448206</v>
      </c>
      <c r="AD14" s="75">
        <v>1111552166</v>
      </c>
      <c r="AE14" s="76">
        <v>340796074</v>
      </c>
      <c r="AF14" s="76">
        <f t="shared" si="14"/>
        <v>1452348240</v>
      </c>
      <c r="AG14" s="40">
        <f t="shared" si="15"/>
        <v>0.7696551072703668</v>
      </c>
      <c r="AH14" s="40">
        <f t="shared" si="16"/>
        <v>0.19413500373712034</v>
      </c>
      <c r="AI14" s="12">
        <v>4929981983</v>
      </c>
      <c r="AJ14" s="12">
        <v>5775690610</v>
      </c>
      <c r="AK14" s="12">
        <v>4445289776</v>
      </c>
      <c r="AL14" s="12"/>
    </row>
    <row r="15" spans="1:38" s="13" customFormat="1" ht="12.75">
      <c r="A15" s="29"/>
      <c r="B15" s="38" t="s">
        <v>52</v>
      </c>
      <c r="C15" s="130" t="s">
        <v>53</v>
      </c>
      <c r="D15" s="75">
        <v>7620912730</v>
      </c>
      <c r="E15" s="76">
        <v>1177276995</v>
      </c>
      <c r="F15" s="78">
        <f t="shared" si="0"/>
        <v>8798189725</v>
      </c>
      <c r="G15" s="75">
        <v>7857417724</v>
      </c>
      <c r="H15" s="76">
        <v>1676126779</v>
      </c>
      <c r="I15" s="78">
        <f t="shared" si="1"/>
        <v>9533544503</v>
      </c>
      <c r="J15" s="75">
        <v>1646942675</v>
      </c>
      <c r="K15" s="76">
        <v>106047161</v>
      </c>
      <c r="L15" s="76">
        <f t="shared" si="2"/>
        <v>1752989836</v>
      </c>
      <c r="M15" s="40">
        <f t="shared" si="3"/>
        <v>0.19924437762678504</v>
      </c>
      <c r="N15" s="103">
        <v>1753806456</v>
      </c>
      <c r="O15" s="104">
        <v>287813539</v>
      </c>
      <c r="P15" s="105">
        <f t="shared" si="4"/>
        <v>2041619995</v>
      </c>
      <c r="Q15" s="40">
        <f t="shared" si="5"/>
        <v>0.23205000787818314</v>
      </c>
      <c r="R15" s="103">
        <v>1598594821</v>
      </c>
      <c r="S15" s="105">
        <v>270282577</v>
      </c>
      <c r="T15" s="105">
        <f t="shared" si="6"/>
        <v>1868877398</v>
      </c>
      <c r="U15" s="40">
        <f t="shared" si="7"/>
        <v>0.1960317484658413</v>
      </c>
      <c r="V15" s="103">
        <v>1928802145</v>
      </c>
      <c r="W15" s="105">
        <v>611881642</v>
      </c>
      <c r="X15" s="105">
        <f t="shared" si="8"/>
        <v>2540683787</v>
      </c>
      <c r="Y15" s="40">
        <f t="shared" si="9"/>
        <v>0.2664993892041414</v>
      </c>
      <c r="Z15" s="75">
        <f t="shared" si="10"/>
        <v>6928146097</v>
      </c>
      <c r="AA15" s="76">
        <f t="shared" si="11"/>
        <v>1276024919</v>
      </c>
      <c r="AB15" s="76">
        <f t="shared" si="12"/>
        <v>8204171016</v>
      </c>
      <c r="AC15" s="40">
        <f t="shared" si="13"/>
        <v>0.8605583173622702</v>
      </c>
      <c r="AD15" s="75">
        <v>2656945321</v>
      </c>
      <c r="AE15" s="76">
        <v>621848746</v>
      </c>
      <c r="AF15" s="76">
        <f t="shared" si="14"/>
        <v>3278794067</v>
      </c>
      <c r="AG15" s="40">
        <f t="shared" si="15"/>
        <v>0.9610377801903652</v>
      </c>
      <c r="AH15" s="40">
        <f t="shared" si="16"/>
        <v>-0.22511638880551876</v>
      </c>
      <c r="AI15" s="12">
        <v>8395172070</v>
      </c>
      <c r="AJ15" s="12">
        <v>9019201722</v>
      </c>
      <c r="AK15" s="12">
        <v>8667793602</v>
      </c>
      <c r="AL15" s="12"/>
    </row>
    <row r="16" spans="1:38" s="13" customFormat="1" ht="12.75">
      <c r="A16" s="29"/>
      <c r="B16" s="38" t="s">
        <v>54</v>
      </c>
      <c r="C16" s="130" t="s">
        <v>55</v>
      </c>
      <c r="D16" s="75">
        <v>22171995185</v>
      </c>
      <c r="E16" s="76">
        <v>4345256415</v>
      </c>
      <c r="F16" s="78">
        <f t="shared" si="0"/>
        <v>26517251600</v>
      </c>
      <c r="G16" s="75">
        <v>21993129107</v>
      </c>
      <c r="H16" s="76">
        <v>4507590226</v>
      </c>
      <c r="I16" s="78">
        <f t="shared" si="1"/>
        <v>26500719333</v>
      </c>
      <c r="J16" s="75">
        <v>4546570641</v>
      </c>
      <c r="K16" s="76">
        <v>513242272</v>
      </c>
      <c r="L16" s="76">
        <f t="shared" si="2"/>
        <v>5059812913</v>
      </c>
      <c r="M16" s="40">
        <f t="shared" si="3"/>
        <v>0.19081211693145453</v>
      </c>
      <c r="N16" s="103">
        <v>5980344087</v>
      </c>
      <c r="O16" s="104">
        <v>1179565333</v>
      </c>
      <c r="P16" s="105">
        <f t="shared" si="4"/>
        <v>7159909420</v>
      </c>
      <c r="Q16" s="40">
        <f t="shared" si="5"/>
        <v>0.2700094839391274</v>
      </c>
      <c r="R16" s="103">
        <v>5213009264</v>
      </c>
      <c r="S16" s="105">
        <v>671737247</v>
      </c>
      <c r="T16" s="105">
        <f t="shared" si="6"/>
        <v>5884746511</v>
      </c>
      <c r="U16" s="40">
        <f t="shared" si="7"/>
        <v>0.22205987833968055</v>
      </c>
      <c r="V16" s="103">
        <v>5725758652</v>
      </c>
      <c r="W16" s="105">
        <v>1843148149</v>
      </c>
      <c r="X16" s="105">
        <f t="shared" si="8"/>
        <v>7568906801</v>
      </c>
      <c r="Y16" s="40">
        <f t="shared" si="9"/>
        <v>0.28561137174774065</v>
      </c>
      <c r="Z16" s="75">
        <f t="shared" si="10"/>
        <v>21465682644</v>
      </c>
      <c r="AA16" s="76">
        <f t="shared" si="11"/>
        <v>4207693001</v>
      </c>
      <c r="AB16" s="76">
        <f t="shared" si="12"/>
        <v>25673375645</v>
      </c>
      <c r="AC16" s="40">
        <f t="shared" si="13"/>
        <v>0.9687803309184234</v>
      </c>
      <c r="AD16" s="75">
        <v>5431408140</v>
      </c>
      <c r="AE16" s="76">
        <v>2408467656</v>
      </c>
      <c r="AF16" s="76">
        <f t="shared" si="14"/>
        <v>7839875796</v>
      </c>
      <c r="AG16" s="40">
        <f t="shared" si="15"/>
        <v>0.9326952588012848</v>
      </c>
      <c r="AH16" s="40">
        <f t="shared" si="16"/>
        <v>-0.03456291936898437</v>
      </c>
      <c r="AI16" s="12">
        <v>25437303230</v>
      </c>
      <c r="AJ16" s="12">
        <v>25685516937</v>
      </c>
      <c r="AK16" s="12">
        <v>23956759867</v>
      </c>
      <c r="AL16" s="12"/>
    </row>
    <row r="17" spans="1:38" s="13" customFormat="1" ht="12.75">
      <c r="A17" s="29"/>
      <c r="B17" s="51" t="s">
        <v>95</v>
      </c>
      <c r="C17" s="130"/>
      <c r="D17" s="79">
        <f>SUM(D9:D16)</f>
        <v>149941554914</v>
      </c>
      <c r="E17" s="80">
        <f>SUM(E9:E16)</f>
        <v>28633129609</v>
      </c>
      <c r="F17" s="81">
        <f t="shared" si="0"/>
        <v>178574684523</v>
      </c>
      <c r="G17" s="79">
        <f>SUM(G9:G16)</f>
        <v>149511606893</v>
      </c>
      <c r="H17" s="80">
        <f>SUM(H9:H16)</f>
        <v>30249048425</v>
      </c>
      <c r="I17" s="81">
        <f t="shared" si="1"/>
        <v>179760655318</v>
      </c>
      <c r="J17" s="79">
        <f>SUM(J9:J16)</f>
        <v>34502273192</v>
      </c>
      <c r="K17" s="80">
        <f>SUM(K9:K16)</f>
        <v>2917524002</v>
      </c>
      <c r="L17" s="80">
        <f t="shared" si="2"/>
        <v>37419797194</v>
      </c>
      <c r="M17" s="44">
        <f t="shared" si="3"/>
        <v>0.20954704354625595</v>
      </c>
      <c r="N17" s="109">
        <f>SUM(N9:N16)</f>
        <v>36624285555</v>
      </c>
      <c r="O17" s="110">
        <f>SUM(O9:O16)</f>
        <v>5930339905</v>
      </c>
      <c r="P17" s="111">
        <f t="shared" si="4"/>
        <v>42554625460</v>
      </c>
      <c r="Q17" s="44">
        <f t="shared" si="5"/>
        <v>0.23830155754534774</v>
      </c>
      <c r="R17" s="109">
        <f>SUM(R9:R16)</f>
        <v>32790271314</v>
      </c>
      <c r="S17" s="111">
        <f>SUM(S9:S16)</f>
        <v>4849117677</v>
      </c>
      <c r="T17" s="111">
        <f t="shared" si="6"/>
        <v>37639388991</v>
      </c>
      <c r="U17" s="44">
        <f t="shared" si="7"/>
        <v>0.20938613582830576</v>
      </c>
      <c r="V17" s="109">
        <f>SUM(V9:V16)</f>
        <v>38679999761</v>
      </c>
      <c r="W17" s="111">
        <f>SUM(W9:W16)</f>
        <v>12623900612</v>
      </c>
      <c r="X17" s="111">
        <f t="shared" si="8"/>
        <v>51303900373</v>
      </c>
      <c r="Y17" s="44">
        <f t="shared" si="9"/>
        <v>0.2854011645776571</v>
      </c>
      <c r="Z17" s="79">
        <f t="shared" si="10"/>
        <v>142596829822</v>
      </c>
      <c r="AA17" s="80">
        <f t="shared" si="11"/>
        <v>26320882196</v>
      </c>
      <c r="AB17" s="80">
        <f t="shared" si="12"/>
        <v>168917712018</v>
      </c>
      <c r="AC17" s="44">
        <f t="shared" si="13"/>
        <v>0.9396812206719061</v>
      </c>
      <c r="AD17" s="79">
        <f>SUM(AD9:AD16)</f>
        <v>37682141584</v>
      </c>
      <c r="AE17" s="80">
        <f>SUM(AE9:AE16)</f>
        <v>12804416109</v>
      </c>
      <c r="AF17" s="80">
        <f t="shared" si="14"/>
        <v>50486557693</v>
      </c>
      <c r="AG17" s="44">
        <f t="shared" si="15"/>
        <v>0.9289975744273398</v>
      </c>
      <c r="AH17" s="44">
        <f t="shared" si="16"/>
        <v>0.016189312905231512</v>
      </c>
      <c r="AI17" s="12">
        <f>SUM(AI9:AI16)</f>
        <v>164485267731</v>
      </c>
      <c r="AJ17" s="12">
        <f>SUM(AJ9:AJ16)</f>
        <v>166681871310</v>
      </c>
      <c r="AK17" s="12">
        <f>SUM(AK9:AK16)</f>
        <v>154847054148</v>
      </c>
      <c r="AL17" s="12"/>
    </row>
    <row r="18" spans="1:38" s="13" customFormat="1" ht="12.75">
      <c r="A18" s="45"/>
      <c r="B18" s="52"/>
      <c r="C18" s="134"/>
      <c r="D18" s="99"/>
      <c r="E18" s="100"/>
      <c r="F18" s="101"/>
      <c r="G18" s="99"/>
      <c r="H18" s="100"/>
      <c r="I18" s="101"/>
      <c r="J18" s="99"/>
      <c r="K18" s="100"/>
      <c r="L18" s="100"/>
      <c r="M18" s="49"/>
      <c r="N18" s="112"/>
      <c r="O18" s="113"/>
      <c r="P18" s="114"/>
      <c r="Q18" s="49"/>
      <c r="R18" s="112"/>
      <c r="S18" s="114"/>
      <c r="T18" s="114"/>
      <c r="U18" s="49"/>
      <c r="V18" s="112"/>
      <c r="W18" s="114"/>
      <c r="X18" s="114"/>
      <c r="Y18" s="49"/>
      <c r="Z18" s="99"/>
      <c r="AA18" s="100"/>
      <c r="AB18" s="100"/>
      <c r="AC18" s="49"/>
      <c r="AD18" s="99"/>
      <c r="AE18" s="100"/>
      <c r="AF18" s="100"/>
      <c r="AG18" s="49"/>
      <c r="AH18" s="49"/>
      <c r="AI18" s="12"/>
      <c r="AJ18" s="12"/>
      <c r="AK18" s="12"/>
      <c r="AL18" s="12"/>
    </row>
    <row r="19" spans="1:38" ht="13.5">
      <c r="A19" s="53"/>
      <c r="B19" s="136" t="s">
        <v>657</v>
      </c>
      <c r="C19" s="135"/>
      <c r="D19" s="102"/>
      <c r="E19" s="102"/>
      <c r="F19" s="102"/>
      <c r="G19" s="102"/>
      <c r="H19" s="102"/>
      <c r="I19" s="102"/>
      <c r="J19" s="102"/>
      <c r="K19" s="102"/>
      <c r="L19" s="102"/>
      <c r="M19" s="50"/>
      <c r="N19" s="115"/>
      <c r="O19" s="115"/>
      <c r="P19" s="115"/>
      <c r="Q19" s="54"/>
      <c r="R19" s="115"/>
      <c r="S19" s="115"/>
      <c r="T19" s="115"/>
      <c r="U19" s="54"/>
      <c r="V19" s="115"/>
      <c r="W19" s="115"/>
      <c r="X19" s="115"/>
      <c r="Y19" s="54"/>
      <c r="Z19" s="102"/>
      <c r="AA19" s="102"/>
      <c r="AB19" s="102"/>
      <c r="AC19" s="50"/>
      <c r="AD19" s="102"/>
      <c r="AE19" s="102"/>
      <c r="AF19" s="102"/>
      <c r="AG19" s="50"/>
      <c r="AH19" s="50"/>
      <c r="AI19" s="2"/>
      <c r="AJ19" s="2"/>
      <c r="AK19" s="2"/>
      <c r="AL19" s="2"/>
    </row>
    <row r="20" spans="1:38" ht="12.75">
      <c r="A20" s="2"/>
      <c r="B20" s="2"/>
      <c r="C20" s="128"/>
      <c r="D20" s="87"/>
      <c r="E20" s="87"/>
      <c r="F20" s="87"/>
      <c r="G20" s="87"/>
      <c r="H20" s="87"/>
      <c r="I20" s="87"/>
      <c r="J20" s="87"/>
      <c r="K20" s="87"/>
      <c r="L20" s="87"/>
      <c r="M20" s="2"/>
      <c r="N20" s="87"/>
      <c r="O20" s="87"/>
      <c r="P20" s="87"/>
      <c r="Q20" s="2"/>
      <c r="R20" s="87"/>
      <c r="S20" s="87"/>
      <c r="T20" s="87"/>
      <c r="U20" s="2"/>
      <c r="V20" s="87"/>
      <c r="W20" s="87"/>
      <c r="X20" s="87"/>
      <c r="Y20" s="2"/>
      <c r="Z20" s="87"/>
      <c r="AA20" s="87"/>
      <c r="AB20" s="87"/>
      <c r="AC20" s="2"/>
      <c r="AD20" s="87"/>
      <c r="AE20" s="87"/>
      <c r="AF20" s="87"/>
      <c r="AG20" s="2"/>
      <c r="AH20" s="2"/>
      <c r="AI20" s="2"/>
      <c r="AJ20" s="2"/>
      <c r="AK20" s="2"/>
      <c r="AL20" s="2"/>
    </row>
    <row r="21" spans="1:38" ht="12.75">
      <c r="A21" s="2"/>
      <c r="B21" s="2"/>
      <c r="C21" s="128"/>
      <c r="D21" s="87"/>
      <c r="E21" s="87"/>
      <c r="F21" s="87"/>
      <c r="G21" s="87"/>
      <c r="H21" s="87"/>
      <c r="I21" s="87"/>
      <c r="J21" s="87"/>
      <c r="K21" s="87"/>
      <c r="L21" s="87"/>
      <c r="M21" s="2"/>
      <c r="N21" s="87"/>
      <c r="O21" s="87"/>
      <c r="P21" s="87"/>
      <c r="Q21" s="2"/>
      <c r="R21" s="87"/>
      <c r="S21" s="87"/>
      <c r="T21" s="87"/>
      <c r="U21" s="2"/>
      <c r="V21" s="87"/>
      <c r="W21" s="87"/>
      <c r="X21" s="87"/>
      <c r="Y21" s="2"/>
      <c r="Z21" s="87"/>
      <c r="AA21" s="87"/>
      <c r="AB21" s="87"/>
      <c r="AC21" s="2"/>
      <c r="AD21" s="87"/>
      <c r="AE21" s="87"/>
      <c r="AF21" s="87"/>
      <c r="AG21" s="2"/>
      <c r="AH21" s="2"/>
      <c r="AI21" s="2"/>
      <c r="AJ21" s="2"/>
      <c r="AK21" s="2"/>
      <c r="AL21" s="2"/>
    </row>
    <row r="22" spans="1:38" ht="12.75">
      <c r="A22" s="2"/>
      <c r="B22" s="2"/>
      <c r="C22" s="128"/>
      <c r="D22" s="87"/>
      <c r="E22" s="87"/>
      <c r="F22" s="87"/>
      <c r="G22" s="87"/>
      <c r="H22" s="87"/>
      <c r="I22" s="87"/>
      <c r="J22" s="87"/>
      <c r="K22" s="87"/>
      <c r="L22" s="87"/>
      <c r="M22" s="2"/>
      <c r="N22" s="87"/>
      <c r="O22" s="87"/>
      <c r="P22" s="87"/>
      <c r="Q22" s="2"/>
      <c r="R22" s="87"/>
      <c r="S22" s="87"/>
      <c r="T22" s="87"/>
      <c r="U22" s="2"/>
      <c r="V22" s="87"/>
      <c r="W22" s="87"/>
      <c r="X22" s="87"/>
      <c r="Y22" s="2"/>
      <c r="Z22" s="87"/>
      <c r="AA22" s="87"/>
      <c r="AB22" s="87"/>
      <c r="AC22" s="2"/>
      <c r="AD22" s="87"/>
      <c r="AE22" s="87"/>
      <c r="AF22" s="87"/>
      <c r="AG22" s="2"/>
      <c r="AH22" s="2"/>
      <c r="AI22" s="2"/>
      <c r="AJ22" s="2"/>
      <c r="AK22" s="2"/>
      <c r="AL22" s="2"/>
    </row>
    <row r="23" spans="1:38" ht="12.75">
      <c r="A23" s="2"/>
      <c r="B23" s="2"/>
      <c r="C23" s="128"/>
      <c r="D23" s="87"/>
      <c r="E23" s="87"/>
      <c r="F23" s="87"/>
      <c r="G23" s="87"/>
      <c r="H23" s="87"/>
      <c r="I23" s="87"/>
      <c r="J23" s="87"/>
      <c r="K23" s="87"/>
      <c r="L23" s="87"/>
      <c r="M23" s="2"/>
      <c r="N23" s="87"/>
      <c r="O23" s="87"/>
      <c r="P23" s="87"/>
      <c r="Q23" s="2"/>
      <c r="R23" s="87"/>
      <c r="S23" s="87"/>
      <c r="T23" s="87"/>
      <c r="U23" s="2"/>
      <c r="V23" s="87"/>
      <c r="W23" s="87"/>
      <c r="X23" s="87"/>
      <c r="Y23" s="2"/>
      <c r="Z23" s="87"/>
      <c r="AA23" s="87"/>
      <c r="AB23" s="87"/>
      <c r="AC23" s="2"/>
      <c r="AD23" s="87"/>
      <c r="AE23" s="87"/>
      <c r="AF23" s="87"/>
      <c r="AG23" s="2"/>
      <c r="AH23" s="2"/>
      <c r="AI23" s="2"/>
      <c r="AJ23" s="2"/>
      <c r="AK23" s="2"/>
      <c r="AL23" s="2"/>
    </row>
    <row r="24" spans="1:38" ht="12.75">
      <c r="A24" s="2"/>
      <c r="B24" s="2"/>
      <c r="C24" s="128"/>
      <c r="D24" s="87"/>
      <c r="E24" s="87"/>
      <c r="F24" s="87"/>
      <c r="G24" s="87"/>
      <c r="H24" s="87"/>
      <c r="I24" s="87"/>
      <c r="J24" s="87"/>
      <c r="K24" s="87"/>
      <c r="L24" s="87"/>
      <c r="M24" s="2"/>
      <c r="N24" s="87"/>
      <c r="O24" s="87"/>
      <c r="P24" s="87"/>
      <c r="Q24" s="2"/>
      <c r="R24" s="87"/>
      <c r="S24" s="87"/>
      <c r="T24" s="87"/>
      <c r="U24" s="2"/>
      <c r="V24" s="87"/>
      <c r="W24" s="87"/>
      <c r="X24" s="87"/>
      <c r="Y24" s="2"/>
      <c r="Z24" s="87"/>
      <c r="AA24" s="87"/>
      <c r="AB24" s="87"/>
      <c r="AC24" s="2"/>
      <c r="AD24" s="87"/>
      <c r="AE24" s="87"/>
      <c r="AF24" s="87"/>
      <c r="AG24" s="2"/>
      <c r="AH24" s="2"/>
      <c r="AI24" s="2"/>
      <c r="AJ24" s="2"/>
      <c r="AK24" s="2"/>
      <c r="AL24" s="2"/>
    </row>
    <row r="25" spans="1:38" ht="12.75">
      <c r="A25" s="2"/>
      <c r="B25" s="2"/>
      <c r="C25" s="128"/>
      <c r="D25" s="87"/>
      <c r="E25" s="87"/>
      <c r="F25" s="87"/>
      <c r="G25" s="87"/>
      <c r="H25" s="87"/>
      <c r="I25" s="87"/>
      <c r="J25" s="87"/>
      <c r="K25" s="87"/>
      <c r="L25" s="87"/>
      <c r="M25" s="2"/>
      <c r="N25" s="87"/>
      <c r="O25" s="87"/>
      <c r="P25" s="87"/>
      <c r="Q25" s="2"/>
      <c r="R25" s="87"/>
      <c r="S25" s="87"/>
      <c r="T25" s="87"/>
      <c r="U25" s="2"/>
      <c r="V25" s="87"/>
      <c r="W25" s="87"/>
      <c r="X25" s="87"/>
      <c r="Y25" s="2"/>
      <c r="Z25" s="87"/>
      <c r="AA25" s="87"/>
      <c r="AB25" s="87"/>
      <c r="AC25" s="2"/>
      <c r="AD25" s="87"/>
      <c r="AE25" s="87"/>
      <c r="AF25" s="87"/>
      <c r="AG25" s="2"/>
      <c r="AH25" s="2"/>
      <c r="AI25" s="2"/>
      <c r="AJ25" s="2"/>
      <c r="AK25" s="2"/>
      <c r="AL25" s="2"/>
    </row>
    <row r="26" spans="1:38" ht="12.75">
      <c r="A26" s="2"/>
      <c r="B26" s="2"/>
      <c r="C26" s="128"/>
      <c r="D26" s="87"/>
      <c r="E26" s="87"/>
      <c r="F26" s="87"/>
      <c r="G26" s="87"/>
      <c r="H26" s="87"/>
      <c r="I26" s="87"/>
      <c r="J26" s="87"/>
      <c r="K26" s="87"/>
      <c r="L26" s="87"/>
      <c r="M26" s="2"/>
      <c r="N26" s="87"/>
      <c r="O26" s="87"/>
      <c r="P26" s="87"/>
      <c r="Q26" s="2"/>
      <c r="R26" s="87"/>
      <c r="S26" s="87"/>
      <c r="T26" s="87"/>
      <c r="U26" s="2"/>
      <c r="V26" s="87"/>
      <c r="W26" s="87"/>
      <c r="X26" s="87"/>
      <c r="Y26" s="2"/>
      <c r="Z26" s="87"/>
      <c r="AA26" s="87"/>
      <c r="AB26" s="87"/>
      <c r="AC26" s="2"/>
      <c r="AD26" s="87"/>
      <c r="AE26" s="87"/>
      <c r="AF26" s="87"/>
      <c r="AG26" s="2"/>
      <c r="AH26" s="2"/>
      <c r="AI26" s="2"/>
      <c r="AJ26" s="2"/>
      <c r="AK26" s="2"/>
      <c r="AL26" s="2"/>
    </row>
    <row r="27" spans="1:38" ht="12.75">
      <c r="A27" s="2"/>
      <c r="B27" s="2"/>
      <c r="C27" s="128"/>
      <c r="D27" s="87"/>
      <c r="E27" s="87"/>
      <c r="F27" s="87"/>
      <c r="G27" s="87"/>
      <c r="H27" s="87"/>
      <c r="I27" s="87"/>
      <c r="J27" s="87"/>
      <c r="K27" s="87"/>
      <c r="L27" s="87"/>
      <c r="M27" s="2"/>
      <c r="N27" s="87"/>
      <c r="O27" s="87"/>
      <c r="P27" s="87"/>
      <c r="Q27" s="2"/>
      <c r="R27" s="87"/>
      <c r="S27" s="87"/>
      <c r="T27" s="87"/>
      <c r="U27" s="2"/>
      <c r="V27" s="87"/>
      <c r="W27" s="87"/>
      <c r="X27" s="87"/>
      <c r="Y27" s="2"/>
      <c r="Z27" s="87"/>
      <c r="AA27" s="87"/>
      <c r="AB27" s="87"/>
      <c r="AC27" s="2"/>
      <c r="AD27" s="87"/>
      <c r="AE27" s="87"/>
      <c r="AF27" s="87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128"/>
      <c r="D28" s="87"/>
      <c r="E28" s="87"/>
      <c r="F28" s="87"/>
      <c r="G28" s="87"/>
      <c r="H28" s="87"/>
      <c r="I28" s="87"/>
      <c r="J28" s="87"/>
      <c r="K28" s="87"/>
      <c r="L28" s="87"/>
      <c r="M28" s="2"/>
      <c r="N28" s="87"/>
      <c r="O28" s="87"/>
      <c r="P28" s="87"/>
      <c r="Q28" s="2"/>
      <c r="R28" s="87"/>
      <c r="S28" s="87"/>
      <c r="T28" s="87"/>
      <c r="U28" s="2"/>
      <c r="V28" s="87"/>
      <c r="W28" s="87"/>
      <c r="X28" s="87"/>
      <c r="Y28" s="2"/>
      <c r="Z28" s="87"/>
      <c r="AA28" s="87"/>
      <c r="AB28" s="87"/>
      <c r="AC28" s="2"/>
      <c r="AD28" s="87"/>
      <c r="AE28" s="87"/>
      <c r="AF28" s="87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128"/>
      <c r="D29" s="87"/>
      <c r="E29" s="87"/>
      <c r="F29" s="87"/>
      <c r="G29" s="87"/>
      <c r="H29" s="87"/>
      <c r="I29" s="87"/>
      <c r="J29" s="87"/>
      <c r="K29" s="87"/>
      <c r="L29" s="87"/>
      <c r="M29" s="2"/>
      <c r="N29" s="87"/>
      <c r="O29" s="87"/>
      <c r="P29" s="87"/>
      <c r="Q29" s="2"/>
      <c r="R29" s="87"/>
      <c r="S29" s="87"/>
      <c r="T29" s="87"/>
      <c r="U29" s="2"/>
      <c r="V29" s="87"/>
      <c r="W29" s="87"/>
      <c r="X29" s="87"/>
      <c r="Y29" s="2"/>
      <c r="Z29" s="87"/>
      <c r="AA29" s="87"/>
      <c r="AB29" s="87"/>
      <c r="AC29" s="2"/>
      <c r="AD29" s="87"/>
      <c r="AE29" s="87"/>
      <c r="AF29" s="87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128"/>
      <c r="D30" s="87"/>
      <c r="E30" s="87"/>
      <c r="F30" s="87"/>
      <c r="G30" s="87"/>
      <c r="H30" s="87"/>
      <c r="I30" s="87"/>
      <c r="J30" s="87"/>
      <c r="K30" s="87"/>
      <c r="L30" s="87"/>
      <c r="M30" s="2"/>
      <c r="N30" s="87"/>
      <c r="O30" s="87"/>
      <c r="P30" s="87"/>
      <c r="Q30" s="2"/>
      <c r="R30" s="87"/>
      <c r="S30" s="87"/>
      <c r="T30" s="87"/>
      <c r="U30" s="2"/>
      <c r="V30" s="87"/>
      <c r="W30" s="87"/>
      <c r="X30" s="87"/>
      <c r="Y30" s="2"/>
      <c r="Z30" s="87"/>
      <c r="AA30" s="87"/>
      <c r="AB30" s="87"/>
      <c r="AC30" s="2"/>
      <c r="AD30" s="87"/>
      <c r="AE30" s="87"/>
      <c r="AF30" s="87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128"/>
      <c r="D31" s="87"/>
      <c r="E31" s="87"/>
      <c r="F31" s="87"/>
      <c r="G31" s="87"/>
      <c r="H31" s="87"/>
      <c r="I31" s="87"/>
      <c r="J31" s="87"/>
      <c r="K31" s="87"/>
      <c r="L31" s="87"/>
      <c r="M31" s="2"/>
      <c r="N31" s="87"/>
      <c r="O31" s="87"/>
      <c r="P31" s="87"/>
      <c r="Q31" s="2"/>
      <c r="R31" s="87"/>
      <c r="S31" s="87"/>
      <c r="T31" s="87"/>
      <c r="U31" s="2"/>
      <c r="V31" s="87"/>
      <c r="W31" s="87"/>
      <c r="X31" s="87"/>
      <c r="Y31" s="2"/>
      <c r="Z31" s="87"/>
      <c r="AA31" s="87"/>
      <c r="AB31" s="87"/>
      <c r="AC31" s="2"/>
      <c r="AD31" s="87"/>
      <c r="AE31" s="87"/>
      <c r="AF31" s="87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128"/>
      <c r="D32" s="87"/>
      <c r="E32" s="87"/>
      <c r="F32" s="87"/>
      <c r="G32" s="87"/>
      <c r="H32" s="87"/>
      <c r="I32" s="87"/>
      <c r="J32" s="87"/>
      <c r="K32" s="87"/>
      <c r="L32" s="87"/>
      <c r="M32" s="2"/>
      <c r="N32" s="87"/>
      <c r="O32" s="87"/>
      <c r="P32" s="87"/>
      <c r="Q32" s="2"/>
      <c r="R32" s="87"/>
      <c r="S32" s="87"/>
      <c r="T32" s="87"/>
      <c r="U32" s="2"/>
      <c r="V32" s="87"/>
      <c r="W32" s="87"/>
      <c r="X32" s="87"/>
      <c r="Y32" s="2"/>
      <c r="Z32" s="87"/>
      <c r="AA32" s="87"/>
      <c r="AB32" s="87"/>
      <c r="AC32" s="2"/>
      <c r="AD32" s="87"/>
      <c r="AE32" s="87"/>
      <c r="AF32" s="87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128"/>
      <c r="D33" s="87"/>
      <c r="E33" s="87"/>
      <c r="F33" s="87"/>
      <c r="G33" s="87"/>
      <c r="H33" s="87"/>
      <c r="I33" s="87"/>
      <c r="J33" s="87"/>
      <c r="K33" s="87"/>
      <c r="L33" s="87"/>
      <c r="M33" s="2"/>
      <c r="N33" s="87"/>
      <c r="O33" s="87"/>
      <c r="P33" s="87"/>
      <c r="Q33" s="2"/>
      <c r="R33" s="87"/>
      <c r="S33" s="87"/>
      <c r="T33" s="87"/>
      <c r="U33" s="2"/>
      <c r="V33" s="87"/>
      <c r="W33" s="87"/>
      <c r="X33" s="87"/>
      <c r="Y33" s="2"/>
      <c r="Z33" s="87"/>
      <c r="AA33" s="87"/>
      <c r="AB33" s="87"/>
      <c r="AC33" s="2"/>
      <c r="AD33" s="87"/>
      <c r="AE33" s="87"/>
      <c r="AF33" s="87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128"/>
      <c r="D34" s="87"/>
      <c r="E34" s="87"/>
      <c r="F34" s="87"/>
      <c r="G34" s="87"/>
      <c r="H34" s="87"/>
      <c r="I34" s="87"/>
      <c r="J34" s="87"/>
      <c r="K34" s="87"/>
      <c r="L34" s="87"/>
      <c r="M34" s="2"/>
      <c r="N34" s="87"/>
      <c r="O34" s="87"/>
      <c r="P34" s="87"/>
      <c r="Q34" s="2"/>
      <c r="R34" s="87"/>
      <c r="S34" s="87"/>
      <c r="T34" s="87"/>
      <c r="U34" s="2"/>
      <c r="V34" s="87"/>
      <c r="W34" s="87"/>
      <c r="X34" s="87"/>
      <c r="Y34" s="2"/>
      <c r="Z34" s="87"/>
      <c r="AA34" s="87"/>
      <c r="AB34" s="87"/>
      <c r="AC34" s="2"/>
      <c r="AD34" s="87"/>
      <c r="AE34" s="87"/>
      <c r="AF34" s="87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128"/>
      <c r="D35" s="87"/>
      <c r="E35" s="87"/>
      <c r="F35" s="87"/>
      <c r="G35" s="87"/>
      <c r="H35" s="87"/>
      <c r="I35" s="87"/>
      <c r="J35" s="87"/>
      <c r="K35" s="87"/>
      <c r="L35" s="87"/>
      <c r="M35" s="2"/>
      <c r="N35" s="87"/>
      <c r="O35" s="87"/>
      <c r="P35" s="87"/>
      <c r="Q35" s="2"/>
      <c r="R35" s="87"/>
      <c r="S35" s="87"/>
      <c r="T35" s="87"/>
      <c r="U35" s="2"/>
      <c r="V35" s="87"/>
      <c r="W35" s="87"/>
      <c r="X35" s="87"/>
      <c r="Y35" s="2"/>
      <c r="Z35" s="87"/>
      <c r="AA35" s="87"/>
      <c r="AB35" s="87"/>
      <c r="AC35" s="2"/>
      <c r="AD35" s="87"/>
      <c r="AE35" s="87"/>
      <c r="AF35" s="87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128"/>
      <c r="D36" s="87"/>
      <c r="E36" s="87"/>
      <c r="F36" s="87"/>
      <c r="G36" s="87"/>
      <c r="H36" s="87"/>
      <c r="I36" s="87"/>
      <c r="J36" s="87"/>
      <c r="K36" s="87"/>
      <c r="L36" s="87"/>
      <c r="M36" s="2"/>
      <c r="N36" s="87"/>
      <c r="O36" s="87"/>
      <c r="P36" s="87"/>
      <c r="Q36" s="2"/>
      <c r="R36" s="87"/>
      <c r="S36" s="87"/>
      <c r="T36" s="87"/>
      <c r="U36" s="2"/>
      <c r="V36" s="87"/>
      <c r="W36" s="87"/>
      <c r="X36" s="87"/>
      <c r="Y36" s="2"/>
      <c r="Z36" s="87"/>
      <c r="AA36" s="87"/>
      <c r="AB36" s="87"/>
      <c r="AC36" s="2"/>
      <c r="AD36" s="87"/>
      <c r="AE36" s="87"/>
      <c r="AF36" s="87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128"/>
      <c r="D37" s="87"/>
      <c r="E37" s="87"/>
      <c r="F37" s="87"/>
      <c r="G37" s="87"/>
      <c r="H37" s="87"/>
      <c r="I37" s="87"/>
      <c r="J37" s="87"/>
      <c r="K37" s="87"/>
      <c r="L37" s="87"/>
      <c r="M37" s="2"/>
      <c r="N37" s="87"/>
      <c r="O37" s="87"/>
      <c r="P37" s="87"/>
      <c r="Q37" s="2"/>
      <c r="R37" s="87"/>
      <c r="S37" s="87"/>
      <c r="T37" s="87"/>
      <c r="U37" s="2"/>
      <c r="V37" s="87"/>
      <c r="W37" s="87"/>
      <c r="X37" s="87"/>
      <c r="Y37" s="2"/>
      <c r="Z37" s="87"/>
      <c r="AA37" s="87"/>
      <c r="AB37" s="87"/>
      <c r="AC37" s="2"/>
      <c r="AD37" s="87"/>
      <c r="AE37" s="87"/>
      <c r="AF37" s="87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128"/>
      <c r="D38" s="87"/>
      <c r="E38" s="87"/>
      <c r="F38" s="87"/>
      <c r="G38" s="87"/>
      <c r="H38" s="87"/>
      <c r="I38" s="87"/>
      <c r="J38" s="87"/>
      <c r="K38" s="87"/>
      <c r="L38" s="87"/>
      <c r="M38" s="2"/>
      <c r="N38" s="87"/>
      <c r="O38" s="87"/>
      <c r="P38" s="87"/>
      <c r="Q38" s="2"/>
      <c r="R38" s="87"/>
      <c r="S38" s="87"/>
      <c r="T38" s="87"/>
      <c r="U38" s="2"/>
      <c r="V38" s="87"/>
      <c r="W38" s="87"/>
      <c r="X38" s="87"/>
      <c r="Y38" s="2"/>
      <c r="Z38" s="87"/>
      <c r="AA38" s="87"/>
      <c r="AB38" s="87"/>
      <c r="AC38" s="2"/>
      <c r="AD38" s="87"/>
      <c r="AE38" s="87"/>
      <c r="AF38" s="87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128"/>
      <c r="D39" s="87"/>
      <c r="E39" s="87"/>
      <c r="F39" s="87"/>
      <c r="G39" s="87"/>
      <c r="H39" s="87"/>
      <c r="I39" s="87"/>
      <c r="J39" s="87"/>
      <c r="K39" s="87"/>
      <c r="L39" s="87"/>
      <c r="M39" s="2"/>
      <c r="N39" s="87"/>
      <c r="O39" s="87"/>
      <c r="P39" s="87"/>
      <c r="Q39" s="2"/>
      <c r="R39" s="87"/>
      <c r="S39" s="87"/>
      <c r="T39" s="87"/>
      <c r="U39" s="2"/>
      <c r="V39" s="87"/>
      <c r="W39" s="87"/>
      <c r="X39" s="87"/>
      <c r="Y39" s="2"/>
      <c r="Z39" s="87"/>
      <c r="AA39" s="87"/>
      <c r="AB39" s="87"/>
      <c r="AC39" s="2"/>
      <c r="AD39" s="87"/>
      <c r="AE39" s="87"/>
      <c r="AF39" s="87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128"/>
      <c r="D40" s="87"/>
      <c r="E40" s="87"/>
      <c r="F40" s="87"/>
      <c r="G40" s="87"/>
      <c r="H40" s="87"/>
      <c r="I40" s="87"/>
      <c r="J40" s="87"/>
      <c r="K40" s="87"/>
      <c r="L40" s="87"/>
      <c r="M40" s="2"/>
      <c r="N40" s="87"/>
      <c r="O40" s="87"/>
      <c r="P40" s="87"/>
      <c r="Q40" s="2"/>
      <c r="R40" s="87"/>
      <c r="S40" s="87"/>
      <c r="T40" s="87"/>
      <c r="U40" s="2"/>
      <c r="V40" s="87"/>
      <c r="W40" s="87"/>
      <c r="X40" s="87"/>
      <c r="Y40" s="2"/>
      <c r="Z40" s="87"/>
      <c r="AA40" s="87"/>
      <c r="AB40" s="87"/>
      <c r="AC40" s="2"/>
      <c r="AD40" s="87"/>
      <c r="AE40" s="87"/>
      <c r="AF40" s="87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128"/>
      <c r="D41" s="87"/>
      <c r="E41" s="87"/>
      <c r="F41" s="87"/>
      <c r="G41" s="87"/>
      <c r="H41" s="87"/>
      <c r="I41" s="87"/>
      <c r="J41" s="87"/>
      <c r="K41" s="87"/>
      <c r="L41" s="87"/>
      <c r="M41" s="2"/>
      <c r="N41" s="87"/>
      <c r="O41" s="87"/>
      <c r="P41" s="87"/>
      <c r="Q41" s="2"/>
      <c r="R41" s="87"/>
      <c r="S41" s="87"/>
      <c r="T41" s="87"/>
      <c r="U41" s="2"/>
      <c r="V41" s="87"/>
      <c r="W41" s="87"/>
      <c r="X41" s="87"/>
      <c r="Y41" s="2"/>
      <c r="Z41" s="87"/>
      <c r="AA41" s="87"/>
      <c r="AB41" s="87"/>
      <c r="AC41" s="2"/>
      <c r="AD41" s="87"/>
      <c r="AE41" s="87"/>
      <c r="AF41" s="87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128"/>
      <c r="D42" s="87"/>
      <c r="E42" s="87"/>
      <c r="F42" s="87"/>
      <c r="G42" s="87"/>
      <c r="H42" s="87"/>
      <c r="I42" s="87"/>
      <c r="J42" s="87"/>
      <c r="K42" s="87"/>
      <c r="L42" s="87"/>
      <c r="M42" s="2"/>
      <c r="N42" s="87"/>
      <c r="O42" s="87"/>
      <c r="P42" s="87"/>
      <c r="Q42" s="2"/>
      <c r="R42" s="87"/>
      <c r="S42" s="87"/>
      <c r="T42" s="87"/>
      <c r="U42" s="2"/>
      <c r="V42" s="87"/>
      <c r="W42" s="87"/>
      <c r="X42" s="87"/>
      <c r="Y42" s="2"/>
      <c r="Z42" s="87"/>
      <c r="AA42" s="87"/>
      <c r="AB42" s="87"/>
      <c r="AC42" s="2"/>
      <c r="AD42" s="87"/>
      <c r="AE42" s="87"/>
      <c r="AF42" s="87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128"/>
      <c r="D43" s="87"/>
      <c r="E43" s="87"/>
      <c r="F43" s="87"/>
      <c r="G43" s="87"/>
      <c r="H43" s="87"/>
      <c r="I43" s="87"/>
      <c r="J43" s="87"/>
      <c r="K43" s="87"/>
      <c r="L43" s="87"/>
      <c r="M43" s="2"/>
      <c r="N43" s="87"/>
      <c r="O43" s="87"/>
      <c r="P43" s="87"/>
      <c r="Q43" s="2"/>
      <c r="R43" s="87"/>
      <c r="S43" s="87"/>
      <c r="T43" s="87"/>
      <c r="U43" s="2"/>
      <c r="V43" s="87"/>
      <c r="W43" s="87"/>
      <c r="X43" s="87"/>
      <c r="Y43" s="2"/>
      <c r="Z43" s="87"/>
      <c r="AA43" s="87"/>
      <c r="AB43" s="87"/>
      <c r="AC43" s="2"/>
      <c r="AD43" s="87"/>
      <c r="AE43" s="87"/>
      <c r="AF43" s="87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128"/>
      <c r="D44" s="87"/>
      <c r="E44" s="87"/>
      <c r="F44" s="87"/>
      <c r="G44" s="87"/>
      <c r="H44" s="87"/>
      <c r="I44" s="87"/>
      <c r="J44" s="87"/>
      <c r="K44" s="87"/>
      <c r="L44" s="87"/>
      <c r="M44" s="2"/>
      <c r="N44" s="87"/>
      <c r="O44" s="87"/>
      <c r="P44" s="87"/>
      <c r="Q44" s="2"/>
      <c r="R44" s="87"/>
      <c r="S44" s="87"/>
      <c r="T44" s="87"/>
      <c r="U44" s="2"/>
      <c r="V44" s="87"/>
      <c r="W44" s="87"/>
      <c r="X44" s="87"/>
      <c r="Y44" s="2"/>
      <c r="Z44" s="87"/>
      <c r="AA44" s="87"/>
      <c r="AB44" s="87"/>
      <c r="AC44" s="2"/>
      <c r="AD44" s="87"/>
      <c r="AE44" s="87"/>
      <c r="AF44" s="87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128"/>
      <c r="D45" s="87"/>
      <c r="E45" s="87"/>
      <c r="F45" s="87"/>
      <c r="G45" s="87"/>
      <c r="H45" s="87"/>
      <c r="I45" s="87"/>
      <c r="J45" s="87"/>
      <c r="K45" s="87"/>
      <c r="L45" s="87"/>
      <c r="M45" s="2"/>
      <c r="N45" s="87"/>
      <c r="O45" s="87"/>
      <c r="P45" s="87"/>
      <c r="Q45" s="2"/>
      <c r="R45" s="87"/>
      <c r="S45" s="87"/>
      <c r="T45" s="87"/>
      <c r="U45" s="2"/>
      <c r="V45" s="87"/>
      <c r="W45" s="87"/>
      <c r="X45" s="87"/>
      <c r="Y45" s="2"/>
      <c r="Z45" s="87"/>
      <c r="AA45" s="87"/>
      <c r="AB45" s="87"/>
      <c r="AC45" s="2"/>
      <c r="AD45" s="87"/>
      <c r="AE45" s="87"/>
      <c r="AF45" s="87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128"/>
      <c r="D46" s="87"/>
      <c r="E46" s="87"/>
      <c r="F46" s="87"/>
      <c r="G46" s="87"/>
      <c r="H46" s="87"/>
      <c r="I46" s="87"/>
      <c r="J46" s="87"/>
      <c r="K46" s="87"/>
      <c r="L46" s="87"/>
      <c r="M46" s="2"/>
      <c r="N46" s="87"/>
      <c r="O46" s="87"/>
      <c r="P46" s="87"/>
      <c r="Q46" s="2"/>
      <c r="R46" s="87"/>
      <c r="S46" s="87"/>
      <c r="T46" s="87"/>
      <c r="U46" s="2"/>
      <c r="V46" s="87"/>
      <c r="W46" s="87"/>
      <c r="X46" s="87"/>
      <c r="Y46" s="2"/>
      <c r="Z46" s="87"/>
      <c r="AA46" s="87"/>
      <c r="AB46" s="87"/>
      <c r="AC46" s="2"/>
      <c r="AD46" s="87"/>
      <c r="AE46" s="87"/>
      <c r="AF46" s="87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128"/>
      <c r="D47" s="87"/>
      <c r="E47" s="87"/>
      <c r="F47" s="87"/>
      <c r="G47" s="87"/>
      <c r="H47" s="87"/>
      <c r="I47" s="87"/>
      <c r="J47" s="87"/>
      <c r="K47" s="87"/>
      <c r="L47" s="87"/>
      <c r="M47" s="2"/>
      <c r="N47" s="87"/>
      <c r="O47" s="87"/>
      <c r="P47" s="87"/>
      <c r="Q47" s="2"/>
      <c r="R47" s="87"/>
      <c r="S47" s="87"/>
      <c r="T47" s="87"/>
      <c r="U47" s="2"/>
      <c r="V47" s="87"/>
      <c r="W47" s="87"/>
      <c r="X47" s="87"/>
      <c r="Y47" s="2"/>
      <c r="Z47" s="87"/>
      <c r="AA47" s="87"/>
      <c r="AB47" s="87"/>
      <c r="AC47" s="2"/>
      <c r="AD47" s="87"/>
      <c r="AE47" s="87"/>
      <c r="AF47" s="87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128"/>
      <c r="D48" s="87"/>
      <c r="E48" s="87"/>
      <c r="F48" s="87"/>
      <c r="G48" s="87"/>
      <c r="H48" s="87"/>
      <c r="I48" s="87"/>
      <c r="J48" s="87"/>
      <c r="K48" s="87"/>
      <c r="L48" s="87"/>
      <c r="M48" s="2"/>
      <c r="N48" s="87"/>
      <c r="O48" s="87"/>
      <c r="P48" s="87"/>
      <c r="Q48" s="2"/>
      <c r="R48" s="87"/>
      <c r="S48" s="87"/>
      <c r="T48" s="87"/>
      <c r="U48" s="2"/>
      <c r="V48" s="87"/>
      <c r="W48" s="87"/>
      <c r="X48" s="87"/>
      <c r="Y48" s="2"/>
      <c r="Z48" s="87"/>
      <c r="AA48" s="87"/>
      <c r="AB48" s="87"/>
      <c r="AC48" s="2"/>
      <c r="AD48" s="87"/>
      <c r="AE48" s="87"/>
      <c r="AF48" s="87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128"/>
      <c r="D49" s="87"/>
      <c r="E49" s="87"/>
      <c r="F49" s="87"/>
      <c r="G49" s="87"/>
      <c r="H49" s="87"/>
      <c r="I49" s="87"/>
      <c r="J49" s="87"/>
      <c r="K49" s="87"/>
      <c r="L49" s="87"/>
      <c r="M49" s="2"/>
      <c r="N49" s="87"/>
      <c r="O49" s="87"/>
      <c r="P49" s="87"/>
      <c r="Q49" s="2"/>
      <c r="R49" s="87"/>
      <c r="S49" s="87"/>
      <c r="T49" s="87"/>
      <c r="U49" s="2"/>
      <c r="V49" s="87"/>
      <c r="W49" s="87"/>
      <c r="X49" s="87"/>
      <c r="Y49" s="2"/>
      <c r="Z49" s="87"/>
      <c r="AA49" s="87"/>
      <c r="AB49" s="87"/>
      <c r="AC49" s="2"/>
      <c r="AD49" s="87"/>
      <c r="AE49" s="87"/>
      <c r="AF49" s="87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128"/>
      <c r="D50" s="87"/>
      <c r="E50" s="87"/>
      <c r="F50" s="87"/>
      <c r="G50" s="87"/>
      <c r="H50" s="87"/>
      <c r="I50" s="87"/>
      <c r="J50" s="87"/>
      <c r="K50" s="87"/>
      <c r="L50" s="87"/>
      <c r="M50" s="2"/>
      <c r="N50" s="87"/>
      <c r="O50" s="87"/>
      <c r="P50" s="87"/>
      <c r="Q50" s="2"/>
      <c r="R50" s="87"/>
      <c r="S50" s="87"/>
      <c r="T50" s="87"/>
      <c r="U50" s="2"/>
      <c r="V50" s="87"/>
      <c r="W50" s="87"/>
      <c r="X50" s="87"/>
      <c r="Y50" s="2"/>
      <c r="Z50" s="87"/>
      <c r="AA50" s="87"/>
      <c r="AB50" s="87"/>
      <c r="AC50" s="2"/>
      <c r="AD50" s="87"/>
      <c r="AE50" s="87"/>
      <c r="AF50" s="87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128"/>
      <c r="D51" s="87"/>
      <c r="E51" s="87"/>
      <c r="F51" s="87"/>
      <c r="G51" s="87"/>
      <c r="H51" s="87"/>
      <c r="I51" s="87"/>
      <c r="J51" s="87"/>
      <c r="K51" s="87"/>
      <c r="L51" s="87"/>
      <c r="M51" s="2"/>
      <c r="N51" s="87"/>
      <c r="O51" s="87"/>
      <c r="P51" s="87"/>
      <c r="Q51" s="2"/>
      <c r="R51" s="87"/>
      <c r="S51" s="87"/>
      <c r="T51" s="87"/>
      <c r="U51" s="2"/>
      <c r="V51" s="87"/>
      <c r="W51" s="87"/>
      <c r="X51" s="87"/>
      <c r="Y51" s="2"/>
      <c r="Z51" s="87"/>
      <c r="AA51" s="87"/>
      <c r="AB51" s="87"/>
      <c r="AC51" s="2"/>
      <c r="AD51" s="87"/>
      <c r="AE51" s="87"/>
      <c r="AF51" s="87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128"/>
      <c r="D52" s="87"/>
      <c r="E52" s="87"/>
      <c r="F52" s="87"/>
      <c r="G52" s="87"/>
      <c r="H52" s="87"/>
      <c r="I52" s="87"/>
      <c r="J52" s="87"/>
      <c r="K52" s="87"/>
      <c r="L52" s="87"/>
      <c r="M52" s="2"/>
      <c r="N52" s="87"/>
      <c r="O52" s="87"/>
      <c r="P52" s="87"/>
      <c r="Q52" s="2"/>
      <c r="R52" s="87"/>
      <c r="S52" s="87"/>
      <c r="T52" s="87"/>
      <c r="U52" s="2"/>
      <c r="V52" s="87"/>
      <c r="W52" s="87"/>
      <c r="X52" s="87"/>
      <c r="Y52" s="2"/>
      <c r="Z52" s="87"/>
      <c r="AA52" s="87"/>
      <c r="AB52" s="87"/>
      <c r="AC52" s="2"/>
      <c r="AD52" s="87"/>
      <c r="AE52" s="87"/>
      <c r="AF52" s="87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128"/>
      <c r="D53" s="87"/>
      <c r="E53" s="87"/>
      <c r="F53" s="87"/>
      <c r="G53" s="87"/>
      <c r="H53" s="87"/>
      <c r="I53" s="87"/>
      <c r="J53" s="87"/>
      <c r="K53" s="87"/>
      <c r="L53" s="87"/>
      <c r="M53" s="2"/>
      <c r="N53" s="87"/>
      <c r="O53" s="87"/>
      <c r="P53" s="87"/>
      <c r="Q53" s="2"/>
      <c r="R53" s="87"/>
      <c r="S53" s="87"/>
      <c r="T53" s="87"/>
      <c r="U53" s="2"/>
      <c r="V53" s="87"/>
      <c r="W53" s="87"/>
      <c r="X53" s="87"/>
      <c r="Y53" s="2"/>
      <c r="Z53" s="87"/>
      <c r="AA53" s="87"/>
      <c r="AB53" s="87"/>
      <c r="AC53" s="2"/>
      <c r="AD53" s="87"/>
      <c r="AE53" s="87"/>
      <c r="AF53" s="87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128"/>
      <c r="D54" s="87"/>
      <c r="E54" s="87"/>
      <c r="F54" s="87"/>
      <c r="G54" s="87"/>
      <c r="H54" s="87"/>
      <c r="I54" s="87"/>
      <c r="J54" s="87"/>
      <c r="K54" s="87"/>
      <c r="L54" s="87"/>
      <c r="M54" s="2"/>
      <c r="N54" s="87"/>
      <c r="O54" s="87"/>
      <c r="P54" s="87"/>
      <c r="Q54" s="2"/>
      <c r="R54" s="87"/>
      <c r="S54" s="87"/>
      <c r="T54" s="87"/>
      <c r="U54" s="2"/>
      <c r="V54" s="87"/>
      <c r="W54" s="87"/>
      <c r="X54" s="87"/>
      <c r="Y54" s="2"/>
      <c r="Z54" s="87"/>
      <c r="AA54" s="87"/>
      <c r="AB54" s="87"/>
      <c r="AC54" s="2"/>
      <c r="AD54" s="87"/>
      <c r="AE54" s="87"/>
      <c r="AF54" s="87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128"/>
      <c r="D55" s="87"/>
      <c r="E55" s="87"/>
      <c r="F55" s="87"/>
      <c r="G55" s="87"/>
      <c r="H55" s="87"/>
      <c r="I55" s="87"/>
      <c r="J55" s="87"/>
      <c r="K55" s="87"/>
      <c r="L55" s="87"/>
      <c r="M55" s="2"/>
      <c r="N55" s="87"/>
      <c r="O55" s="87"/>
      <c r="P55" s="87"/>
      <c r="Q55" s="2"/>
      <c r="R55" s="87"/>
      <c r="S55" s="87"/>
      <c r="T55" s="87"/>
      <c r="U55" s="2"/>
      <c r="V55" s="87"/>
      <c r="W55" s="87"/>
      <c r="X55" s="87"/>
      <c r="Y55" s="2"/>
      <c r="Z55" s="87"/>
      <c r="AA55" s="87"/>
      <c r="AB55" s="87"/>
      <c r="AC55" s="2"/>
      <c r="AD55" s="87"/>
      <c r="AE55" s="87"/>
      <c r="AF55" s="87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128"/>
      <c r="D56" s="87"/>
      <c r="E56" s="87"/>
      <c r="F56" s="87"/>
      <c r="G56" s="87"/>
      <c r="H56" s="87"/>
      <c r="I56" s="87"/>
      <c r="J56" s="87"/>
      <c r="K56" s="87"/>
      <c r="L56" s="87"/>
      <c r="M56" s="2"/>
      <c r="N56" s="87"/>
      <c r="O56" s="87"/>
      <c r="P56" s="87"/>
      <c r="Q56" s="2"/>
      <c r="R56" s="87"/>
      <c r="S56" s="87"/>
      <c r="T56" s="87"/>
      <c r="U56" s="2"/>
      <c r="V56" s="87"/>
      <c r="W56" s="87"/>
      <c r="X56" s="87"/>
      <c r="Y56" s="2"/>
      <c r="Z56" s="87"/>
      <c r="AA56" s="87"/>
      <c r="AB56" s="87"/>
      <c r="AC56" s="2"/>
      <c r="AD56" s="87"/>
      <c r="AE56" s="87"/>
      <c r="AF56" s="87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128"/>
      <c r="D57" s="87"/>
      <c r="E57" s="87"/>
      <c r="F57" s="87"/>
      <c r="G57" s="87"/>
      <c r="H57" s="87"/>
      <c r="I57" s="87"/>
      <c r="J57" s="87"/>
      <c r="K57" s="87"/>
      <c r="L57" s="87"/>
      <c r="M57" s="2"/>
      <c r="N57" s="87"/>
      <c r="O57" s="87"/>
      <c r="P57" s="87"/>
      <c r="Q57" s="2"/>
      <c r="R57" s="87"/>
      <c r="S57" s="87"/>
      <c r="T57" s="87"/>
      <c r="U57" s="2"/>
      <c r="V57" s="87"/>
      <c r="W57" s="87"/>
      <c r="X57" s="87"/>
      <c r="Y57" s="2"/>
      <c r="Z57" s="87"/>
      <c r="AA57" s="87"/>
      <c r="AB57" s="87"/>
      <c r="AC57" s="2"/>
      <c r="AD57" s="87"/>
      <c r="AE57" s="87"/>
      <c r="AF57" s="87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128"/>
      <c r="D58" s="87"/>
      <c r="E58" s="87"/>
      <c r="F58" s="87"/>
      <c r="G58" s="87"/>
      <c r="H58" s="87"/>
      <c r="I58" s="87"/>
      <c r="J58" s="87"/>
      <c r="K58" s="87"/>
      <c r="L58" s="87"/>
      <c r="M58" s="2"/>
      <c r="N58" s="87"/>
      <c r="O58" s="87"/>
      <c r="P58" s="87"/>
      <c r="Q58" s="2"/>
      <c r="R58" s="87"/>
      <c r="S58" s="87"/>
      <c r="T58" s="87"/>
      <c r="U58" s="2"/>
      <c r="V58" s="87"/>
      <c r="W58" s="87"/>
      <c r="X58" s="87"/>
      <c r="Y58" s="2"/>
      <c r="Z58" s="87"/>
      <c r="AA58" s="87"/>
      <c r="AB58" s="87"/>
      <c r="AC58" s="2"/>
      <c r="AD58" s="87"/>
      <c r="AE58" s="87"/>
      <c r="AF58" s="87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128"/>
      <c r="D59" s="87"/>
      <c r="E59" s="87"/>
      <c r="F59" s="87"/>
      <c r="G59" s="87"/>
      <c r="H59" s="87"/>
      <c r="I59" s="87"/>
      <c r="J59" s="87"/>
      <c r="K59" s="87"/>
      <c r="L59" s="87"/>
      <c r="M59" s="2"/>
      <c r="N59" s="87"/>
      <c r="O59" s="87"/>
      <c r="P59" s="87"/>
      <c r="Q59" s="2"/>
      <c r="R59" s="87"/>
      <c r="S59" s="87"/>
      <c r="T59" s="87"/>
      <c r="U59" s="2"/>
      <c r="V59" s="87"/>
      <c r="W59" s="87"/>
      <c r="X59" s="87"/>
      <c r="Y59" s="2"/>
      <c r="Z59" s="87"/>
      <c r="AA59" s="87"/>
      <c r="AB59" s="87"/>
      <c r="AC59" s="2"/>
      <c r="AD59" s="87"/>
      <c r="AE59" s="87"/>
      <c r="AF59" s="87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128"/>
      <c r="D60" s="87"/>
      <c r="E60" s="87"/>
      <c r="F60" s="87"/>
      <c r="G60" s="87"/>
      <c r="H60" s="87"/>
      <c r="I60" s="87"/>
      <c r="J60" s="87"/>
      <c r="K60" s="87"/>
      <c r="L60" s="87"/>
      <c r="M60" s="2"/>
      <c r="N60" s="87"/>
      <c r="O60" s="87"/>
      <c r="P60" s="87"/>
      <c r="Q60" s="2"/>
      <c r="R60" s="87"/>
      <c r="S60" s="87"/>
      <c r="T60" s="87"/>
      <c r="U60" s="2"/>
      <c r="V60" s="87"/>
      <c r="W60" s="87"/>
      <c r="X60" s="87"/>
      <c r="Y60" s="2"/>
      <c r="Z60" s="87"/>
      <c r="AA60" s="87"/>
      <c r="AB60" s="87"/>
      <c r="AC60" s="2"/>
      <c r="AD60" s="87"/>
      <c r="AE60" s="87"/>
      <c r="AF60" s="87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128"/>
      <c r="D61" s="87"/>
      <c r="E61" s="87"/>
      <c r="F61" s="87"/>
      <c r="G61" s="87"/>
      <c r="H61" s="87"/>
      <c r="I61" s="87"/>
      <c r="J61" s="87"/>
      <c r="K61" s="87"/>
      <c r="L61" s="87"/>
      <c r="M61" s="2"/>
      <c r="N61" s="87"/>
      <c r="O61" s="87"/>
      <c r="P61" s="87"/>
      <c r="Q61" s="2"/>
      <c r="R61" s="87"/>
      <c r="S61" s="87"/>
      <c r="T61" s="87"/>
      <c r="U61" s="2"/>
      <c r="V61" s="87"/>
      <c r="W61" s="87"/>
      <c r="X61" s="87"/>
      <c r="Y61" s="2"/>
      <c r="Z61" s="87"/>
      <c r="AA61" s="87"/>
      <c r="AB61" s="87"/>
      <c r="AC61" s="2"/>
      <c r="AD61" s="87"/>
      <c r="AE61" s="87"/>
      <c r="AF61" s="87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128"/>
      <c r="D62" s="87"/>
      <c r="E62" s="87"/>
      <c r="F62" s="87"/>
      <c r="G62" s="87"/>
      <c r="H62" s="87"/>
      <c r="I62" s="87"/>
      <c r="J62" s="87"/>
      <c r="K62" s="87"/>
      <c r="L62" s="87"/>
      <c r="M62" s="2"/>
      <c r="N62" s="87"/>
      <c r="O62" s="87"/>
      <c r="P62" s="87"/>
      <c r="Q62" s="2"/>
      <c r="R62" s="87"/>
      <c r="S62" s="87"/>
      <c r="T62" s="87"/>
      <c r="U62" s="2"/>
      <c r="V62" s="87"/>
      <c r="W62" s="87"/>
      <c r="X62" s="87"/>
      <c r="Y62" s="2"/>
      <c r="Z62" s="87"/>
      <c r="AA62" s="87"/>
      <c r="AB62" s="87"/>
      <c r="AC62" s="2"/>
      <c r="AD62" s="87"/>
      <c r="AE62" s="87"/>
      <c r="AF62" s="87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128"/>
      <c r="D63" s="87"/>
      <c r="E63" s="87"/>
      <c r="F63" s="87"/>
      <c r="G63" s="87"/>
      <c r="H63" s="87"/>
      <c r="I63" s="87"/>
      <c r="J63" s="87"/>
      <c r="K63" s="87"/>
      <c r="L63" s="87"/>
      <c r="M63" s="2"/>
      <c r="N63" s="87"/>
      <c r="O63" s="87"/>
      <c r="P63" s="87"/>
      <c r="Q63" s="2"/>
      <c r="R63" s="87"/>
      <c r="S63" s="87"/>
      <c r="T63" s="87"/>
      <c r="U63" s="2"/>
      <c r="V63" s="87"/>
      <c r="W63" s="87"/>
      <c r="X63" s="87"/>
      <c r="Y63" s="2"/>
      <c r="Z63" s="87"/>
      <c r="AA63" s="87"/>
      <c r="AB63" s="87"/>
      <c r="AC63" s="2"/>
      <c r="AD63" s="87"/>
      <c r="AE63" s="87"/>
      <c r="AF63" s="87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128"/>
      <c r="D64" s="87"/>
      <c r="E64" s="87"/>
      <c r="F64" s="87"/>
      <c r="G64" s="87"/>
      <c r="H64" s="87"/>
      <c r="I64" s="87"/>
      <c r="J64" s="87"/>
      <c r="K64" s="87"/>
      <c r="L64" s="87"/>
      <c r="M64" s="2"/>
      <c r="N64" s="87"/>
      <c r="O64" s="87"/>
      <c r="P64" s="87"/>
      <c r="Q64" s="2"/>
      <c r="R64" s="87"/>
      <c r="S64" s="87"/>
      <c r="T64" s="87"/>
      <c r="U64" s="2"/>
      <c r="V64" s="87"/>
      <c r="W64" s="87"/>
      <c r="X64" s="87"/>
      <c r="Y64" s="2"/>
      <c r="Z64" s="87"/>
      <c r="AA64" s="87"/>
      <c r="AB64" s="87"/>
      <c r="AC64" s="2"/>
      <c r="AD64" s="87"/>
      <c r="AE64" s="87"/>
      <c r="AF64" s="87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128"/>
      <c r="D65" s="87"/>
      <c r="E65" s="87"/>
      <c r="F65" s="87"/>
      <c r="G65" s="87"/>
      <c r="H65" s="87"/>
      <c r="I65" s="87"/>
      <c r="J65" s="87"/>
      <c r="K65" s="87"/>
      <c r="L65" s="87"/>
      <c r="M65" s="2"/>
      <c r="N65" s="87"/>
      <c r="O65" s="87"/>
      <c r="P65" s="87"/>
      <c r="Q65" s="2"/>
      <c r="R65" s="87"/>
      <c r="S65" s="87"/>
      <c r="T65" s="87"/>
      <c r="U65" s="2"/>
      <c r="V65" s="87"/>
      <c r="W65" s="87"/>
      <c r="X65" s="87"/>
      <c r="Y65" s="2"/>
      <c r="Z65" s="87"/>
      <c r="AA65" s="87"/>
      <c r="AB65" s="87"/>
      <c r="AC65" s="2"/>
      <c r="AD65" s="87"/>
      <c r="AE65" s="87"/>
      <c r="AF65" s="87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128"/>
      <c r="D66" s="87"/>
      <c r="E66" s="87"/>
      <c r="F66" s="87"/>
      <c r="G66" s="87"/>
      <c r="H66" s="87"/>
      <c r="I66" s="87"/>
      <c r="J66" s="87"/>
      <c r="K66" s="87"/>
      <c r="L66" s="87"/>
      <c r="M66" s="2"/>
      <c r="N66" s="87"/>
      <c r="O66" s="87"/>
      <c r="P66" s="87"/>
      <c r="Q66" s="2"/>
      <c r="R66" s="87"/>
      <c r="S66" s="87"/>
      <c r="T66" s="87"/>
      <c r="U66" s="2"/>
      <c r="V66" s="87"/>
      <c r="W66" s="87"/>
      <c r="X66" s="87"/>
      <c r="Y66" s="2"/>
      <c r="Z66" s="87"/>
      <c r="AA66" s="87"/>
      <c r="AB66" s="87"/>
      <c r="AC66" s="2"/>
      <c r="AD66" s="87"/>
      <c r="AE66" s="87"/>
      <c r="AF66" s="87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128"/>
      <c r="D67" s="87"/>
      <c r="E67" s="87"/>
      <c r="F67" s="87"/>
      <c r="G67" s="87"/>
      <c r="H67" s="87"/>
      <c r="I67" s="87"/>
      <c r="J67" s="87"/>
      <c r="K67" s="87"/>
      <c r="L67" s="87"/>
      <c r="M67" s="2"/>
      <c r="N67" s="87"/>
      <c r="O67" s="87"/>
      <c r="P67" s="87"/>
      <c r="Q67" s="2"/>
      <c r="R67" s="87"/>
      <c r="S67" s="87"/>
      <c r="T67" s="87"/>
      <c r="U67" s="2"/>
      <c r="V67" s="87"/>
      <c r="W67" s="87"/>
      <c r="X67" s="87"/>
      <c r="Y67" s="2"/>
      <c r="Z67" s="87"/>
      <c r="AA67" s="87"/>
      <c r="AB67" s="87"/>
      <c r="AC67" s="2"/>
      <c r="AD67" s="87"/>
      <c r="AE67" s="87"/>
      <c r="AF67" s="87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128"/>
      <c r="D68" s="87"/>
      <c r="E68" s="87"/>
      <c r="F68" s="87"/>
      <c r="G68" s="87"/>
      <c r="H68" s="87"/>
      <c r="I68" s="87"/>
      <c r="J68" s="87"/>
      <c r="K68" s="87"/>
      <c r="L68" s="87"/>
      <c r="M68" s="2"/>
      <c r="N68" s="87"/>
      <c r="O68" s="87"/>
      <c r="P68" s="87"/>
      <c r="Q68" s="2"/>
      <c r="R68" s="87"/>
      <c r="S68" s="87"/>
      <c r="T68" s="87"/>
      <c r="U68" s="2"/>
      <c r="V68" s="87"/>
      <c r="W68" s="87"/>
      <c r="X68" s="87"/>
      <c r="Y68" s="2"/>
      <c r="Z68" s="87"/>
      <c r="AA68" s="87"/>
      <c r="AB68" s="87"/>
      <c r="AC68" s="2"/>
      <c r="AD68" s="87"/>
      <c r="AE68" s="87"/>
      <c r="AF68" s="87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128"/>
      <c r="D69" s="87"/>
      <c r="E69" s="87"/>
      <c r="F69" s="87"/>
      <c r="G69" s="87"/>
      <c r="H69" s="87"/>
      <c r="I69" s="87"/>
      <c r="J69" s="87"/>
      <c r="K69" s="87"/>
      <c r="L69" s="87"/>
      <c r="M69" s="2"/>
      <c r="N69" s="87"/>
      <c r="O69" s="87"/>
      <c r="P69" s="87"/>
      <c r="Q69" s="2"/>
      <c r="R69" s="87"/>
      <c r="S69" s="87"/>
      <c r="T69" s="87"/>
      <c r="U69" s="2"/>
      <c r="V69" s="87"/>
      <c r="W69" s="87"/>
      <c r="X69" s="87"/>
      <c r="Y69" s="2"/>
      <c r="Z69" s="87"/>
      <c r="AA69" s="87"/>
      <c r="AB69" s="87"/>
      <c r="AC69" s="2"/>
      <c r="AD69" s="87"/>
      <c r="AE69" s="87"/>
      <c r="AF69" s="87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128"/>
      <c r="D70" s="87"/>
      <c r="E70" s="87"/>
      <c r="F70" s="87"/>
      <c r="G70" s="87"/>
      <c r="H70" s="87"/>
      <c r="I70" s="87"/>
      <c r="J70" s="87"/>
      <c r="K70" s="87"/>
      <c r="L70" s="87"/>
      <c r="M70" s="2"/>
      <c r="N70" s="87"/>
      <c r="O70" s="87"/>
      <c r="P70" s="87"/>
      <c r="Q70" s="2"/>
      <c r="R70" s="87"/>
      <c r="S70" s="87"/>
      <c r="T70" s="87"/>
      <c r="U70" s="2"/>
      <c r="V70" s="87"/>
      <c r="W70" s="87"/>
      <c r="X70" s="87"/>
      <c r="Y70" s="2"/>
      <c r="Z70" s="87"/>
      <c r="AA70" s="87"/>
      <c r="AB70" s="87"/>
      <c r="AC70" s="2"/>
      <c r="AD70" s="87"/>
      <c r="AE70" s="87"/>
      <c r="AF70" s="87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128"/>
      <c r="D71" s="87"/>
      <c r="E71" s="87"/>
      <c r="F71" s="87"/>
      <c r="G71" s="87"/>
      <c r="H71" s="87"/>
      <c r="I71" s="87"/>
      <c r="J71" s="87"/>
      <c r="K71" s="87"/>
      <c r="L71" s="87"/>
      <c r="M71" s="2"/>
      <c r="N71" s="87"/>
      <c r="O71" s="87"/>
      <c r="P71" s="87"/>
      <c r="Q71" s="2"/>
      <c r="R71" s="87"/>
      <c r="S71" s="87"/>
      <c r="T71" s="87"/>
      <c r="U71" s="2"/>
      <c r="V71" s="87"/>
      <c r="W71" s="87"/>
      <c r="X71" s="87"/>
      <c r="Y71" s="2"/>
      <c r="Z71" s="87"/>
      <c r="AA71" s="87"/>
      <c r="AB71" s="87"/>
      <c r="AC71" s="2"/>
      <c r="AD71" s="87"/>
      <c r="AE71" s="87"/>
      <c r="AF71" s="87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128"/>
      <c r="D72" s="87"/>
      <c r="E72" s="87"/>
      <c r="F72" s="87"/>
      <c r="G72" s="87"/>
      <c r="H72" s="87"/>
      <c r="I72" s="87"/>
      <c r="J72" s="87"/>
      <c r="K72" s="87"/>
      <c r="L72" s="87"/>
      <c r="M72" s="2"/>
      <c r="N72" s="87"/>
      <c r="O72" s="87"/>
      <c r="P72" s="87"/>
      <c r="Q72" s="2"/>
      <c r="R72" s="87"/>
      <c r="S72" s="87"/>
      <c r="T72" s="87"/>
      <c r="U72" s="2"/>
      <c r="V72" s="87"/>
      <c r="W72" s="87"/>
      <c r="X72" s="87"/>
      <c r="Y72" s="2"/>
      <c r="Z72" s="87"/>
      <c r="AA72" s="87"/>
      <c r="AB72" s="87"/>
      <c r="AC72" s="2"/>
      <c r="AD72" s="87"/>
      <c r="AE72" s="87"/>
      <c r="AF72" s="87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128"/>
      <c r="D73" s="87"/>
      <c r="E73" s="87"/>
      <c r="F73" s="87"/>
      <c r="G73" s="87"/>
      <c r="H73" s="87"/>
      <c r="I73" s="87"/>
      <c r="J73" s="87"/>
      <c r="K73" s="87"/>
      <c r="L73" s="87"/>
      <c r="M73" s="2"/>
      <c r="N73" s="87"/>
      <c r="O73" s="87"/>
      <c r="P73" s="87"/>
      <c r="Q73" s="2"/>
      <c r="R73" s="87"/>
      <c r="S73" s="87"/>
      <c r="T73" s="87"/>
      <c r="U73" s="2"/>
      <c r="V73" s="87"/>
      <c r="W73" s="87"/>
      <c r="X73" s="87"/>
      <c r="Y73" s="2"/>
      <c r="Z73" s="87"/>
      <c r="AA73" s="87"/>
      <c r="AB73" s="87"/>
      <c r="AC73" s="2"/>
      <c r="AD73" s="87"/>
      <c r="AE73" s="87"/>
      <c r="AF73" s="87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128"/>
      <c r="D74" s="87"/>
      <c r="E74" s="87"/>
      <c r="F74" s="87"/>
      <c r="G74" s="87"/>
      <c r="H74" s="87"/>
      <c r="I74" s="87"/>
      <c r="J74" s="87"/>
      <c r="K74" s="87"/>
      <c r="L74" s="87"/>
      <c r="M74" s="2"/>
      <c r="N74" s="87"/>
      <c r="O74" s="87"/>
      <c r="P74" s="87"/>
      <c r="Q74" s="2"/>
      <c r="R74" s="87"/>
      <c r="S74" s="87"/>
      <c r="T74" s="87"/>
      <c r="U74" s="2"/>
      <c r="V74" s="87"/>
      <c r="W74" s="87"/>
      <c r="X74" s="87"/>
      <c r="Y74" s="2"/>
      <c r="Z74" s="87"/>
      <c r="AA74" s="87"/>
      <c r="AB74" s="87"/>
      <c r="AC74" s="2"/>
      <c r="AD74" s="87"/>
      <c r="AE74" s="87"/>
      <c r="AF74" s="87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128"/>
      <c r="D75" s="87"/>
      <c r="E75" s="87"/>
      <c r="F75" s="87"/>
      <c r="G75" s="87"/>
      <c r="H75" s="87"/>
      <c r="I75" s="87"/>
      <c r="J75" s="87"/>
      <c r="K75" s="87"/>
      <c r="L75" s="87"/>
      <c r="M75" s="2"/>
      <c r="N75" s="87"/>
      <c r="O75" s="87"/>
      <c r="P75" s="87"/>
      <c r="Q75" s="2"/>
      <c r="R75" s="87"/>
      <c r="S75" s="87"/>
      <c r="T75" s="87"/>
      <c r="U75" s="2"/>
      <c r="V75" s="87"/>
      <c r="W75" s="87"/>
      <c r="X75" s="87"/>
      <c r="Y75" s="2"/>
      <c r="Z75" s="87"/>
      <c r="AA75" s="87"/>
      <c r="AB75" s="87"/>
      <c r="AC75" s="2"/>
      <c r="AD75" s="87"/>
      <c r="AE75" s="87"/>
      <c r="AF75" s="87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128"/>
      <c r="D76" s="87"/>
      <c r="E76" s="87"/>
      <c r="F76" s="87"/>
      <c r="G76" s="87"/>
      <c r="H76" s="87"/>
      <c r="I76" s="87"/>
      <c r="J76" s="87"/>
      <c r="K76" s="87"/>
      <c r="L76" s="87"/>
      <c r="M76" s="2"/>
      <c r="N76" s="87"/>
      <c r="O76" s="87"/>
      <c r="P76" s="87"/>
      <c r="Q76" s="2"/>
      <c r="R76" s="87"/>
      <c r="S76" s="87"/>
      <c r="T76" s="87"/>
      <c r="U76" s="2"/>
      <c r="V76" s="87"/>
      <c r="W76" s="87"/>
      <c r="X76" s="87"/>
      <c r="Y76" s="2"/>
      <c r="Z76" s="87"/>
      <c r="AA76" s="87"/>
      <c r="AB76" s="87"/>
      <c r="AC76" s="2"/>
      <c r="AD76" s="87"/>
      <c r="AE76" s="87"/>
      <c r="AF76" s="87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128"/>
      <c r="D77" s="87"/>
      <c r="E77" s="87"/>
      <c r="F77" s="87"/>
      <c r="G77" s="87"/>
      <c r="H77" s="87"/>
      <c r="I77" s="87"/>
      <c r="J77" s="87"/>
      <c r="K77" s="87"/>
      <c r="L77" s="87"/>
      <c r="M77" s="2"/>
      <c r="N77" s="87"/>
      <c r="O77" s="87"/>
      <c r="P77" s="87"/>
      <c r="Q77" s="2"/>
      <c r="R77" s="87"/>
      <c r="S77" s="87"/>
      <c r="T77" s="87"/>
      <c r="U77" s="2"/>
      <c r="V77" s="87"/>
      <c r="W77" s="87"/>
      <c r="X77" s="87"/>
      <c r="Y77" s="2"/>
      <c r="Z77" s="87"/>
      <c r="AA77" s="87"/>
      <c r="AB77" s="87"/>
      <c r="AC77" s="2"/>
      <c r="AD77" s="87"/>
      <c r="AE77" s="87"/>
      <c r="AF77" s="87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128"/>
      <c r="D78" s="87"/>
      <c r="E78" s="87"/>
      <c r="F78" s="87"/>
      <c r="G78" s="87"/>
      <c r="H78" s="87"/>
      <c r="I78" s="87"/>
      <c r="J78" s="87"/>
      <c r="K78" s="87"/>
      <c r="L78" s="87"/>
      <c r="M78" s="2"/>
      <c r="N78" s="87"/>
      <c r="O78" s="87"/>
      <c r="P78" s="87"/>
      <c r="Q78" s="2"/>
      <c r="R78" s="87"/>
      <c r="S78" s="87"/>
      <c r="T78" s="87"/>
      <c r="U78" s="2"/>
      <c r="V78" s="87"/>
      <c r="W78" s="87"/>
      <c r="X78" s="87"/>
      <c r="Y78" s="2"/>
      <c r="Z78" s="87"/>
      <c r="AA78" s="87"/>
      <c r="AB78" s="87"/>
      <c r="AC78" s="2"/>
      <c r="AD78" s="87"/>
      <c r="AE78" s="87"/>
      <c r="AF78" s="87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128"/>
      <c r="D79" s="87"/>
      <c r="E79" s="87"/>
      <c r="F79" s="87"/>
      <c r="G79" s="87"/>
      <c r="H79" s="87"/>
      <c r="I79" s="87"/>
      <c r="J79" s="87"/>
      <c r="K79" s="87"/>
      <c r="L79" s="87"/>
      <c r="M79" s="2"/>
      <c r="N79" s="87"/>
      <c r="O79" s="87"/>
      <c r="P79" s="87"/>
      <c r="Q79" s="2"/>
      <c r="R79" s="87"/>
      <c r="S79" s="87"/>
      <c r="T79" s="87"/>
      <c r="U79" s="2"/>
      <c r="V79" s="87"/>
      <c r="W79" s="87"/>
      <c r="X79" s="87"/>
      <c r="Y79" s="2"/>
      <c r="Z79" s="87"/>
      <c r="AA79" s="87"/>
      <c r="AB79" s="87"/>
      <c r="AC79" s="2"/>
      <c r="AD79" s="87"/>
      <c r="AE79" s="87"/>
      <c r="AF79" s="87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128"/>
      <c r="D80" s="87"/>
      <c r="E80" s="87"/>
      <c r="F80" s="87"/>
      <c r="G80" s="87"/>
      <c r="H80" s="87"/>
      <c r="I80" s="87"/>
      <c r="J80" s="87"/>
      <c r="K80" s="87"/>
      <c r="L80" s="87"/>
      <c r="M80" s="2"/>
      <c r="N80" s="87"/>
      <c r="O80" s="87"/>
      <c r="P80" s="87"/>
      <c r="Q80" s="2"/>
      <c r="R80" s="87"/>
      <c r="S80" s="87"/>
      <c r="T80" s="87"/>
      <c r="U80" s="2"/>
      <c r="V80" s="87"/>
      <c r="W80" s="87"/>
      <c r="X80" s="87"/>
      <c r="Y80" s="2"/>
      <c r="Z80" s="87"/>
      <c r="AA80" s="87"/>
      <c r="AB80" s="87"/>
      <c r="AC80" s="2"/>
      <c r="AD80" s="87"/>
      <c r="AE80" s="87"/>
      <c r="AF80" s="87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128"/>
      <c r="D81" s="87"/>
      <c r="E81" s="87"/>
      <c r="F81" s="87"/>
      <c r="G81" s="87"/>
      <c r="H81" s="87"/>
      <c r="I81" s="87"/>
      <c r="J81" s="87"/>
      <c r="K81" s="87"/>
      <c r="L81" s="87"/>
      <c r="M81" s="2"/>
      <c r="N81" s="87"/>
      <c r="O81" s="87"/>
      <c r="P81" s="87"/>
      <c r="Q81" s="2"/>
      <c r="R81" s="87"/>
      <c r="S81" s="87"/>
      <c r="T81" s="87"/>
      <c r="U81" s="2"/>
      <c r="V81" s="87"/>
      <c r="W81" s="87"/>
      <c r="X81" s="87"/>
      <c r="Y81" s="2"/>
      <c r="Z81" s="87"/>
      <c r="AA81" s="87"/>
      <c r="AB81" s="87"/>
      <c r="AC81" s="2"/>
      <c r="AD81" s="87"/>
      <c r="AE81" s="87"/>
      <c r="AF81" s="87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128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128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128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6" t="s">
        <v>656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2"/>
      <c r="AJ2" s="2"/>
      <c r="AK2" s="2"/>
      <c r="AL2" s="2"/>
    </row>
    <row r="3" spans="1:38" s="7" customFormat="1" ht="16.5">
      <c r="A3" s="5"/>
      <c r="B3" s="126" t="s">
        <v>0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6"/>
      <c r="AJ3" s="6"/>
      <c r="AK3" s="6"/>
      <c r="AL3" s="6"/>
    </row>
    <row r="4" spans="1:38" s="13" customFormat="1" ht="16.5" customHeight="1">
      <c r="A4" s="8"/>
      <c r="B4" s="9"/>
      <c r="C4" s="10"/>
      <c r="D4" s="118" t="s">
        <v>1</v>
      </c>
      <c r="E4" s="118"/>
      <c r="F4" s="118"/>
      <c r="G4" s="118" t="s">
        <v>2</v>
      </c>
      <c r="H4" s="118"/>
      <c r="I4" s="118"/>
      <c r="J4" s="119" t="s">
        <v>3</v>
      </c>
      <c r="K4" s="120"/>
      <c r="L4" s="120"/>
      <c r="M4" s="121"/>
      <c r="N4" s="119" t="s">
        <v>4</v>
      </c>
      <c r="O4" s="122"/>
      <c r="P4" s="122"/>
      <c r="Q4" s="123"/>
      <c r="R4" s="119" t="s">
        <v>5</v>
      </c>
      <c r="S4" s="122"/>
      <c r="T4" s="122"/>
      <c r="U4" s="123"/>
      <c r="V4" s="119" t="s">
        <v>6</v>
      </c>
      <c r="W4" s="124"/>
      <c r="X4" s="124"/>
      <c r="Y4" s="125"/>
      <c r="Z4" s="119" t="s">
        <v>7</v>
      </c>
      <c r="AA4" s="120"/>
      <c r="AB4" s="120"/>
      <c r="AC4" s="121"/>
      <c r="AD4" s="119" t="s">
        <v>8</v>
      </c>
      <c r="AE4" s="120"/>
      <c r="AF4" s="120"/>
      <c r="AG4" s="121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33" t="s">
        <v>654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/>
      <c r="B9" s="38" t="s">
        <v>56</v>
      </c>
      <c r="C9" s="39" t="s">
        <v>57</v>
      </c>
      <c r="D9" s="75">
        <v>1789389995</v>
      </c>
      <c r="E9" s="76">
        <v>148335000</v>
      </c>
      <c r="F9" s="77">
        <f>$D9+$E9</f>
        <v>1937724995</v>
      </c>
      <c r="G9" s="75">
        <v>1512181851</v>
      </c>
      <c r="H9" s="76">
        <v>192777999</v>
      </c>
      <c r="I9" s="78">
        <f>$G9+$H9</f>
        <v>1704959850</v>
      </c>
      <c r="J9" s="75">
        <v>268837410</v>
      </c>
      <c r="K9" s="76">
        <v>266928</v>
      </c>
      <c r="L9" s="76">
        <f>$J9+$K9</f>
        <v>269104338</v>
      </c>
      <c r="M9" s="40">
        <f>IF($F9=0,0,$L9/$F9)</f>
        <v>0.13887643432085675</v>
      </c>
      <c r="N9" s="103">
        <v>388811938</v>
      </c>
      <c r="O9" s="104">
        <v>10706366</v>
      </c>
      <c r="P9" s="105">
        <f>$N9+$O9</f>
        <v>399518304</v>
      </c>
      <c r="Q9" s="40">
        <f>IF($F9=0,0,$P9/$F9)</f>
        <v>0.206179052771108</v>
      </c>
      <c r="R9" s="103">
        <v>500373785</v>
      </c>
      <c r="S9" s="105">
        <v>6873564</v>
      </c>
      <c r="T9" s="105">
        <f>$R9+$S9</f>
        <v>507247349</v>
      </c>
      <c r="U9" s="40">
        <f>IF($I9=0,0,$T9/$I9)</f>
        <v>0.29751278248575763</v>
      </c>
      <c r="V9" s="103">
        <v>401091375</v>
      </c>
      <c r="W9" s="105">
        <v>89053939</v>
      </c>
      <c r="X9" s="105">
        <f>$V9+$W9</f>
        <v>490145314</v>
      </c>
      <c r="Y9" s="40">
        <f>IF($I9=0,0,$X9/$I9)</f>
        <v>0.28748202721606614</v>
      </c>
      <c r="Z9" s="75">
        <f>$J9+$N9+$R9+$V9</f>
        <v>1559114508</v>
      </c>
      <c r="AA9" s="76">
        <f>$K9+$O9+$S9+$W9</f>
        <v>106900797</v>
      </c>
      <c r="AB9" s="76">
        <f>$Z9+$AA9</f>
        <v>1666015305</v>
      </c>
      <c r="AC9" s="40">
        <f>IF($I9=0,0,$AB9/$I9)</f>
        <v>0.9771580867432157</v>
      </c>
      <c r="AD9" s="75">
        <v>417469232</v>
      </c>
      <c r="AE9" s="76">
        <v>55212434</v>
      </c>
      <c r="AF9" s="76">
        <f>$AD9+$AE9</f>
        <v>472681666</v>
      </c>
      <c r="AG9" s="40">
        <f>IF($AJ9=0,0,$AK9/$AJ9)</f>
        <v>0.8762548521430792</v>
      </c>
      <c r="AH9" s="40">
        <f>IF($AF9=0,0,(($X9/$AF9)-1))</f>
        <v>0.036945896691495506</v>
      </c>
      <c r="AI9" s="12">
        <v>1943183759</v>
      </c>
      <c r="AJ9" s="12">
        <v>1957365765</v>
      </c>
      <c r="AK9" s="12">
        <v>1715151249</v>
      </c>
      <c r="AL9" s="12"/>
    </row>
    <row r="10" spans="1:38" s="13" customFormat="1" ht="12.75">
      <c r="A10" s="29"/>
      <c r="B10" s="38" t="s">
        <v>58</v>
      </c>
      <c r="C10" s="39" t="s">
        <v>59</v>
      </c>
      <c r="D10" s="75">
        <v>1451395836</v>
      </c>
      <c r="E10" s="76">
        <v>187359852</v>
      </c>
      <c r="F10" s="78">
        <f aca="true" t="shared" si="0" ref="F10:F28">$D10+$E10</f>
        <v>1638755688</v>
      </c>
      <c r="G10" s="75">
        <v>1489295942</v>
      </c>
      <c r="H10" s="76">
        <v>263952423</v>
      </c>
      <c r="I10" s="78">
        <f aca="true" t="shared" si="1" ref="I10:I28">$G10+$H10</f>
        <v>1753248365</v>
      </c>
      <c r="J10" s="75">
        <v>283888594</v>
      </c>
      <c r="K10" s="76">
        <v>27296816</v>
      </c>
      <c r="L10" s="76">
        <f aca="true" t="shared" si="2" ref="L10:L28">$J10+$K10</f>
        <v>311185410</v>
      </c>
      <c r="M10" s="40">
        <f aca="true" t="shared" si="3" ref="M10:M28">IF($F10=0,0,$L10/$F10)</f>
        <v>0.189891276825884</v>
      </c>
      <c r="N10" s="103">
        <v>368927879</v>
      </c>
      <c r="O10" s="104">
        <v>58363295</v>
      </c>
      <c r="P10" s="105">
        <f aca="true" t="shared" si="4" ref="P10:P28">$N10+$O10</f>
        <v>427291174</v>
      </c>
      <c r="Q10" s="40">
        <f aca="true" t="shared" si="5" ref="Q10:Q28">IF($F10=0,0,$P10/$F10)</f>
        <v>0.260741230147297</v>
      </c>
      <c r="R10" s="103">
        <v>319907038</v>
      </c>
      <c r="S10" s="105">
        <v>40555441</v>
      </c>
      <c r="T10" s="105">
        <f aca="true" t="shared" si="6" ref="T10:T28">$R10+$S10</f>
        <v>360462479</v>
      </c>
      <c r="U10" s="40">
        <f aca="true" t="shared" si="7" ref="U10:U28">IF($I10=0,0,$T10/$I10)</f>
        <v>0.20559692864735682</v>
      </c>
      <c r="V10" s="103">
        <v>355269612</v>
      </c>
      <c r="W10" s="105">
        <v>81707983</v>
      </c>
      <c r="X10" s="105">
        <f aca="true" t="shared" si="8" ref="X10:X28">$V10+$W10</f>
        <v>436977595</v>
      </c>
      <c r="Y10" s="40">
        <f aca="true" t="shared" si="9" ref="Y10:Y28">IF($I10=0,0,$X10/$I10)</f>
        <v>0.2492388435793579</v>
      </c>
      <c r="Z10" s="75">
        <f aca="true" t="shared" si="10" ref="Z10:Z28">$J10+$N10+$R10+$V10</f>
        <v>1327993123</v>
      </c>
      <c r="AA10" s="76">
        <f aca="true" t="shared" si="11" ref="AA10:AA28">$K10+$O10+$S10+$W10</f>
        <v>207923535</v>
      </c>
      <c r="AB10" s="76">
        <f aca="true" t="shared" si="12" ref="AB10:AB28">$Z10+$AA10</f>
        <v>1535916658</v>
      </c>
      <c r="AC10" s="40">
        <f aca="true" t="shared" si="13" ref="AC10:AC28">IF($I10=0,0,$AB10/$I10)</f>
        <v>0.8760405477406505</v>
      </c>
      <c r="AD10" s="75">
        <v>422916636</v>
      </c>
      <c r="AE10" s="76">
        <v>108269373</v>
      </c>
      <c r="AF10" s="76">
        <f aca="true" t="shared" si="14" ref="AF10:AF28">$AD10+$AE10</f>
        <v>531186009</v>
      </c>
      <c r="AG10" s="40">
        <f aca="true" t="shared" si="15" ref="AG10:AG28">IF($AJ10=0,0,$AK10/$AJ10)</f>
        <v>0.9176649278419106</v>
      </c>
      <c r="AH10" s="40">
        <f aca="true" t="shared" si="16" ref="AH10:AH28">IF($AF10=0,0,(($X10/$AF10)-1))</f>
        <v>-0.17735484821476166</v>
      </c>
      <c r="AI10" s="12">
        <v>1601707321</v>
      </c>
      <c r="AJ10" s="12">
        <v>1664811816</v>
      </c>
      <c r="AK10" s="12">
        <v>1527739415</v>
      </c>
      <c r="AL10" s="12"/>
    </row>
    <row r="11" spans="1:38" s="13" customFormat="1" ht="12.75">
      <c r="A11" s="29"/>
      <c r="B11" s="38" t="s">
        <v>60</v>
      </c>
      <c r="C11" s="39" t="s">
        <v>61</v>
      </c>
      <c r="D11" s="75">
        <v>1716628247</v>
      </c>
      <c r="E11" s="76">
        <v>164632610</v>
      </c>
      <c r="F11" s="78">
        <f t="shared" si="0"/>
        <v>1881260857</v>
      </c>
      <c r="G11" s="75">
        <v>1762069946</v>
      </c>
      <c r="H11" s="76">
        <v>234312978</v>
      </c>
      <c r="I11" s="78">
        <f t="shared" si="1"/>
        <v>1996382924</v>
      </c>
      <c r="J11" s="75">
        <v>340710594</v>
      </c>
      <c r="K11" s="76">
        <v>574959</v>
      </c>
      <c r="L11" s="76">
        <f t="shared" si="2"/>
        <v>341285553</v>
      </c>
      <c r="M11" s="40">
        <f t="shared" si="3"/>
        <v>0.18141320047674814</v>
      </c>
      <c r="N11" s="103">
        <v>297519965</v>
      </c>
      <c r="O11" s="104">
        <v>7241356</v>
      </c>
      <c r="P11" s="105">
        <f t="shared" si="4"/>
        <v>304761321</v>
      </c>
      <c r="Q11" s="40">
        <f t="shared" si="5"/>
        <v>0.16199843836967687</v>
      </c>
      <c r="R11" s="103">
        <v>305241730</v>
      </c>
      <c r="S11" s="105">
        <v>4960218</v>
      </c>
      <c r="T11" s="105">
        <f t="shared" si="6"/>
        <v>310201948</v>
      </c>
      <c r="U11" s="40">
        <f t="shared" si="7"/>
        <v>0.15538198823022992</v>
      </c>
      <c r="V11" s="103">
        <v>458122112</v>
      </c>
      <c r="W11" s="105">
        <v>55010216</v>
      </c>
      <c r="X11" s="105">
        <f t="shared" si="8"/>
        <v>513132328</v>
      </c>
      <c r="Y11" s="40">
        <f t="shared" si="9"/>
        <v>0.25703101435664255</v>
      </c>
      <c r="Z11" s="75">
        <f t="shared" si="10"/>
        <v>1401594401</v>
      </c>
      <c r="AA11" s="76">
        <f t="shared" si="11"/>
        <v>67786749</v>
      </c>
      <c r="AB11" s="76">
        <f t="shared" si="12"/>
        <v>1469381150</v>
      </c>
      <c r="AC11" s="40">
        <f t="shared" si="13"/>
        <v>0.7360216982100374</v>
      </c>
      <c r="AD11" s="75">
        <v>289551311</v>
      </c>
      <c r="AE11" s="76">
        <v>36364071</v>
      </c>
      <c r="AF11" s="76">
        <f t="shared" si="14"/>
        <v>325915382</v>
      </c>
      <c r="AG11" s="40">
        <f t="shared" si="15"/>
        <v>0.6745148650032421</v>
      </c>
      <c r="AH11" s="40">
        <f t="shared" si="16"/>
        <v>0.574434213111181</v>
      </c>
      <c r="AI11" s="12">
        <v>1724096294</v>
      </c>
      <c r="AJ11" s="12">
        <v>1724096294</v>
      </c>
      <c r="AK11" s="12">
        <v>1162928579</v>
      </c>
      <c r="AL11" s="12"/>
    </row>
    <row r="12" spans="1:38" s="13" customFormat="1" ht="12.75">
      <c r="A12" s="29"/>
      <c r="B12" s="38" t="s">
        <v>62</v>
      </c>
      <c r="C12" s="39" t="s">
        <v>63</v>
      </c>
      <c r="D12" s="75">
        <v>4196422739</v>
      </c>
      <c r="E12" s="76">
        <v>326103788</v>
      </c>
      <c r="F12" s="78">
        <f t="shared" si="0"/>
        <v>4522526527</v>
      </c>
      <c r="G12" s="75">
        <v>4354026530</v>
      </c>
      <c r="H12" s="76">
        <v>335203789</v>
      </c>
      <c r="I12" s="78">
        <f t="shared" si="1"/>
        <v>4689230319</v>
      </c>
      <c r="J12" s="75">
        <v>860474686</v>
      </c>
      <c r="K12" s="76">
        <v>46945180</v>
      </c>
      <c r="L12" s="76">
        <f t="shared" si="2"/>
        <v>907419866</v>
      </c>
      <c r="M12" s="40">
        <f t="shared" si="3"/>
        <v>0.2006444540640281</v>
      </c>
      <c r="N12" s="103">
        <v>825483370</v>
      </c>
      <c r="O12" s="104">
        <v>44174867</v>
      </c>
      <c r="P12" s="105">
        <f t="shared" si="4"/>
        <v>869658237</v>
      </c>
      <c r="Q12" s="40">
        <f t="shared" si="5"/>
        <v>0.19229477855089208</v>
      </c>
      <c r="R12" s="103">
        <v>778476601</v>
      </c>
      <c r="S12" s="105">
        <v>26205446</v>
      </c>
      <c r="T12" s="105">
        <f t="shared" si="6"/>
        <v>804682047</v>
      </c>
      <c r="U12" s="40">
        <f t="shared" si="7"/>
        <v>0.1716021590450695</v>
      </c>
      <c r="V12" s="103">
        <v>1311216923</v>
      </c>
      <c r="W12" s="105">
        <v>48626920</v>
      </c>
      <c r="X12" s="105">
        <f t="shared" si="8"/>
        <v>1359843843</v>
      </c>
      <c r="Y12" s="40">
        <f t="shared" si="9"/>
        <v>0.2899929733649749</v>
      </c>
      <c r="Z12" s="75">
        <f t="shared" si="10"/>
        <v>3775651580</v>
      </c>
      <c r="AA12" s="76">
        <f t="shared" si="11"/>
        <v>165952413</v>
      </c>
      <c r="AB12" s="76">
        <f t="shared" si="12"/>
        <v>3941603993</v>
      </c>
      <c r="AC12" s="40">
        <f t="shared" si="13"/>
        <v>0.8405652366933781</v>
      </c>
      <c r="AD12" s="75">
        <v>719313026</v>
      </c>
      <c r="AE12" s="76">
        <v>102904541</v>
      </c>
      <c r="AF12" s="76">
        <f t="shared" si="14"/>
        <v>822217567</v>
      </c>
      <c r="AG12" s="40">
        <f t="shared" si="15"/>
        <v>0.6653727302935138</v>
      </c>
      <c r="AH12" s="40">
        <f t="shared" si="16"/>
        <v>0.653873497207826</v>
      </c>
      <c r="AI12" s="12">
        <v>4520456857</v>
      </c>
      <c r="AJ12" s="12">
        <v>4586869795</v>
      </c>
      <c r="AK12" s="12">
        <v>3051978079</v>
      </c>
      <c r="AL12" s="12"/>
    </row>
    <row r="13" spans="1:38" s="13" customFormat="1" ht="12.75">
      <c r="A13" s="29"/>
      <c r="B13" s="38" t="s">
        <v>64</v>
      </c>
      <c r="C13" s="39" t="s">
        <v>65</v>
      </c>
      <c r="D13" s="75">
        <v>1173924449</v>
      </c>
      <c r="E13" s="76">
        <v>251023959</v>
      </c>
      <c r="F13" s="78">
        <f t="shared" si="0"/>
        <v>1424948408</v>
      </c>
      <c r="G13" s="75">
        <v>1267655299</v>
      </c>
      <c r="H13" s="76">
        <v>367534978</v>
      </c>
      <c r="I13" s="78">
        <f t="shared" si="1"/>
        <v>1635190277</v>
      </c>
      <c r="J13" s="75">
        <v>194897640</v>
      </c>
      <c r="K13" s="76">
        <v>17273910</v>
      </c>
      <c r="L13" s="76">
        <f t="shared" si="2"/>
        <v>212171550</v>
      </c>
      <c r="M13" s="40">
        <f t="shared" si="3"/>
        <v>0.14889770661788057</v>
      </c>
      <c r="N13" s="103">
        <v>302476765</v>
      </c>
      <c r="O13" s="104">
        <v>39845765</v>
      </c>
      <c r="P13" s="105">
        <f t="shared" si="4"/>
        <v>342322530</v>
      </c>
      <c r="Q13" s="40">
        <f t="shared" si="5"/>
        <v>0.2402350345304572</v>
      </c>
      <c r="R13" s="103">
        <v>218573156</v>
      </c>
      <c r="S13" s="105">
        <v>39965336</v>
      </c>
      <c r="T13" s="105">
        <f t="shared" si="6"/>
        <v>258538492</v>
      </c>
      <c r="U13" s="40">
        <f t="shared" si="7"/>
        <v>0.1581091177195154</v>
      </c>
      <c r="V13" s="103">
        <v>362488550</v>
      </c>
      <c r="W13" s="105">
        <v>226585158</v>
      </c>
      <c r="X13" s="105">
        <f t="shared" si="8"/>
        <v>589073708</v>
      </c>
      <c r="Y13" s="40">
        <f t="shared" si="9"/>
        <v>0.3602478049715067</v>
      </c>
      <c r="Z13" s="75">
        <f t="shared" si="10"/>
        <v>1078436111</v>
      </c>
      <c r="AA13" s="76">
        <f t="shared" si="11"/>
        <v>323670169</v>
      </c>
      <c r="AB13" s="76">
        <f t="shared" si="12"/>
        <v>1402106280</v>
      </c>
      <c r="AC13" s="40">
        <f t="shared" si="13"/>
        <v>0.8574575691413556</v>
      </c>
      <c r="AD13" s="75">
        <v>228887313</v>
      </c>
      <c r="AE13" s="76">
        <v>53604016</v>
      </c>
      <c r="AF13" s="76">
        <f t="shared" si="14"/>
        <v>282491329</v>
      </c>
      <c r="AG13" s="40">
        <f t="shared" si="15"/>
        <v>0.9099484955889654</v>
      </c>
      <c r="AH13" s="40">
        <f t="shared" si="16"/>
        <v>1.085280670685648</v>
      </c>
      <c r="AI13" s="12">
        <v>1134212179</v>
      </c>
      <c r="AJ13" s="12">
        <v>1172629660</v>
      </c>
      <c r="AK13" s="12">
        <v>1067032595</v>
      </c>
      <c r="AL13" s="12"/>
    </row>
    <row r="14" spans="1:38" s="13" customFormat="1" ht="12.75">
      <c r="A14" s="29"/>
      <c r="B14" s="38" t="s">
        <v>66</v>
      </c>
      <c r="C14" s="39" t="s">
        <v>67</v>
      </c>
      <c r="D14" s="75">
        <v>1607692999</v>
      </c>
      <c r="E14" s="76">
        <v>254288095</v>
      </c>
      <c r="F14" s="78">
        <f t="shared" si="0"/>
        <v>1861981094</v>
      </c>
      <c r="G14" s="75">
        <v>1607692999</v>
      </c>
      <c r="H14" s="76">
        <v>254288095</v>
      </c>
      <c r="I14" s="78">
        <f t="shared" si="1"/>
        <v>1861981094</v>
      </c>
      <c r="J14" s="75">
        <v>279813377</v>
      </c>
      <c r="K14" s="76">
        <v>39705844</v>
      </c>
      <c r="L14" s="76">
        <f t="shared" si="2"/>
        <v>319519221</v>
      </c>
      <c r="M14" s="40">
        <f t="shared" si="3"/>
        <v>0.17160175365346647</v>
      </c>
      <c r="N14" s="103">
        <v>309928730</v>
      </c>
      <c r="O14" s="104">
        <v>69314829</v>
      </c>
      <c r="P14" s="105">
        <f t="shared" si="4"/>
        <v>379243559</v>
      </c>
      <c r="Q14" s="40">
        <f t="shared" si="5"/>
        <v>0.20367744883235642</v>
      </c>
      <c r="R14" s="103">
        <v>334800754</v>
      </c>
      <c r="S14" s="105">
        <v>13043919</v>
      </c>
      <c r="T14" s="105">
        <f t="shared" si="6"/>
        <v>347844673</v>
      </c>
      <c r="U14" s="40">
        <f t="shared" si="7"/>
        <v>0.1868142883517377</v>
      </c>
      <c r="V14" s="103">
        <v>196105197</v>
      </c>
      <c r="W14" s="105">
        <v>25092663</v>
      </c>
      <c r="X14" s="105">
        <f t="shared" si="8"/>
        <v>221197860</v>
      </c>
      <c r="Y14" s="40">
        <f t="shared" si="9"/>
        <v>0.1187970493968936</v>
      </c>
      <c r="Z14" s="75">
        <f t="shared" si="10"/>
        <v>1120648058</v>
      </c>
      <c r="AA14" s="76">
        <f t="shared" si="11"/>
        <v>147157255</v>
      </c>
      <c r="AB14" s="76">
        <f t="shared" si="12"/>
        <v>1267805313</v>
      </c>
      <c r="AC14" s="40">
        <f t="shared" si="13"/>
        <v>0.6808905402344542</v>
      </c>
      <c r="AD14" s="75">
        <v>185471804</v>
      </c>
      <c r="AE14" s="76">
        <v>39287776</v>
      </c>
      <c r="AF14" s="76">
        <f t="shared" si="14"/>
        <v>224759580</v>
      </c>
      <c r="AG14" s="40">
        <f t="shared" si="15"/>
        <v>0.6450820784811342</v>
      </c>
      <c r="AH14" s="40">
        <f t="shared" si="16"/>
        <v>-0.015846799500159214</v>
      </c>
      <c r="AI14" s="12">
        <v>1646148797</v>
      </c>
      <c r="AJ14" s="12">
        <v>1636942450</v>
      </c>
      <c r="AK14" s="12">
        <v>1055962238</v>
      </c>
      <c r="AL14" s="12"/>
    </row>
    <row r="15" spans="1:38" s="13" customFormat="1" ht="12.75">
      <c r="A15" s="29"/>
      <c r="B15" s="38" t="s">
        <v>68</v>
      </c>
      <c r="C15" s="39" t="s">
        <v>69</v>
      </c>
      <c r="D15" s="75">
        <v>1203146167</v>
      </c>
      <c r="E15" s="76">
        <v>221956000</v>
      </c>
      <c r="F15" s="78">
        <f t="shared" si="0"/>
        <v>1425102167</v>
      </c>
      <c r="G15" s="75">
        <v>1203146167</v>
      </c>
      <c r="H15" s="76">
        <v>221956000</v>
      </c>
      <c r="I15" s="78">
        <f t="shared" si="1"/>
        <v>1425102167</v>
      </c>
      <c r="J15" s="75">
        <v>249987035</v>
      </c>
      <c r="K15" s="76">
        <v>31596987</v>
      </c>
      <c r="L15" s="76">
        <f t="shared" si="2"/>
        <v>281584022</v>
      </c>
      <c r="M15" s="40">
        <f t="shared" si="3"/>
        <v>0.19758865611211998</v>
      </c>
      <c r="N15" s="103">
        <v>303981311</v>
      </c>
      <c r="O15" s="104">
        <v>41144507</v>
      </c>
      <c r="P15" s="105">
        <f t="shared" si="4"/>
        <v>345125818</v>
      </c>
      <c r="Q15" s="40">
        <f t="shared" si="5"/>
        <v>0.24217619339287694</v>
      </c>
      <c r="R15" s="103">
        <v>252123441</v>
      </c>
      <c r="S15" s="105">
        <v>44635041</v>
      </c>
      <c r="T15" s="105">
        <f t="shared" si="6"/>
        <v>296758482</v>
      </c>
      <c r="U15" s="40">
        <f t="shared" si="7"/>
        <v>0.208236636552669</v>
      </c>
      <c r="V15" s="103">
        <v>326254361</v>
      </c>
      <c r="W15" s="105">
        <v>94937098</v>
      </c>
      <c r="X15" s="105">
        <f t="shared" si="8"/>
        <v>421191459</v>
      </c>
      <c r="Y15" s="40">
        <f t="shared" si="9"/>
        <v>0.2955517637634748</v>
      </c>
      <c r="Z15" s="75">
        <f t="shared" si="10"/>
        <v>1132346148</v>
      </c>
      <c r="AA15" s="76">
        <f t="shared" si="11"/>
        <v>212313633</v>
      </c>
      <c r="AB15" s="76">
        <f t="shared" si="12"/>
        <v>1344659781</v>
      </c>
      <c r="AC15" s="40">
        <f t="shared" si="13"/>
        <v>0.9435532498211407</v>
      </c>
      <c r="AD15" s="75">
        <v>244632061</v>
      </c>
      <c r="AE15" s="76">
        <v>84183456</v>
      </c>
      <c r="AF15" s="76">
        <f t="shared" si="14"/>
        <v>328815517</v>
      </c>
      <c r="AG15" s="40">
        <f t="shared" si="15"/>
        <v>0.8449035090559278</v>
      </c>
      <c r="AH15" s="40">
        <f t="shared" si="16"/>
        <v>0.2809354705726981</v>
      </c>
      <c r="AI15" s="12">
        <v>1376680200</v>
      </c>
      <c r="AJ15" s="12">
        <v>1319845051</v>
      </c>
      <c r="AK15" s="12">
        <v>1115141715</v>
      </c>
      <c r="AL15" s="12"/>
    </row>
    <row r="16" spans="1:38" s="13" customFormat="1" ht="12.75">
      <c r="A16" s="29"/>
      <c r="B16" s="38" t="s">
        <v>70</v>
      </c>
      <c r="C16" s="39" t="s">
        <v>71</v>
      </c>
      <c r="D16" s="75">
        <v>1509380701</v>
      </c>
      <c r="E16" s="76">
        <v>212482000</v>
      </c>
      <c r="F16" s="78">
        <f t="shared" si="0"/>
        <v>1721862701</v>
      </c>
      <c r="G16" s="75">
        <v>1509380701</v>
      </c>
      <c r="H16" s="76">
        <v>211882000</v>
      </c>
      <c r="I16" s="78">
        <f t="shared" si="1"/>
        <v>1721262701</v>
      </c>
      <c r="J16" s="75">
        <v>402968833</v>
      </c>
      <c r="K16" s="76">
        <v>46359440</v>
      </c>
      <c r="L16" s="76">
        <f t="shared" si="2"/>
        <v>449328273</v>
      </c>
      <c r="M16" s="40">
        <f t="shared" si="3"/>
        <v>0.26095476296631853</v>
      </c>
      <c r="N16" s="103">
        <v>289637474</v>
      </c>
      <c r="O16" s="104">
        <v>49836969</v>
      </c>
      <c r="P16" s="105">
        <f t="shared" si="4"/>
        <v>339474443</v>
      </c>
      <c r="Q16" s="40">
        <f t="shared" si="5"/>
        <v>0.19715534972843343</v>
      </c>
      <c r="R16" s="103">
        <v>226565297</v>
      </c>
      <c r="S16" s="105">
        <v>15367189</v>
      </c>
      <c r="T16" s="105">
        <f t="shared" si="6"/>
        <v>241932486</v>
      </c>
      <c r="U16" s="40">
        <f t="shared" si="7"/>
        <v>0.14055523648972626</v>
      </c>
      <c r="V16" s="103">
        <v>261176236</v>
      </c>
      <c r="W16" s="105">
        <v>89012301</v>
      </c>
      <c r="X16" s="105">
        <f t="shared" si="8"/>
        <v>350188537</v>
      </c>
      <c r="Y16" s="40">
        <f t="shared" si="9"/>
        <v>0.20344862919329593</v>
      </c>
      <c r="Z16" s="75">
        <f t="shared" si="10"/>
        <v>1180347840</v>
      </c>
      <c r="AA16" s="76">
        <f t="shared" si="11"/>
        <v>200575899</v>
      </c>
      <c r="AB16" s="76">
        <f t="shared" si="12"/>
        <v>1380923739</v>
      </c>
      <c r="AC16" s="40">
        <f t="shared" si="13"/>
        <v>0.8022736669990737</v>
      </c>
      <c r="AD16" s="75">
        <v>324941980</v>
      </c>
      <c r="AE16" s="76">
        <v>56312497</v>
      </c>
      <c r="AF16" s="76">
        <f t="shared" si="14"/>
        <v>381254477</v>
      </c>
      <c r="AG16" s="40">
        <f t="shared" si="15"/>
        <v>0.7945047149151518</v>
      </c>
      <c r="AH16" s="40">
        <f t="shared" si="16"/>
        <v>-0.08148347593043481</v>
      </c>
      <c r="AI16" s="12">
        <v>1667065446</v>
      </c>
      <c r="AJ16" s="12">
        <v>1863944571</v>
      </c>
      <c r="AK16" s="12">
        <v>1480912750</v>
      </c>
      <c r="AL16" s="12"/>
    </row>
    <row r="17" spans="1:38" s="13" customFormat="1" ht="12.75">
      <c r="A17" s="29"/>
      <c r="B17" s="38" t="s">
        <v>72</v>
      </c>
      <c r="C17" s="39" t="s">
        <v>73</v>
      </c>
      <c r="D17" s="75">
        <v>1849619571</v>
      </c>
      <c r="E17" s="76">
        <v>575919271</v>
      </c>
      <c r="F17" s="78">
        <f t="shared" si="0"/>
        <v>2425538842</v>
      </c>
      <c r="G17" s="75">
        <v>1777471919</v>
      </c>
      <c r="H17" s="76">
        <v>605452302</v>
      </c>
      <c r="I17" s="78">
        <f t="shared" si="1"/>
        <v>2382924221</v>
      </c>
      <c r="J17" s="75">
        <v>357744391</v>
      </c>
      <c r="K17" s="76">
        <v>28081360</v>
      </c>
      <c r="L17" s="76">
        <f t="shared" si="2"/>
        <v>385825751</v>
      </c>
      <c r="M17" s="40">
        <f t="shared" si="3"/>
        <v>0.15906805709277527</v>
      </c>
      <c r="N17" s="103">
        <v>436038115</v>
      </c>
      <c r="O17" s="104">
        <v>84599383</v>
      </c>
      <c r="P17" s="105">
        <f t="shared" si="4"/>
        <v>520637498</v>
      </c>
      <c r="Q17" s="40">
        <f t="shared" si="5"/>
        <v>0.21464818001871439</v>
      </c>
      <c r="R17" s="103">
        <v>423543379</v>
      </c>
      <c r="S17" s="105">
        <v>47202002</v>
      </c>
      <c r="T17" s="105">
        <f t="shared" si="6"/>
        <v>470745381</v>
      </c>
      <c r="U17" s="40">
        <f t="shared" si="7"/>
        <v>0.1975494549308205</v>
      </c>
      <c r="V17" s="103">
        <v>531918278</v>
      </c>
      <c r="W17" s="105">
        <v>54749752</v>
      </c>
      <c r="X17" s="105">
        <f t="shared" si="8"/>
        <v>586668030</v>
      </c>
      <c r="Y17" s="40">
        <f t="shared" si="9"/>
        <v>0.2461966792019107</v>
      </c>
      <c r="Z17" s="75">
        <f t="shared" si="10"/>
        <v>1749244163</v>
      </c>
      <c r="AA17" s="76">
        <f t="shared" si="11"/>
        <v>214632497</v>
      </c>
      <c r="AB17" s="76">
        <f t="shared" si="12"/>
        <v>1963876660</v>
      </c>
      <c r="AC17" s="40">
        <f t="shared" si="13"/>
        <v>0.8241456621628758</v>
      </c>
      <c r="AD17" s="75">
        <v>469592646</v>
      </c>
      <c r="AE17" s="76">
        <v>114303522</v>
      </c>
      <c r="AF17" s="76">
        <f t="shared" si="14"/>
        <v>583896168</v>
      </c>
      <c r="AG17" s="40">
        <f t="shared" si="15"/>
        <v>0.8580680948968719</v>
      </c>
      <c r="AH17" s="40">
        <f t="shared" si="16"/>
        <v>0.004747183064232718</v>
      </c>
      <c r="AI17" s="12">
        <v>2244822550</v>
      </c>
      <c r="AJ17" s="12">
        <v>2257251939</v>
      </c>
      <c r="AK17" s="12">
        <v>1936875871</v>
      </c>
      <c r="AL17" s="12"/>
    </row>
    <row r="18" spans="1:38" s="13" customFormat="1" ht="12.75">
      <c r="A18" s="29"/>
      <c r="B18" s="38" t="s">
        <v>74</v>
      </c>
      <c r="C18" s="39" t="s">
        <v>75</v>
      </c>
      <c r="D18" s="75">
        <v>2101634023</v>
      </c>
      <c r="E18" s="76">
        <v>220581836</v>
      </c>
      <c r="F18" s="78">
        <f t="shared" si="0"/>
        <v>2322215859</v>
      </c>
      <c r="G18" s="75">
        <v>2186056215</v>
      </c>
      <c r="H18" s="76">
        <v>253812488</v>
      </c>
      <c r="I18" s="78">
        <f t="shared" si="1"/>
        <v>2439868703</v>
      </c>
      <c r="J18" s="75">
        <v>552098888</v>
      </c>
      <c r="K18" s="76">
        <v>24306552</v>
      </c>
      <c r="L18" s="76">
        <f t="shared" si="2"/>
        <v>576405440</v>
      </c>
      <c r="M18" s="40">
        <f t="shared" si="3"/>
        <v>0.24821354904027465</v>
      </c>
      <c r="N18" s="103">
        <v>410178202</v>
      </c>
      <c r="O18" s="104">
        <v>67119266</v>
      </c>
      <c r="P18" s="105">
        <f t="shared" si="4"/>
        <v>477297468</v>
      </c>
      <c r="Q18" s="40">
        <f t="shared" si="5"/>
        <v>0.20553535802891956</v>
      </c>
      <c r="R18" s="103">
        <v>450876744</v>
      </c>
      <c r="S18" s="105">
        <v>52623966</v>
      </c>
      <c r="T18" s="105">
        <f t="shared" si="6"/>
        <v>503500710</v>
      </c>
      <c r="U18" s="40">
        <f t="shared" si="7"/>
        <v>0.2063638544897553</v>
      </c>
      <c r="V18" s="103">
        <v>519108129</v>
      </c>
      <c r="W18" s="105">
        <v>78749468</v>
      </c>
      <c r="X18" s="105">
        <f t="shared" si="8"/>
        <v>597857597</v>
      </c>
      <c r="Y18" s="40">
        <f t="shared" si="9"/>
        <v>0.24503679081783772</v>
      </c>
      <c r="Z18" s="75">
        <f t="shared" si="10"/>
        <v>1932261963</v>
      </c>
      <c r="AA18" s="76">
        <f t="shared" si="11"/>
        <v>222799252</v>
      </c>
      <c r="AB18" s="76">
        <f t="shared" si="12"/>
        <v>2155061215</v>
      </c>
      <c r="AC18" s="40">
        <f t="shared" si="13"/>
        <v>0.8832693383665244</v>
      </c>
      <c r="AD18" s="75">
        <v>495961263</v>
      </c>
      <c r="AE18" s="76">
        <v>166534140</v>
      </c>
      <c r="AF18" s="76">
        <f t="shared" si="14"/>
        <v>662495403</v>
      </c>
      <c r="AG18" s="40">
        <f t="shared" si="15"/>
        <v>0.8936823241175511</v>
      </c>
      <c r="AH18" s="40">
        <f t="shared" si="16"/>
        <v>-0.09756717662839387</v>
      </c>
      <c r="AI18" s="12">
        <v>2270264762</v>
      </c>
      <c r="AJ18" s="12">
        <v>2371036593</v>
      </c>
      <c r="AK18" s="12">
        <v>2118953493</v>
      </c>
      <c r="AL18" s="12"/>
    </row>
    <row r="19" spans="1:38" s="13" customFormat="1" ht="12.75">
      <c r="A19" s="29"/>
      <c r="B19" s="38" t="s">
        <v>76</v>
      </c>
      <c r="C19" s="39" t="s">
        <v>77</v>
      </c>
      <c r="D19" s="75">
        <v>3224897960</v>
      </c>
      <c r="E19" s="76">
        <v>443157508</v>
      </c>
      <c r="F19" s="78">
        <f t="shared" si="0"/>
        <v>3668055468</v>
      </c>
      <c r="G19" s="75">
        <v>3218917472</v>
      </c>
      <c r="H19" s="76">
        <v>523134404</v>
      </c>
      <c r="I19" s="78">
        <f t="shared" si="1"/>
        <v>3742051876</v>
      </c>
      <c r="J19" s="75">
        <v>816049315</v>
      </c>
      <c r="K19" s="76">
        <v>29279690</v>
      </c>
      <c r="L19" s="76">
        <f t="shared" si="2"/>
        <v>845329005</v>
      </c>
      <c r="M19" s="40">
        <f t="shared" si="3"/>
        <v>0.23045698528133599</v>
      </c>
      <c r="N19" s="103">
        <v>769262282</v>
      </c>
      <c r="O19" s="104">
        <v>48785596</v>
      </c>
      <c r="P19" s="105">
        <f t="shared" si="4"/>
        <v>818047878</v>
      </c>
      <c r="Q19" s="40">
        <f t="shared" si="5"/>
        <v>0.22301949497127943</v>
      </c>
      <c r="R19" s="103">
        <v>771723405</v>
      </c>
      <c r="S19" s="105">
        <v>50850974</v>
      </c>
      <c r="T19" s="105">
        <f t="shared" si="6"/>
        <v>822574379</v>
      </c>
      <c r="U19" s="40">
        <f t="shared" si="7"/>
        <v>0.21981907420248709</v>
      </c>
      <c r="V19" s="103">
        <v>837598212</v>
      </c>
      <c r="W19" s="105">
        <v>222228516</v>
      </c>
      <c r="X19" s="105">
        <f t="shared" si="8"/>
        <v>1059826728</v>
      </c>
      <c r="Y19" s="40">
        <f t="shared" si="9"/>
        <v>0.2832207470979486</v>
      </c>
      <c r="Z19" s="75">
        <f t="shared" si="10"/>
        <v>3194633214</v>
      </c>
      <c r="AA19" s="76">
        <f t="shared" si="11"/>
        <v>351144776</v>
      </c>
      <c r="AB19" s="76">
        <f t="shared" si="12"/>
        <v>3545777990</v>
      </c>
      <c r="AC19" s="40">
        <f t="shared" si="13"/>
        <v>0.9475491274562972</v>
      </c>
      <c r="AD19" s="75">
        <v>721445086</v>
      </c>
      <c r="AE19" s="76">
        <v>183320670</v>
      </c>
      <c r="AF19" s="76">
        <f t="shared" si="14"/>
        <v>904765756</v>
      </c>
      <c r="AG19" s="40">
        <f t="shared" si="15"/>
        <v>0.9335585268268773</v>
      </c>
      <c r="AH19" s="40">
        <f t="shared" si="16"/>
        <v>0.17138245006699826</v>
      </c>
      <c r="AI19" s="12">
        <v>3212660720</v>
      </c>
      <c r="AJ19" s="12">
        <v>3448503127</v>
      </c>
      <c r="AK19" s="12">
        <v>3219379499</v>
      </c>
      <c r="AL19" s="12"/>
    </row>
    <row r="20" spans="1:38" s="13" customFormat="1" ht="12.75">
      <c r="A20" s="29"/>
      <c r="B20" s="38" t="s">
        <v>78</v>
      </c>
      <c r="C20" s="39" t="s">
        <v>79</v>
      </c>
      <c r="D20" s="75">
        <v>1503460000</v>
      </c>
      <c r="E20" s="76">
        <v>409228521</v>
      </c>
      <c r="F20" s="78">
        <f t="shared" si="0"/>
        <v>1912688521</v>
      </c>
      <c r="G20" s="75">
        <v>1569471000</v>
      </c>
      <c r="H20" s="76">
        <v>493450659</v>
      </c>
      <c r="I20" s="78">
        <f t="shared" si="1"/>
        <v>2062921659</v>
      </c>
      <c r="J20" s="75">
        <v>329408080</v>
      </c>
      <c r="K20" s="76">
        <v>50222382</v>
      </c>
      <c r="L20" s="76">
        <f t="shared" si="2"/>
        <v>379630462</v>
      </c>
      <c r="M20" s="40">
        <f t="shared" si="3"/>
        <v>0.19848002318826066</v>
      </c>
      <c r="N20" s="103">
        <v>410068790</v>
      </c>
      <c r="O20" s="104">
        <v>95834764</v>
      </c>
      <c r="P20" s="105">
        <f t="shared" si="4"/>
        <v>505903554</v>
      </c>
      <c r="Q20" s="40">
        <f t="shared" si="5"/>
        <v>0.2644986616720538</v>
      </c>
      <c r="R20" s="103">
        <v>242295822</v>
      </c>
      <c r="S20" s="105">
        <v>55232028</v>
      </c>
      <c r="T20" s="105">
        <f t="shared" si="6"/>
        <v>297527850</v>
      </c>
      <c r="U20" s="40">
        <f t="shared" si="7"/>
        <v>0.14422644151413216</v>
      </c>
      <c r="V20" s="103">
        <v>461611737</v>
      </c>
      <c r="W20" s="105">
        <v>187912826</v>
      </c>
      <c r="X20" s="105">
        <f t="shared" si="8"/>
        <v>649524563</v>
      </c>
      <c r="Y20" s="40">
        <f t="shared" si="9"/>
        <v>0.3148566307238524</v>
      </c>
      <c r="Z20" s="75">
        <f t="shared" si="10"/>
        <v>1443384429</v>
      </c>
      <c r="AA20" s="76">
        <f t="shared" si="11"/>
        <v>389202000</v>
      </c>
      <c r="AB20" s="76">
        <f t="shared" si="12"/>
        <v>1832586429</v>
      </c>
      <c r="AC20" s="40">
        <f t="shared" si="13"/>
        <v>0.8883451395281511</v>
      </c>
      <c r="AD20" s="75">
        <v>353149199</v>
      </c>
      <c r="AE20" s="76">
        <v>131880801</v>
      </c>
      <c r="AF20" s="76">
        <f t="shared" si="14"/>
        <v>485030000</v>
      </c>
      <c r="AG20" s="40">
        <f t="shared" si="15"/>
        <v>0.8787926407726393</v>
      </c>
      <c r="AH20" s="40">
        <f t="shared" si="16"/>
        <v>0.3391430695008557</v>
      </c>
      <c r="AI20" s="12">
        <v>1719436744</v>
      </c>
      <c r="AJ20" s="12">
        <v>1781616433</v>
      </c>
      <c r="AK20" s="12">
        <v>1565671410</v>
      </c>
      <c r="AL20" s="12"/>
    </row>
    <row r="21" spans="1:38" s="13" customFormat="1" ht="12.75">
      <c r="A21" s="29"/>
      <c r="B21" s="38" t="s">
        <v>80</v>
      </c>
      <c r="C21" s="39" t="s">
        <v>81</v>
      </c>
      <c r="D21" s="75">
        <v>1944707000</v>
      </c>
      <c r="E21" s="76">
        <v>504007000</v>
      </c>
      <c r="F21" s="78">
        <f t="shared" si="0"/>
        <v>2448714000</v>
      </c>
      <c r="G21" s="75">
        <v>2033001889</v>
      </c>
      <c r="H21" s="76">
        <v>622112355</v>
      </c>
      <c r="I21" s="78">
        <f t="shared" si="1"/>
        <v>2655114244</v>
      </c>
      <c r="J21" s="75">
        <v>425650215</v>
      </c>
      <c r="K21" s="76">
        <v>44840254</v>
      </c>
      <c r="L21" s="76">
        <f t="shared" si="2"/>
        <v>470490469</v>
      </c>
      <c r="M21" s="40">
        <f t="shared" si="3"/>
        <v>0.19213777885044966</v>
      </c>
      <c r="N21" s="103">
        <v>481415854</v>
      </c>
      <c r="O21" s="104">
        <v>118012203</v>
      </c>
      <c r="P21" s="105">
        <f t="shared" si="4"/>
        <v>599428057</v>
      </c>
      <c r="Q21" s="40">
        <f t="shared" si="5"/>
        <v>0.24479300440966156</v>
      </c>
      <c r="R21" s="103">
        <v>460321841</v>
      </c>
      <c r="S21" s="105">
        <v>67003083</v>
      </c>
      <c r="T21" s="105">
        <f t="shared" si="6"/>
        <v>527324924</v>
      </c>
      <c r="U21" s="40">
        <f t="shared" si="7"/>
        <v>0.19860724456269385</v>
      </c>
      <c r="V21" s="103">
        <v>519122297</v>
      </c>
      <c r="W21" s="105">
        <v>150496489</v>
      </c>
      <c r="X21" s="105">
        <f t="shared" si="8"/>
        <v>669618786</v>
      </c>
      <c r="Y21" s="40">
        <f t="shared" si="9"/>
        <v>0.25219961344910025</v>
      </c>
      <c r="Z21" s="75">
        <f t="shared" si="10"/>
        <v>1886510207</v>
      </c>
      <c r="AA21" s="76">
        <f t="shared" si="11"/>
        <v>380352029</v>
      </c>
      <c r="AB21" s="76">
        <f t="shared" si="12"/>
        <v>2266862236</v>
      </c>
      <c r="AC21" s="40">
        <f t="shared" si="13"/>
        <v>0.853772014188328</v>
      </c>
      <c r="AD21" s="75">
        <v>393401999</v>
      </c>
      <c r="AE21" s="76">
        <v>137008185</v>
      </c>
      <c r="AF21" s="76">
        <f t="shared" si="14"/>
        <v>530410184</v>
      </c>
      <c r="AG21" s="40">
        <f t="shared" si="15"/>
        <v>0.8340210005855665</v>
      </c>
      <c r="AH21" s="40">
        <f t="shared" si="16"/>
        <v>0.26245461757574406</v>
      </c>
      <c r="AI21" s="12">
        <v>2155178000</v>
      </c>
      <c r="AJ21" s="12">
        <v>2155178000</v>
      </c>
      <c r="AK21" s="12">
        <v>1797463712</v>
      </c>
      <c r="AL21" s="12"/>
    </row>
    <row r="22" spans="1:38" s="13" customFormat="1" ht="12.75">
      <c r="A22" s="29"/>
      <c r="B22" s="38" t="s">
        <v>82</v>
      </c>
      <c r="C22" s="39" t="s">
        <v>83</v>
      </c>
      <c r="D22" s="75">
        <v>2773723580</v>
      </c>
      <c r="E22" s="76">
        <v>1363578974</v>
      </c>
      <c r="F22" s="78">
        <f t="shared" si="0"/>
        <v>4137302554</v>
      </c>
      <c r="G22" s="75">
        <v>3597781576</v>
      </c>
      <c r="H22" s="76">
        <v>1486835365</v>
      </c>
      <c r="I22" s="78">
        <f t="shared" si="1"/>
        <v>5084616941</v>
      </c>
      <c r="J22" s="75">
        <v>741190545</v>
      </c>
      <c r="K22" s="76">
        <v>186314506</v>
      </c>
      <c r="L22" s="76">
        <f t="shared" si="2"/>
        <v>927505051</v>
      </c>
      <c r="M22" s="40">
        <f t="shared" si="3"/>
        <v>0.22418110324159773</v>
      </c>
      <c r="N22" s="103">
        <v>698736823</v>
      </c>
      <c r="O22" s="104">
        <v>296165871</v>
      </c>
      <c r="P22" s="105">
        <f t="shared" si="4"/>
        <v>994902694</v>
      </c>
      <c r="Q22" s="40">
        <f t="shared" si="5"/>
        <v>0.24047134117327595</v>
      </c>
      <c r="R22" s="103">
        <v>1175202303</v>
      </c>
      <c r="S22" s="105">
        <v>153251544</v>
      </c>
      <c r="T22" s="105">
        <f t="shared" si="6"/>
        <v>1328453847</v>
      </c>
      <c r="U22" s="40">
        <f t="shared" si="7"/>
        <v>0.26126920914886675</v>
      </c>
      <c r="V22" s="103">
        <v>809467953</v>
      </c>
      <c r="W22" s="105">
        <v>305559812</v>
      </c>
      <c r="X22" s="105">
        <f t="shared" si="8"/>
        <v>1115027765</v>
      </c>
      <c r="Y22" s="40">
        <f t="shared" si="9"/>
        <v>0.2192943495917916</v>
      </c>
      <c r="Z22" s="75">
        <f t="shared" si="10"/>
        <v>3424597624</v>
      </c>
      <c r="AA22" s="76">
        <f t="shared" si="11"/>
        <v>941291733</v>
      </c>
      <c r="AB22" s="76">
        <f t="shared" si="12"/>
        <v>4365889357</v>
      </c>
      <c r="AC22" s="40">
        <f t="shared" si="13"/>
        <v>0.8586466606354329</v>
      </c>
      <c r="AD22" s="75">
        <v>547696271</v>
      </c>
      <c r="AE22" s="76">
        <v>389818221</v>
      </c>
      <c r="AF22" s="76">
        <f t="shared" si="14"/>
        <v>937514492</v>
      </c>
      <c r="AG22" s="40">
        <f t="shared" si="15"/>
        <v>0.8197613066255073</v>
      </c>
      <c r="AH22" s="40">
        <f t="shared" si="16"/>
        <v>0.18934456428647928</v>
      </c>
      <c r="AI22" s="12">
        <v>3475918622</v>
      </c>
      <c r="AJ22" s="12">
        <v>3536894737</v>
      </c>
      <c r="AK22" s="12">
        <v>2899409451</v>
      </c>
      <c r="AL22" s="12"/>
    </row>
    <row r="23" spans="1:38" s="13" customFormat="1" ht="12.75">
      <c r="A23" s="29"/>
      <c r="B23" s="38" t="s">
        <v>84</v>
      </c>
      <c r="C23" s="39" t="s">
        <v>85</v>
      </c>
      <c r="D23" s="75">
        <v>1495603395</v>
      </c>
      <c r="E23" s="76">
        <v>238867113</v>
      </c>
      <c r="F23" s="78">
        <f t="shared" si="0"/>
        <v>1734470508</v>
      </c>
      <c r="G23" s="75">
        <v>1564271512</v>
      </c>
      <c r="H23" s="76">
        <v>297513065</v>
      </c>
      <c r="I23" s="78">
        <f t="shared" si="1"/>
        <v>1861784577</v>
      </c>
      <c r="J23" s="75">
        <v>419517498</v>
      </c>
      <c r="K23" s="76">
        <v>26658389</v>
      </c>
      <c r="L23" s="76">
        <f t="shared" si="2"/>
        <v>446175887</v>
      </c>
      <c r="M23" s="40">
        <f t="shared" si="3"/>
        <v>0.25724039984656805</v>
      </c>
      <c r="N23" s="103">
        <v>306735978</v>
      </c>
      <c r="O23" s="104">
        <v>46158445</v>
      </c>
      <c r="P23" s="105">
        <f t="shared" si="4"/>
        <v>352894423</v>
      </c>
      <c r="Q23" s="40">
        <f t="shared" si="5"/>
        <v>0.20345945426706558</v>
      </c>
      <c r="R23" s="103">
        <v>271869333</v>
      </c>
      <c r="S23" s="105">
        <v>46919213</v>
      </c>
      <c r="T23" s="105">
        <f t="shared" si="6"/>
        <v>318788546</v>
      </c>
      <c r="U23" s="40">
        <f t="shared" si="7"/>
        <v>0.17122740726195199</v>
      </c>
      <c r="V23" s="103">
        <v>308045264</v>
      </c>
      <c r="W23" s="105">
        <v>105424255</v>
      </c>
      <c r="X23" s="105">
        <f t="shared" si="8"/>
        <v>413469519</v>
      </c>
      <c r="Y23" s="40">
        <f t="shared" si="9"/>
        <v>0.22208236339901746</v>
      </c>
      <c r="Z23" s="75">
        <f t="shared" si="10"/>
        <v>1306168073</v>
      </c>
      <c r="AA23" s="76">
        <f t="shared" si="11"/>
        <v>225160302</v>
      </c>
      <c r="AB23" s="76">
        <f t="shared" si="12"/>
        <v>1531328375</v>
      </c>
      <c r="AC23" s="40">
        <f t="shared" si="13"/>
        <v>0.8225056722016234</v>
      </c>
      <c r="AD23" s="75">
        <v>297411258</v>
      </c>
      <c r="AE23" s="76">
        <v>56177107</v>
      </c>
      <c r="AF23" s="76">
        <f t="shared" si="14"/>
        <v>353588365</v>
      </c>
      <c r="AG23" s="40">
        <f t="shared" si="15"/>
        <v>0.8122005716709914</v>
      </c>
      <c r="AH23" s="40">
        <f t="shared" si="16"/>
        <v>0.16935272742925234</v>
      </c>
      <c r="AI23" s="12">
        <v>1656857468</v>
      </c>
      <c r="AJ23" s="12">
        <v>1683084527</v>
      </c>
      <c r="AK23" s="12">
        <v>1367002215</v>
      </c>
      <c r="AL23" s="12"/>
    </row>
    <row r="24" spans="1:38" s="13" customFormat="1" ht="12.75">
      <c r="A24" s="29"/>
      <c r="B24" s="38" t="s">
        <v>86</v>
      </c>
      <c r="C24" s="39" t="s">
        <v>87</v>
      </c>
      <c r="D24" s="75">
        <v>1000960845</v>
      </c>
      <c r="E24" s="76">
        <v>200065525</v>
      </c>
      <c r="F24" s="78">
        <f t="shared" si="0"/>
        <v>1201026370</v>
      </c>
      <c r="G24" s="75">
        <v>1054768582</v>
      </c>
      <c r="H24" s="76">
        <v>187940297</v>
      </c>
      <c r="I24" s="78">
        <f t="shared" si="1"/>
        <v>1242708879</v>
      </c>
      <c r="J24" s="75">
        <v>169257545</v>
      </c>
      <c r="K24" s="76">
        <v>10235709</v>
      </c>
      <c r="L24" s="76">
        <f t="shared" si="2"/>
        <v>179493254</v>
      </c>
      <c r="M24" s="40">
        <f t="shared" si="3"/>
        <v>0.14944988593381175</v>
      </c>
      <c r="N24" s="103">
        <v>203973684</v>
      </c>
      <c r="O24" s="104">
        <v>24566288</v>
      </c>
      <c r="P24" s="105">
        <f t="shared" si="4"/>
        <v>228539972</v>
      </c>
      <c r="Q24" s="40">
        <f t="shared" si="5"/>
        <v>0.19028722241960433</v>
      </c>
      <c r="R24" s="103">
        <v>298138364</v>
      </c>
      <c r="S24" s="105">
        <v>34171198</v>
      </c>
      <c r="T24" s="105">
        <f t="shared" si="6"/>
        <v>332309562</v>
      </c>
      <c r="U24" s="40">
        <f t="shared" si="7"/>
        <v>0.26740740942271807</v>
      </c>
      <c r="V24" s="103">
        <v>275552603</v>
      </c>
      <c r="W24" s="105">
        <v>78717949</v>
      </c>
      <c r="X24" s="105">
        <f t="shared" si="8"/>
        <v>354270552</v>
      </c>
      <c r="Y24" s="40">
        <f t="shared" si="9"/>
        <v>0.28507927961782914</v>
      </c>
      <c r="Z24" s="75">
        <f t="shared" si="10"/>
        <v>946922196</v>
      </c>
      <c r="AA24" s="76">
        <f t="shared" si="11"/>
        <v>147691144</v>
      </c>
      <c r="AB24" s="76">
        <f t="shared" si="12"/>
        <v>1094613340</v>
      </c>
      <c r="AC24" s="40">
        <f t="shared" si="13"/>
        <v>0.88082845346758</v>
      </c>
      <c r="AD24" s="75">
        <v>185373129</v>
      </c>
      <c r="AE24" s="76">
        <v>86924226</v>
      </c>
      <c r="AF24" s="76">
        <f t="shared" si="14"/>
        <v>272297355</v>
      </c>
      <c r="AG24" s="40">
        <f t="shared" si="15"/>
        <v>0.7784493620725275</v>
      </c>
      <c r="AH24" s="40">
        <f t="shared" si="16"/>
        <v>0.30104294255814557</v>
      </c>
      <c r="AI24" s="12">
        <v>1080350143</v>
      </c>
      <c r="AJ24" s="12">
        <v>1128901060</v>
      </c>
      <c r="AK24" s="12">
        <v>878792310</v>
      </c>
      <c r="AL24" s="12"/>
    </row>
    <row r="25" spans="1:38" s="13" customFormat="1" ht="12.75">
      <c r="A25" s="29"/>
      <c r="B25" s="38" t="s">
        <v>88</v>
      </c>
      <c r="C25" s="39" t="s">
        <v>89</v>
      </c>
      <c r="D25" s="75">
        <v>1210472539</v>
      </c>
      <c r="E25" s="76">
        <v>269475860</v>
      </c>
      <c r="F25" s="78">
        <f t="shared" si="0"/>
        <v>1479948399</v>
      </c>
      <c r="G25" s="75">
        <v>1242800884</v>
      </c>
      <c r="H25" s="76">
        <v>348087182</v>
      </c>
      <c r="I25" s="78">
        <f t="shared" si="1"/>
        <v>1590888066</v>
      </c>
      <c r="J25" s="75">
        <v>276683433</v>
      </c>
      <c r="K25" s="76">
        <v>16134039</v>
      </c>
      <c r="L25" s="76">
        <f t="shared" si="2"/>
        <v>292817472</v>
      </c>
      <c r="M25" s="40">
        <f t="shared" si="3"/>
        <v>0.19785654161851626</v>
      </c>
      <c r="N25" s="103">
        <v>262200210</v>
      </c>
      <c r="O25" s="104">
        <v>50517232</v>
      </c>
      <c r="P25" s="105">
        <f t="shared" si="4"/>
        <v>312717442</v>
      </c>
      <c r="Q25" s="40">
        <f t="shared" si="5"/>
        <v>0.2113029361100042</v>
      </c>
      <c r="R25" s="103">
        <v>275775746</v>
      </c>
      <c r="S25" s="105">
        <v>108616112</v>
      </c>
      <c r="T25" s="105">
        <f t="shared" si="6"/>
        <v>384391858</v>
      </c>
      <c r="U25" s="40">
        <f t="shared" si="7"/>
        <v>0.2416209324936881</v>
      </c>
      <c r="V25" s="103">
        <v>332173953</v>
      </c>
      <c r="W25" s="105">
        <v>84031360</v>
      </c>
      <c r="X25" s="105">
        <f t="shared" si="8"/>
        <v>416205313</v>
      </c>
      <c r="Y25" s="40">
        <f t="shared" si="9"/>
        <v>0.2616182256282008</v>
      </c>
      <c r="Z25" s="75">
        <f t="shared" si="10"/>
        <v>1146833342</v>
      </c>
      <c r="AA25" s="76">
        <f t="shared" si="11"/>
        <v>259298743</v>
      </c>
      <c r="AB25" s="76">
        <f t="shared" si="12"/>
        <v>1406132085</v>
      </c>
      <c r="AC25" s="40">
        <f t="shared" si="13"/>
        <v>0.8838661343003625</v>
      </c>
      <c r="AD25" s="75">
        <v>249543108</v>
      </c>
      <c r="AE25" s="76">
        <v>73172982</v>
      </c>
      <c r="AF25" s="76">
        <f t="shared" si="14"/>
        <v>322716090</v>
      </c>
      <c r="AG25" s="40">
        <f t="shared" si="15"/>
        <v>0.8661953508310694</v>
      </c>
      <c r="AH25" s="40">
        <f t="shared" si="16"/>
        <v>0.28969495447221116</v>
      </c>
      <c r="AI25" s="12">
        <v>1234229366</v>
      </c>
      <c r="AJ25" s="12">
        <v>1346515193</v>
      </c>
      <c r="AK25" s="12">
        <v>1166345200</v>
      </c>
      <c r="AL25" s="12"/>
    </row>
    <row r="26" spans="1:38" s="13" customFormat="1" ht="12.75">
      <c r="A26" s="29"/>
      <c r="B26" s="38" t="s">
        <v>90</v>
      </c>
      <c r="C26" s="39" t="s">
        <v>91</v>
      </c>
      <c r="D26" s="75">
        <v>1035383934</v>
      </c>
      <c r="E26" s="76">
        <v>126144997</v>
      </c>
      <c r="F26" s="78">
        <f t="shared" si="0"/>
        <v>1161528931</v>
      </c>
      <c r="G26" s="75">
        <v>1081697913</v>
      </c>
      <c r="H26" s="76">
        <v>208533167</v>
      </c>
      <c r="I26" s="78">
        <f t="shared" si="1"/>
        <v>1290231080</v>
      </c>
      <c r="J26" s="75">
        <v>232614896</v>
      </c>
      <c r="K26" s="76">
        <v>8748251</v>
      </c>
      <c r="L26" s="76">
        <f t="shared" si="2"/>
        <v>241363147</v>
      </c>
      <c r="M26" s="40">
        <f t="shared" si="3"/>
        <v>0.20779779182271613</v>
      </c>
      <c r="N26" s="103">
        <v>223228014</v>
      </c>
      <c r="O26" s="104">
        <v>30696999</v>
      </c>
      <c r="P26" s="105">
        <f t="shared" si="4"/>
        <v>253925013</v>
      </c>
      <c r="Q26" s="40">
        <f t="shared" si="5"/>
        <v>0.2186127320835541</v>
      </c>
      <c r="R26" s="103">
        <v>279535866</v>
      </c>
      <c r="S26" s="105">
        <v>17587340</v>
      </c>
      <c r="T26" s="105">
        <f t="shared" si="6"/>
        <v>297123206</v>
      </c>
      <c r="U26" s="40">
        <f t="shared" si="7"/>
        <v>0.2302868149789106</v>
      </c>
      <c r="V26" s="103">
        <v>292327431</v>
      </c>
      <c r="W26" s="105">
        <v>50618669</v>
      </c>
      <c r="X26" s="105">
        <f t="shared" si="8"/>
        <v>342946100</v>
      </c>
      <c r="Y26" s="40">
        <f t="shared" si="9"/>
        <v>0.26580207632263825</v>
      </c>
      <c r="Z26" s="75">
        <f t="shared" si="10"/>
        <v>1027706207</v>
      </c>
      <c r="AA26" s="76">
        <f t="shared" si="11"/>
        <v>107651259</v>
      </c>
      <c r="AB26" s="76">
        <f t="shared" si="12"/>
        <v>1135357466</v>
      </c>
      <c r="AC26" s="40">
        <f t="shared" si="13"/>
        <v>0.8799644370681258</v>
      </c>
      <c r="AD26" s="75">
        <v>216986234</v>
      </c>
      <c r="AE26" s="76">
        <v>21321380</v>
      </c>
      <c r="AF26" s="76">
        <f t="shared" si="14"/>
        <v>238307614</v>
      </c>
      <c r="AG26" s="40">
        <f t="shared" si="15"/>
        <v>0.8590343874522646</v>
      </c>
      <c r="AH26" s="40">
        <f t="shared" si="16"/>
        <v>0.43908998224454554</v>
      </c>
      <c r="AI26" s="12">
        <v>1037157732</v>
      </c>
      <c r="AJ26" s="12">
        <v>1037157732</v>
      </c>
      <c r="AK26" s="12">
        <v>890954157</v>
      </c>
      <c r="AL26" s="12"/>
    </row>
    <row r="27" spans="1:38" s="13" customFormat="1" ht="12.75">
      <c r="A27" s="29"/>
      <c r="B27" s="41" t="s">
        <v>92</v>
      </c>
      <c r="C27" s="39" t="s">
        <v>93</v>
      </c>
      <c r="D27" s="75">
        <v>1989414103</v>
      </c>
      <c r="E27" s="76">
        <v>338713600</v>
      </c>
      <c r="F27" s="78">
        <f t="shared" si="0"/>
        <v>2328127703</v>
      </c>
      <c r="G27" s="75">
        <v>2173798700</v>
      </c>
      <c r="H27" s="76">
        <v>467889900</v>
      </c>
      <c r="I27" s="78">
        <f t="shared" si="1"/>
        <v>2641688600</v>
      </c>
      <c r="J27" s="75">
        <v>566367762</v>
      </c>
      <c r="K27" s="76">
        <v>23581115</v>
      </c>
      <c r="L27" s="76">
        <f t="shared" si="2"/>
        <v>589948877</v>
      </c>
      <c r="M27" s="40">
        <f t="shared" si="3"/>
        <v>0.25340056571630426</v>
      </c>
      <c r="N27" s="103">
        <v>479406646</v>
      </c>
      <c r="O27" s="104">
        <v>29853089</v>
      </c>
      <c r="P27" s="105">
        <f t="shared" si="4"/>
        <v>509259735</v>
      </c>
      <c r="Q27" s="40">
        <f t="shared" si="5"/>
        <v>0.21874218254598898</v>
      </c>
      <c r="R27" s="103">
        <v>543214109</v>
      </c>
      <c r="S27" s="105">
        <v>50984373</v>
      </c>
      <c r="T27" s="105">
        <f t="shared" si="6"/>
        <v>594198482</v>
      </c>
      <c r="U27" s="40">
        <f t="shared" si="7"/>
        <v>0.22493131173750003</v>
      </c>
      <c r="V27" s="103">
        <v>599162246</v>
      </c>
      <c r="W27" s="105">
        <v>137654078</v>
      </c>
      <c r="X27" s="105">
        <f t="shared" si="8"/>
        <v>736816324</v>
      </c>
      <c r="Y27" s="40">
        <f t="shared" si="9"/>
        <v>0.2789186901135887</v>
      </c>
      <c r="Z27" s="75">
        <f t="shared" si="10"/>
        <v>2188150763</v>
      </c>
      <c r="AA27" s="76">
        <f t="shared" si="11"/>
        <v>242072655</v>
      </c>
      <c r="AB27" s="76">
        <f t="shared" si="12"/>
        <v>2430223418</v>
      </c>
      <c r="AC27" s="40">
        <f t="shared" si="13"/>
        <v>0.9199507534688229</v>
      </c>
      <c r="AD27" s="75">
        <v>529659786</v>
      </c>
      <c r="AE27" s="76">
        <v>48682450</v>
      </c>
      <c r="AF27" s="76">
        <f t="shared" si="14"/>
        <v>578342236</v>
      </c>
      <c r="AG27" s="40">
        <f t="shared" si="15"/>
        <v>0.9467840409938069</v>
      </c>
      <c r="AH27" s="40">
        <f t="shared" si="16"/>
        <v>0.27401437788126537</v>
      </c>
      <c r="AI27" s="12">
        <v>2018776900</v>
      </c>
      <c r="AJ27" s="12">
        <v>2290855305</v>
      </c>
      <c r="AK27" s="12">
        <v>2168945243</v>
      </c>
      <c r="AL27" s="12"/>
    </row>
    <row r="28" spans="1:38" s="13" customFormat="1" ht="12.75">
      <c r="A28" s="42"/>
      <c r="B28" s="43" t="s">
        <v>655</v>
      </c>
      <c r="C28" s="42"/>
      <c r="D28" s="79">
        <f>SUM(D9:D27)</f>
        <v>34777858083</v>
      </c>
      <c r="E28" s="80">
        <f>SUM(E9:E27)</f>
        <v>6455921509</v>
      </c>
      <c r="F28" s="81">
        <f t="shared" si="0"/>
        <v>41233779592</v>
      </c>
      <c r="G28" s="79">
        <f>SUM(G9:G27)</f>
        <v>36205487097</v>
      </c>
      <c r="H28" s="80">
        <f>SUM(H9:H27)</f>
        <v>7576669446</v>
      </c>
      <c r="I28" s="81">
        <f t="shared" si="1"/>
        <v>43782156543</v>
      </c>
      <c r="J28" s="79">
        <f>SUM(J9:J27)</f>
        <v>7768160737</v>
      </c>
      <c r="K28" s="80">
        <f>SUM(K9:K27)</f>
        <v>658422311</v>
      </c>
      <c r="L28" s="80">
        <f t="shared" si="2"/>
        <v>8426583048</v>
      </c>
      <c r="M28" s="44">
        <f t="shared" si="3"/>
        <v>0.20436116047035593</v>
      </c>
      <c r="N28" s="106">
        <f>SUM(N9:N27)</f>
        <v>7768012030</v>
      </c>
      <c r="O28" s="107">
        <f>SUM(O9:O27)</f>
        <v>1212937090</v>
      </c>
      <c r="P28" s="108">
        <f t="shared" si="4"/>
        <v>8980949120</v>
      </c>
      <c r="Q28" s="44">
        <f t="shared" si="5"/>
        <v>0.21780562463263603</v>
      </c>
      <c r="R28" s="106">
        <f>SUM(R9:R27)</f>
        <v>8128558714</v>
      </c>
      <c r="S28" s="108">
        <f>SUM(S9:S27)</f>
        <v>876047987</v>
      </c>
      <c r="T28" s="108">
        <f t="shared" si="6"/>
        <v>9004606701</v>
      </c>
      <c r="U28" s="44">
        <f t="shared" si="7"/>
        <v>0.20566841407540667</v>
      </c>
      <c r="V28" s="106">
        <f>SUM(V9:V27)</f>
        <v>9157812469</v>
      </c>
      <c r="W28" s="108">
        <f>SUM(W9:W27)</f>
        <v>2166169452</v>
      </c>
      <c r="X28" s="108">
        <f t="shared" si="8"/>
        <v>11323981921</v>
      </c>
      <c r="Y28" s="44">
        <f t="shared" si="9"/>
        <v>0.2586437675786554</v>
      </c>
      <c r="Z28" s="79">
        <f t="shared" si="10"/>
        <v>32822543950</v>
      </c>
      <c r="AA28" s="80">
        <f t="shared" si="11"/>
        <v>4913576840</v>
      </c>
      <c r="AB28" s="80">
        <f t="shared" si="12"/>
        <v>37736120790</v>
      </c>
      <c r="AC28" s="44">
        <f t="shared" si="13"/>
        <v>0.8619063967974722</v>
      </c>
      <c r="AD28" s="79">
        <f>SUM(AD9:AD27)</f>
        <v>7293403342</v>
      </c>
      <c r="AE28" s="80">
        <f>SUM(AE9:AE27)</f>
        <v>1945281848</v>
      </c>
      <c r="AF28" s="80">
        <f t="shared" si="14"/>
        <v>9238685190</v>
      </c>
      <c r="AG28" s="44">
        <f t="shared" si="15"/>
        <v>0.8260715577745471</v>
      </c>
      <c r="AH28" s="44">
        <f t="shared" si="16"/>
        <v>0.22571358241074568</v>
      </c>
      <c r="AI28" s="12">
        <f>SUM(AI9:AI27)</f>
        <v>37719203860</v>
      </c>
      <c r="AJ28" s="12">
        <f>SUM(AJ9:AJ27)</f>
        <v>38963500048</v>
      </c>
      <c r="AK28" s="12">
        <f>SUM(AK9:AK27)</f>
        <v>32186639181</v>
      </c>
      <c r="AL28" s="12"/>
    </row>
    <row r="29" spans="1:38" s="13" customFormat="1" ht="12.75" customHeight="1">
      <c r="A29" s="45"/>
      <c r="B29" s="46"/>
      <c r="C29" s="47"/>
      <c r="D29" s="82"/>
      <c r="E29" s="83"/>
      <c r="F29" s="84"/>
      <c r="G29" s="82"/>
      <c r="H29" s="83"/>
      <c r="I29" s="84"/>
      <c r="J29" s="85"/>
      <c r="K29" s="83"/>
      <c r="L29" s="84"/>
      <c r="M29" s="48"/>
      <c r="N29" s="85"/>
      <c r="O29" s="84"/>
      <c r="P29" s="83"/>
      <c r="Q29" s="48"/>
      <c r="R29" s="85"/>
      <c r="S29" s="83"/>
      <c r="T29" s="83"/>
      <c r="U29" s="48"/>
      <c r="V29" s="85"/>
      <c r="W29" s="83"/>
      <c r="X29" s="83"/>
      <c r="Y29" s="48"/>
      <c r="Z29" s="85"/>
      <c r="AA29" s="83"/>
      <c r="AB29" s="84"/>
      <c r="AC29" s="48"/>
      <c r="AD29" s="85"/>
      <c r="AE29" s="83"/>
      <c r="AF29" s="83"/>
      <c r="AG29" s="48"/>
      <c r="AH29" s="48"/>
      <c r="AI29" s="12"/>
      <c r="AJ29" s="12"/>
      <c r="AK29" s="12"/>
      <c r="AL29" s="12"/>
    </row>
    <row r="30" spans="1:38" s="13" customFormat="1" ht="13.5">
      <c r="A30" s="12"/>
      <c r="B30" s="136" t="s">
        <v>657</v>
      </c>
      <c r="C30" s="12"/>
      <c r="D30" s="86"/>
      <c r="E30" s="86"/>
      <c r="F30" s="86"/>
      <c r="G30" s="86"/>
      <c r="H30" s="86"/>
      <c r="I30" s="86"/>
      <c r="J30" s="86"/>
      <c r="K30" s="86"/>
      <c r="L30" s="86"/>
      <c r="M30" s="12"/>
      <c r="N30" s="86"/>
      <c r="O30" s="86"/>
      <c r="P30" s="86"/>
      <c r="Q30" s="12"/>
      <c r="R30" s="86"/>
      <c r="S30" s="86"/>
      <c r="T30" s="86"/>
      <c r="U30" s="12"/>
      <c r="V30" s="86"/>
      <c r="W30" s="86"/>
      <c r="X30" s="86"/>
      <c r="Y30" s="12"/>
      <c r="Z30" s="86"/>
      <c r="AA30" s="86"/>
      <c r="AB30" s="86"/>
      <c r="AC30" s="12"/>
      <c r="AD30" s="86"/>
      <c r="AE30" s="86"/>
      <c r="AF30" s="86"/>
      <c r="AG30" s="12"/>
      <c r="AH30" s="12"/>
      <c r="AI30" s="12"/>
      <c r="AJ30" s="12"/>
      <c r="AK30" s="12"/>
      <c r="AL30" s="12"/>
    </row>
    <row r="31" spans="1:38" ht="12.75">
      <c r="A31" s="2"/>
      <c r="B31" s="2"/>
      <c r="C31" s="2"/>
      <c r="D31" s="87"/>
      <c r="E31" s="87"/>
      <c r="F31" s="87"/>
      <c r="G31" s="87"/>
      <c r="H31" s="87"/>
      <c r="I31" s="87"/>
      <c r="J31" s="87"/>
      <c r="K31" s="87"/>
      <c r="L31" s="87"/>
      <c r="M31" s="2"/>
      <c r="N31" s="87"/>
      <c r="O31" s="87"/>
      <c r="P31" s="87"/>
      <c r="Q31" s="2"/>
      <c r="R31" s="87"/>
      <c r="S31" s="87"/>
      <c r="T31" s="87"/>
      <c r="U31" s="2"/>
      <c r="V31" s="87"/>
      <c r="W31" s="87"/>
      <c r="X31" s="87"/>
      <c r="Y31" s="2"/>
      <c r="Z31" s="87"/>
      <c r="AA31" s="87"/>
      <c r="AB31" s="87"/>
      <c r="AC31" s="2"/>
      <c r="AD31" s="87"/>
      <c r="AE31" s="87"/>
      <c r="AF31" s="87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87"/>
      <c r="E32" s="87"/>
      <c r="F32" s="87"/>
      <c r="G32" s="87"/>
      <c r="H32" s="87"/>
      <c r="I32" s="87"/>
      <c r="J32" s="87"/>
      <c r="K32" s="87"/>
      <c r="L32" s="87"/>
      <c r="M32" s="2"/>
      <c r="N32" s="87"/>
      <c r="O32" s="87"/>
      <c r="P32" s="87"/>
      <c r="Q32" s="2"/>
      <c r="R32" s="87"/>
      <c r="S32" s="87"/>
      <c r="T32" s="87"/>
      <c r="U32" s="2"/>
      <c r="V32" s="87"/>
      <c r="W32" s="87"/>
      <c r="X32" s="87"/>
      <c r="Y32" s="2"/>
      <c r="Z32" s="87"/>
      <c r="AA32" s="87"/>
      <c r="AB32" s="87"/>
      <c r="AC32" s="2"/>
      <c r="AD32" s="87"/>
      <c r="AE32" s="87"/>
      <c r="AF32" s="87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87"/>
      <c r="E33" s="87"/>
      <c r="F33" s="87"/>
      <c r="G33" s="87"/>
      <c r="H33" s="87"/>
      <c r="I33" s="87"/>
      <c r="J33" s="87"/>
      <c r="K33" s="87"/>
      <c r="L33" s="87"/>
      <c r="M33" s="2"/>
      <c r="N33" s="87"/>
      <c r="O33" s="87"/>
      <c r="P33" s="87"/>
      <c r="Q33" s="2"/>
      <c r="R33" s="87"/>
      <c r="S33" s="87"/>
      <c r="T33" s="87"/>
      <c r="U33" s="2"/>
      <c r="V33" s="87"/>
      <c r="W33" s="87"/>
      <c r="X33" s="87"/>
      <c r="Y33" s="2"/>
      <c r="Z33" s="87"/>
      <c r="AA33" s="87"/>
      <c r="AB33" s="87"/>
      <c r="AC33" s="2"/>
      <c r="AD33" s="87"/>
      <c r="AE33" s="87"/>
      <c r="AF33" s="87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87"/>
      <c r="E34" s="87"/>
      <c r="F34" s="87"/>
      <c r="G34" s="87"/>
      <c r="H34" s="87"/>
      <c r="I34" s="87"/>
      <c r="J34" s="87"/>
      <c r="K34" s="87"/>
      <c r="L34" s="87"/>
      <c r="M34" s="2"/>
      <c r="N34" s="87"/>
      <c r="O34" s="87"/>
      <c r="P34" s="87"/>
      <c r="Q34" s="2"/>
      <c r="R34" s="87"/>
      <c r="S34" s="87"/>
      <c r="T34" s="87"/>
      <c r="U34" s="2"/>
      <c r="V34" s="87"/>
      <c r="W34" s="87"/>
      <c r="X34" s="87"/>
      <c r="Y34" s="2"/>
      <c r="Z34" s="87"/>
      <c r="AA34" s="87"/>
      <c r="AB34" s="87"/>
      <c r="AC34" s="2"/>
      <c r="AD34" s="87"/>
      <c r="AE34" s="87"/>
      <c r="AF34" s="87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87"/>
      <c r="E35" s="87"/>
      <c r="F35" s="87"/>
      <c r="G35" s="87"/>
      <c r="H35" s="87"/>
      <c r="I35" s="87"/>
      <c r="J35" s="87"/>
      <c r="K35" s="87"/>
      <c r="L35" s="87"/>
      <c r="M35" s="2"/>
      <c r="N35" s="87"/>
      <c r="O35" s="87"/>
      <c r="P35" s="87"/>
      <c r="Q35" s="2"/>
      <c r="R35" s="87"/>
      <c r="S35" s="87"/>
      <c r="T35" s="87"/>
      <c r="U35" s="2"/>
      <c r="V35" s="87"/>
      <c r="W35" s="87"/>
      <c r="X35" s="87"/>
      <c r="Y35" s="2"/>
      <c r="Z35" s="87"/>
      <c r="AA35" s="87"/>
      <c r="AB35" s="87"/>
      <c r="AC35" s="2"/>
      <c r="AD35" s="87"/>
      <c r="AE35" s="87"/>
      <c r="AF35" s="87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87"/>
      <c r="E36" s="87"/>
      <c r="F36" s="87"/>
      <c r="G36" s="87"/>
      <c r="H36" s="87"/>
      <c r="I36" s="87"/>
      <c r="J36" s="87"/>
      <c r="K36" s="87"/>
      <c r="L36" s="87"/>
      <c r="M36" s="2"/>
      <c r="N36" s="87"/>
      <c r="O36" s="87"/>
      <c r="P36" s="87"/>
      <c r="Q36" s="2"/>
      <c r="R36" s="87"/>
      <c r="S36" s="87"/>
      <c r="T36" s="87"/>
      <c r="U36" s="2"/>
      <c r="V36" s="87"/>
      <c r="W36" s="87"/>
      <c r="X36" s="87"/>
      <c r="Y36" s="2"/>
      <c r="Z36" s="87"/>
      <c r="AA36" s="87"/>
      <c r="AB36" s="87"/>
      <c r="AC36" s="2"/>
      <c r="AD36" s="87"/>
      <c r="AE36" s="87"/>
      <c r="AF36" s="87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87"/>
      <c r="E37" s="87"/>
      <c r="F37" s="87"/>
      <c r="G37" s="87"/>
      <c r="H37" s="87"/>
      <c r="I37" s="87"/>
      <c r="J37" s="87"/>
      <c r="K37" s="87"/>
      <c r="L37" s="87"/>
      <c r="M37" s="2"/>
      <c r="N37" s="87"/>
      <c r="O37" s="87"/>
      <c r="P37" s="87"/>
      <c r="Q37" s="2"/>
      <c r="R37" s="87"/>
      <c r="S37" s="87"/>
      <c r="T37" s="87"/>
      <c r="U37" s="2"/>
      <c r="V37" s="87"/>
      <c r="W37" s="87"/>
      <c r="X37" s="87"/>
      <c r="Y37" s="2"/>
      <c r="Z37" s="87"/>
      <c r="AA37" s="87"/>
      <c r="AB37" s="87"/>
      <c r="AC37" s="2"/>
      <c r="AD37" s="87"/>
      <c r="AE37" s="87"/>
      <c r="AF37" s="87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87"/>
      <c r="E38" s="87"/>
      <c r="F38" s="87"/>
      <c r="G38" s="87"/>
      <c r="H38" s="87"/>
      <c r="I38" s="87"/>
      <c r="J38" s="87"/>
      <c r="K38" s="87"/>
      <c r="L38" s="87"/>
      <c r="M38" s="2"/>
      <c r="N38" s="87"/>
      <c r="O38" s="87"/>
      <c r="P38" s="87"/>
      <c r="Q38" s="2"/>
      <c r="R38" s="87"/>
      <c r="S38" s="87"/>
      <c r="T38" s="87"/>
      <c r="U38" s="2"/>
      <c r="V38" s="87"/>
      <c r="W38" s="87"/>
      <c r="X38" s="87"/>
      <c r="Y38" s="2"/>
      <c r="Z38" s="87"/>
      <c r="AA38" s="87"/>
      <c r="AB38" s="87"/>
      <c r="AC38" s="2"/>
      <c r="AD38" s="87"/>
      <c r="AE38" s="87"/>
      <c r="AF38" s="87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87"/>
      <c r="E39" s="87"/>
      <c r="F39" s="87"/>
      <c r="G39" s="87"/>
      <c r="H39" s="87"/>
      <c r="I39" s="87"/>
      <c r="J39" s="87"/>
      <c r="K39" s="87"/>
      <c r="L39" s="87"/>
      <c r="M39" s="2"/>
      <c r="N39" s="87"/>
      <c r="O39" s="87"/>
      <c r="P39" s="87"/>
      <c r="Q39" s="2"/>
      <c r="R39" s="87"/>
      <c r="S39" s="87"/>
      <c r="T39" s="87"/>
      <c r="U39" s="2"/>
      <c r="V39" s="87"/>
      <c r="W39" s="87"/>
      <c r="X39" s="87"/>
      <c r="Y39" s="2"/>
      <c r="Z39" s="87"/>
      <c r="AA39" s="87"/>
      <c r="AB39" s="87"/>
      <c r="AC39" s="2"/>
      <c r="AD39" s="87"/>
      <c r="AE39" s="87"/>
      <c r="AF39" s="87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87"/>
      <c r="E40" s="87"/>
      <c r="F40" s="87"/>
      <c r="G40" s="87"/>
      <c r="H40" s="87"/>
      <c r="I40" s="87"/>
      <c r="J40" s="87"/>
      <c r="K40" s="87"/>
      <c r="L40" s="87"/>
      <c r="M40" s="2"/>
      <c r="N40" s="87"/>
      <c r="O40" s="87"/>
      <c r="P40" s="87"/>
      <c r="Q40" s="2"/>
      <c r="R40" s="87"/>
      <c r="S40" s="87"/>
      <c r="T40" s="87"/>
      <c r="U40" s="2"/>
      <c r="V40" s="87"/>
      <c r="W40" s="87"/>
      <c r="X40" s="87"/>
      <c r="Y40" s="2"/>
      <c r="Z40" s="87"/>
      <c r="AA40" s="87"/>
      <c r="AB40" s="87"/>
      <c r="AC40" s="2"/>
      <c r="AD40" s="87"/>
      <c r="AE40" s="87"/>
      <c r="AF40" s="87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87"/>
      <c r="E41" s="87"/>
      <c r="F41" s="87"/>
      <c r="G41" s="87"/>
      <c r="H41" s="87"/>
      <c r="I41" s="87"/>
      <c r="J41" s="87"/>
      <c r="K41" s="87"/>
      <c r="L41" s="87"/>
      <c r="M41" s="2"/>
      <c r="N41" s="87"/>
      <c r="O41" s="87"/>
      <c r="P41" s="87"/>
      <c r="Q41" s="2"/>
      <c r="R41" s="87"/>
      <c r="S41" s="87"/>
      <c r="T41" s="87"/>
      <c r="U41" s="2"/>
      <c r="V41" s="87"/>
      <c r="W41" s="87"/>
      <c r="X41" s="87"/>
      <c r="Y41" s="2"/>
      <c r="Z41" s="87"/>
      <c r="AA41" s="87"/>
      <c r="AB41" s="87"/>
      <c r="AC41" s="2"/>
      <c r="AD41" s="87"/>
      <c r="AE41" s="87"/>
      <c r="AF41" s="87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87"/>
      <c r="E42" s="87"/>
      <c r="F42" s="87"/>
      <c r="G42" s="87"/>
      <c r="H42" s="87"/>
      <c r="I42" s="87"/>
      <c r="J42" s="87"/>
      <c r="K42" s="87"/>
      <c r="L42" s="87"/>
      <c r="M42" s="2"/>
      <c r="N42" s="87"/>
      <c r="O42" s="87"/>
      <c r="P42" s="87"/>
      <c r="Q42" s="2"/>
      <c r="R42" s="87"/>
      <c r="S42" s="87"/>
      <c r="T42" s="87"/>
      <c r="U42" s="2"/>
      <c r="V42" s="87"/>
      <c r="W42" s="87"/>
      <c r="X42" s="87"/>
      <c r="Y42" s="2"/>
      <c r="Z42" s="87"/>
      <c r="AA42" s="87"/>
      <c r="AB42" s="87"/>
      <c r="AC42" s="2"/>
      <c r="AD42" s="87"/>
      <c r="AE42" s="87"/>
      <c r="AF42" s="87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87"/>
      <c r="E43" s="87"/>
      <c r="F43" s="87"/>
      <c r="G43" s="87"/>
      <c r="H43" s="87"/>
      <c r="I43" s="87"/>
      <c r="J43" s="87"/>
      <c r="K43" s="87"/>
      <c r="L43" s="87"/>
      <c r="M43" s="2"/>
      <c r="N43" s="87"/>
      <c r="O43" s="87"/>
      <c r="P43" s="87"/>
      <c r="Q43" s="2"/>
      <c r="R43" s="87"/>
      <c r="S43" s="87"/>
      <c r="T43" s="87"/>
      <c r="U43" s="2"/>
      <c r="V43" s="87"/>
      <c r="W43" s="87"/>
      <c r="X43" s="87"/>
      <c r="Y43" s="2"/>
      <c r="Z43" s="87"/>
      <c r="AA43" s="87"/>
      <c r="AB43" s="87"/>
      <c r="AC43" s="2"/>
      <c r="AD43" s="87"/>
      <c r="AE43" s="87"/>
      <c r="AF43" s="87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87"/>
      <c r="E44" s="87"/>
      <c r="F44" s="87"/>
      <c r="G44" s="87"/>
      <c r="H44" s="87"/>
      <c r="I44" s="87"/>
      <c r="J44" s="87"/>
      <c r="K44" s="87"/>
      <c r="L44" s="87"/>
      <c r="M44" s="2"/>
      <c r="N44" s="87"/>
      <c r="O44" s="87"/>
      <c r="P44" s="87"/>
      <c r="Q44" s="2"/>
      <c r="R44" s="87"/>
      <c r="S44" s="87"/>
      <c r="T44" s="87"/>
      <c r="U44" s="2"/>
      <c r="V44" s="87"/>
      <c r="W44" s="87"/>
      <c r="X44" s="87"/>
      <c r="Y44" s="2"/>
      <c r="Z44" s="87"/>
      <c r="AA44" s="87"/>
      <c r="AB44" s="87"/>
      <c r="AC44" s="2"/>
      <c r="AD44" s="87"/>
      <c r="AE44" s="87"/>
      <c r="AF44" s="87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87"/>
      <c r="E45" s="87"/>
      <c r="F45" s="87"/>
      <c r="G45" s="87"/>
      <c r="H45" s="87"/>
      <c r="I45" s="87"/>
      <c r="J45" s="87"/>
      <c r="K45" s="87"/>
      <c r="L45" s="87"/>
      <c r="M45" s="2"/>
      <c r="N45" s="87"/>
      <c r="O45" s="87"/>
      <c r="P45" s="87"/>
      <c r="Q45" s="2"/>
      <c r="R45" s="87"/>
      <c r="S45" s="87"/>
      <c r="T45" s="87"/>
      <c r="U45" s="2"/>
      <c r="V45" s="87"/>
      <c r="W45" s="87"/>
      <c r="X45" s="87"/>
      <c r="Y45" s="2"/>
      <c r="Z45" s="87"/>
      <c r="AA45" s="87"/>
      <c r="AB45" s="87"/>
      <c r="AC45" s="2"/>
      <c r="AD45" s="87"/>
      <c r="AE45" s="87"/>
      <c r="AF45" s="87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87"/>
      <c r="E46" s="87"/>
      <c r="F46" s="87"/>
      <c r="G46" s="87"/>
      <c r="H46" s="87"/>
      <c r="I46" s="87"/>
      <c r="J46" s="87"/>
      <c r="K46" s="87"/>
      <c r="L46" s="87"/>
      <c r="M46" s="2"/>
      <c r="N46" s="87"/>
      <c r="O46" s="87"/>
      <c r="P46" s="87"/>
      <c r="Q46" s="2"/>
      <c r="R46" s="87"/>
      <c r="S46" s="87"/>
      <c r="T46" s="87"/>
      <c r="U46" s="2"/>
      <c r="V46" s="87"/>
      <c r="W46" s="87"/>
      <c r="X46" s="87"/>
      <c r="Y46" s="2"/>
      <c r="Z46" s="87"/>
      <c r="AA46" s="87"/>
      <c r="AB46" s="87"/>
      <c r="AC46" s="2"/>
      <c r="AD46" s="87"/>
      <c r="AE46" s="87"/>
      <c r="AF46" s="87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87"/>
      <c r="E47" s="87"/>
      <c r="F47" s="87"/>
      <c r="G47" s="87"/>
      <c r="H47" s="87"/>
      <c r="I47" s="87"/>
      <c r="J47" s="87"/>
      <c r="K47" s="87"/>
      <c r="L47" s="87"/>
      <c r="M47" s="2"/>
      <c r="N47" s="87"/>
      <c r="O47" s="87"/>
      <c r="P47" s="87"/>
      <c r="Q47" s="2"/>
      <c r="R47" s="87"/>
      <c r="S47" s="87"/>
      <c r="T47" s="87"/>
      <c r="U47" s="2"/>
      <c r="V47" s="87"/>
      <c r="W47" s="87"/>
      <c r="X47" s="87"/>
      <c r="Y47" s="2"/>
      <c r="Z47" s="87"/>
      <c r="AA47" s="87"/>
      <c r="AB47" s="87"/>
      <c r="AC47" s="2"/>
      <c r="AD47" s="87"/>
      <c r="AE47" s="87"/>
      <c r="AF47" s="87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87"/>
      <c r="E48" s="87"/>
      <c r="F48" s="87"/>
      <c r="G48" s="87"/>
      <c r="H48" s="87"/>
      <c r="I48" s="87"/>
      <c r="J48" s="87"/>
      <c r="K48" s="87"/>
      <c r="L48" s="87"/>
      <c r="M48" s="2"/>
      <c r="N48" s="87"/>
      <c r="O48" s="87"/>
      <c r="P48" s="87"/>
      <c r="Q48" s="2"/>
      <c r="R48" s="87"/>
      <c r="S48" s="87"/>
      <c r="T48" s="87"/>
      <c r="U48" s="2"/>
      <c r="V48" s="87"/>
      <c r="W48" s="87"/>
      <c r="X48" s="87"/>
      <c r="Y48" s="2"/>
      <c r="Z48" s="87"/>
      <c r="AA48" s="87"/>
      <c r="AB48" s="87"/>
      <c r="AC48" s="2"/>
      <c r="AD48" s="87"/>
      <c r="AE48" s="87"/>
      <c r="AF48" s="87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87"/>
      <c r="E49" s="87"/>
      <c r="F49" s="87"/>
      <c r="G49" s="87"/>
      <c r="H49" s="87"/>
      <c r="I49" s="87"/>
      <c r="J49" s="87"/>
      <c r="K49" s="87"/>
      <c r="L49" s="87"/>
      <c r="M49" s="2"/>
      <c r="N49" s="87"/>
      <c r="O49" s="87"/>
      <c r="P49" s="87"/>
      <c r="Q49" s="2"/>
      <c r="R49" s="87"/>
      <c r="S49" s="87"/>
      <c r="T49" s="87"/>
      <c r="U49" s="2"/>
      <c r="V49" s="87"/>
      <c r="W49" s="87"/>
      <c r="X49" s="87"/>
      <c r="Y49" s="2"/>
      <c r="Z49" s="87"/>
      <c r="AA49" s="87"/>
      <c r="AB49" s="87"/>
      <c r="AC49" s="2"/>
      <c r="AD49" s="87"/>
      <c r="AE49" s="87"/>
      <c r="AF49" s="87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87"/>
      <c r="E50" s="87"/>
      <c r="F50" s="87"/>
      <c r="G50" s="87"/>
      <c r="H50" s="87"/>
      <c r="I50" s="87"/>
      <c r="J50" s="87"/>
      <c r="K50" s="87"/>
      <c r="L50" s="87"/>
      <c r="M50" s="2"/>
      <c r="N50" s="87"/>
      <c r="O50" s="87"/>
      <c r="P50" s="87"/>
      <c r="Q50" s="2"/>
      <c r="R50" s="87"/>
      <c r="S50" s="87"/>
      <c r="T50" s="87"/>
      <c r="U50" s="2"/>
      <c r="V50" s="87"/>
      <c r="W50" s="87"/>
      <c r="X50" s="87"/>
      <c r="Y50" s="2"/>
      <c r="Z50" s="87"/>
      <c r="AA50" s="87"/>
      <c r="AB50" s="87"/>
      <c r="AC50" s="2"/>
      <c r="AD50" s="87"/>
      <c r="AE50" s="87"/>
      <c r="AF50" s="87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87"/>
      <c r="E51" s="87"/>
      <c r="F51" s="87"/>
      <c r="G51" s="87"/>
      <c r="H51" s="87"/>
      <c r="I51" s="87"/>
      <c r="J51" s="87"/>
      <c r="K51" s="87"/>
      <c r="L51" s="87"/>
      <c r="M51" s="2"/>
      <c r="N51" s="87"/>
      <c r="O51" s="87"/>
      <c r="P51" s="87"/>
      <c r="Q51" s="2"/>
      <c r="R51" s="87"/>
      <c r="S51" s="87"/>
      <c r="T51" s="87"/>
      <c r="U51" s="2"/>
      <c r="V51" s="87"/>
      <c r="W51" s="87"/>
      <c r="X51" s="87"/>
      <c r="Y51" s="2"/>
      <c r="Z51" s="87"/>
      <c r="AA51" s="87"/>
      <c r="AB51" s="87"/>
      <c r="AC51" s="2"/>
      <c r="AD51" s="87"/>
      <c r="AE51" s="87"/>
      <c r="AF51" s="87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87"/>
      <c r="E52" s="87"/>
      <c r="F52" s="87"/>
      <c r="G52" s="87"/>
      <c r="H52" s="87"/>
      <c r="I52" s="87"/>
      <c r="J52" s="87"/>
      <c r="K52" s="87"/>
      <c r="L52" s="87"/>
      <c r="M52" s="2"/>
      <c r="N52" s="87"/>
      <c r="O52" s="87"/>
      <c r="P52" s="87"/>
      <c r="Q52" s="2"/>
      <c r="R52" s="87"/>
      <c r="S52" s="87"/>
      <c r="T52" s="87"/>
      <c r="U52" s="2"/>
      <c r="V52" s="87"/>
      <c r="W52" s="87"/>
      <c r="X52" s="87"/>
      <c r="Y52" s="2"/>
      <c r="Z52" s="87"/>
      <c r="AA52" s="87"/>
      <c r="AB52" s="87"/>
      <c r="AC52" s="2"/>
      <c r="AD52" s="87"/>
      <c r="AE52" s="87"/>
      <c r="AF52" s="87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87"/>
      <c r="E53" s="87"/>
      <c r="F53" s="87"/>
      <c r="G53" s="87"/>
      <c r="H53" s="87"/>
      <c r="I53" s="87"/>
      <c r="J53" s="87"/>
      <c r="K53" s="87"/>
      <c r="L53" s="87"/>
      <c r="M53" s="2"/>
      <c r="N53" s="87"/>
      <c r="O53" s="87"/>
      <c r="P53" s="87"/>
      <c r="Q53" s="2"/>
      <c r="R53" s="87"/>
      <c r="S53" s="87"/>
      <c r="T53" s="87"/>
      <c r="U53" s="2"/>
      <c r="V53" s="87"/>
      <c r="W53" s="87"/>
      <c r="X53" s="87"/>
      <c r="Y53" s="2"/>
      <c r="Z53" s="87"/>
      <c r="AA53" s="87"/>
      <c r="AB53" s="87"/>
      <c r="AC53" s="2"/>
      <c r="AD53" s="87"/>
      <c r="AE53" s="87"/>
      <c r="AF53" s="87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87"/>
      <c r="E54" s="87"/>
      <c r="F54" s="87"/>
      <c r="G54" s="87"/>
      <c r="H54" s="87"/>
      <c r="I54" s="87"/>
      <c r="J54" s="87"/>
      <c r="K54" s="87"/>
      <c r="L54" s="87"/>
      <c r="M54" s="2"/>
      <c r="N54" s="87"/>
      <c r="O54" s="87"/>
      <c r="P54" s="87"/>
      <c r="Q54" s="2"/>
      <c r="R54" s="87"/>
      <c r="S54" s="87"/>
      <c r="T54" s="87"/>
      <c r="U54" s="2"/>
      <c r="V54" s="87"/>
      <c r="W54" s="87"/>
      <c r="X54" s="87"/>
      <c r="Y54" s="2"/>
      <c r="Z54" s="87"/>
      <c r="AA54" s="87"/>
      <c r="AB54" s="87"/>
      <c r="AC54" s="2"/>
      <c r="AD54" s="87"/>
      <c r="AE54" s="87"/>
      <c r="AF54" s="87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87"/>
      <c r="E55" s="87"/>
      <c r="F55" s="87"/>
      <c r="G55" s="87"/>
      <c r="H55" s="87"/>
      <c r="I55" s="87"/>
      <c r="J55" s="87"/>
      <c r="K55" s="87"/>
      <c r="L55" s="87"/>
      <c r="M55" s="2"/>
      <c r="N55" s="87"/>
      <c r="O55" s="87"/>
      <c r="P55" s="87"/>
      <c r="Q55" s="2"/>
      <c r="R55" s="87"/>
      <c r="S55" s="87"/>
      <c r="T55" s="87"/>
      <c r="U55" s="2"/>
      <c r="V55" s="87"/>
      <c r="W55" s="87"/>
      <c r="X55" s="87"/>
      <c r="Y55" s="2"/>
      <c r="Z55" s="87"/>
      <c r="AA55" s="87"/>
      <c r="AB55" s="87"/>
      <c r="AC55" s="2"/>
      <c r="AD55" s="87"/>
      <c r="AE55" s="87"/>
      <c r="AF55" s="87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87"/>
      <c r="E56" s="87"/>
      <c r="F56" s="87"/>
      <c r="G56" s="87"/>
      <c r="H56" s="87"/>
      <c r="I56" s="87"/>
      <c r="J56" s="87"/>
      <c r="K56" s="87"/>
      <c r="L56" s="87"/>
      <c r="M56" s="2"/>
      <c r="N56" s="87"/>
      <c r="O56" s="87"/>
      <c r="P56" s="87"/>
      <c r="Q56" s="2"/>
      <c r="R56" s="87"/>
      <c r="S56" s="87"/>
      <c r="T56" s="87"/>
      <c r="U56" s="2"/>
      <c r="V56" s="87"/>
      <c r="W56" s="87"/>
      <c r="X56" s="87"/>
      <c r="Y56" s="2"/>
      <c r="Z56" s="87"/>
      <c r="AA56" s="87"/>
      <c r="AB56" s="87"/>
      <c r="AC56" s="2"/>
      <c r="AD56" s="87"/>
      <c r="AE56" s="87"/>
      <c r="AF56" s="87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87"/>
      <c r="E57" s="87"/>
      <c r="F57" s="87"/>
      <c r="G57" s="87"/>
      <c r="H57" s="87"/>
      <c r="I57" s="87"/>
      <c r="J57" s="87"/>
      <c r="K57" s="87"/>
      <c r="L57" s="87"/>
      <c r="M57" s="2"/>
      <c r="N57" s="87"/>
      <c r="O57" s="87"/>
      <c r="P57" s="87"/>
      <c r="Q57" s="2"/>
      <c r="R57" s="87"/>
      <c r="S57" s="87"/>
      <c r="T57" s="87"/>
      <c r="U57" s="2"/>
      <c r="V57" s="87"/>
      <c r="W57" s="87"/>
      <c r="X57" s="87"/>
      <c r="Y57" s="2"/>
      <c r="Z57" s="87"/>
      <c r="AA57" s="87"/>
      <c r="AB57" s="87"/>
      <c r="AC57" s="2"/>
      <c r="AD57" s="87"/>
      <c r="AE57" s="87"/>
      <c r="AF57" s="87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87"/>
      <c r="E58" s="87"/>
      <c r="F58" s="87"/>
      <c r="G58" s="87"/>
      <c r="H58" s="87"/>
      <c r="I58" s="87"/>
      <c r="J58" s="87"/>
      <c r="K58" s="87"/>
      <c r="L58" s="87"/>
      <c r="M58" s="2"/>
      <c r="N58" s="87"/>
      <c r="O58" s="87"/>
      <c r="P58" s="87"/>
      <c r="Q58" s="2"/>
      <c r="R58" s="87"/>
      <c r="S58" s="87"/>
      <c r="T58" s="87"/>
      <c r="U58" s="2"/>
      <c r="V58" s="87"/>
      <c r="W58" s="87"/>
      <c r="X58" s="87"/>
      <c r="Y58" s="2"/>
      <c r="Z58" s="87"/>
      <c r="AA58" s="87"/>
      <c r="AB58" s="87"/>
      <c r="AC58" s="2"/>
      <c r="AD58" s="87"/>
      <c r="AE58" s="87"/>
      <c r="AF58" s="87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87"/>
      <c r="E59" s="87"/>
      <c r="F59" s="87"/>
      <c r="G59" s="87"/>
      <c r="H59" s="87"/>
      <c r="I59" s="87"/>
      <c r="J59" s="87"/>
      <c r="K59" s="87"/>
      <c r="L59" s="87"/>
      <c r="M59" s="2"/>
      <c r="N59" s="87"/>
      <c r="O59" s="87"/>
      <c r="P59" s="87"/>
      <c r="Q59" s="2"/>
      <c r="R59" s="87"/>
      <c r="S59" s="87"/>
      <c r="T59" s="87"/>
      <c r="U59" s="2"/>
      <c r="V59" s="87"/>
      <c r="W59" s="87"/>
      <c r="X59" s="87"/>
      <c r="Y59" s="2"/>
      <c r="Z59" s="87"/>
      <c r="AA59" s="87"/>
      <c r="AB59" s="87"/>
      <c r="AC59" s="2"/>
      <c r="AD59" s="87"/>
      <c r="AE59" s="87"/>
      <c r="AF59" s="87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87"/>
      <c r="E60" s="87"/>
      <c r="F60" s="87"/>
      <c r="G60" s="87"/>
      <c r="H60" s="87"/>
      <c r="I60" s="87"/>
      <c r="J60" s="87"/>
      <c r="K60" s="87"/>
      <c r="L60" s="87"/>
      <c r="M60" s="2"/>
      <c r="N60" s="87"/>
      <c r="O60" s="87"/>
      <c r="P60" s="87"/>
      <c r="Q60" s="2"/>
      <c r="R60" s="87"/>
      <c r="S60" s="87"/>
      <c r="T60" s="87"/>
      <c r="U60" s="2"/>
      <c r="V60" s="87"/>
      <c r="W60" s="87"/>
      <c r="X60" s="87"/>
      <c r="Y60" s="2"/>
      <c r="Z60" s="87"/>
      <c r="AA60" s="87"/>
      <c r="AB60" s="87"/>
      <c r="AC60" s="2"/>
      <c r="AD60" s="87"/>
      <c r="AE60" s="87"/>
      <c r="AF60" s="87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87"/>
      <c r="E61" s="87"/>
      <c r="F61" s="87"/>
      <c r="G61" s="87"/>
      <c r="H61" s="87"/>
      <c r="I61" s="87"/>
      <c r="J61" s="87"/>
      <c r="K61" s="87"/>
      <c r="L61" s="87"/>
      <c r="M61" s="2"/>
      <c r="N61" s="87"/>
      <c r="O61" s="87"/>
      <c r="P61" s="87"/>
      <c r="Q61" s="2"/>
      <c r="R61" s="87"/>
      <c r="S61" s="87"/>
      <c r="T61" s="87"/>
      <c r="U61" s="2"/>
      <c r="V61" s="87"/>
      <c r="W61" s="87"/>
      <c r="X61" s="87"/>
      <c r="Y61" s="2"/>
      <c r="Z61" s="87"/>
      <c r="AA61" s="87"/>
      <c r="AB61" s="87"/>
      <c r="AC61" s="2"/>
      <c r="AD61" s="87"/>
      <c r="AE61" s="87"/>
      <c r="AF61" s="87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87"/>
      <c r="E62" s="87"/>
      <c r="F62" s="87"/>
      <c r="G62" s="87"/>
      <c r="H62" s="87"/>
      <c r="I62" s="87"/>
      <c r="J62" s="87"/>
      <c r="K62" s="87"/>
      <c r="L62" s="87"/>
      <c r="M62" s="2"/>
      <c r="N62" s="87"/>
      <c r="O62" s="87"/>
      <c r="P62" s="87"/>
      <c r="Q62" s="2"/>
      <c r="R62" s="87"/>
      <c r="S62" s="87"/>
      <c r="T62" s="87"/>
      <c r="U62" s="2"/>
      <c r="V62" s="87"/>
      <c r="W62" s="87"/>
      <c r="X62" s="87"/>
      <c r="Y62" s="2"/>
      <c r="Z62" s="87"/>
      <c r="AA62" s="87"/>
      <c r="AB62" s="87"/>
      <c r="AC62" s="2"/>
      <c r="AD62" s="87"/>
      <c r="AE62" s="87"/>
      <c r="AF62" s="87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87"/>
      <c r="E63" s="87"/>
      <c r="F63" s="87"/>
      <c r="G63" s="87"/>
      <c r="H63" s="87"/>
      <c r="I63" s="87"/>
      <c r="J63" s="87"/>
      <c r="K63" s="87"/>
      <c r="L63" s="87"/>
      <c r="M63" s="2"/>
      <c r="N63" s="87"/>
      <c r="O63" s="87"/>
      <c r="P63" s="87"/>
      <c r="Q63" s="2"/>
      <c r="R63" s="87"/>
      <c r="S63" s="87"/>
      <c r="T63" s="87"/>
      <c r="U63" s="2"/>
      <c r="V63" s="87"/>
      <c r="W63" s="87"/>
      <c r="X63" s="87"/>
      <c r="Y63" s="2"/>
      <c r="Z63" s="87"/>
      <c r="AA63" s="87"/>
      <c r="AB63" s="87"/>
      <c r="AC63" s="2"/>
      <c r="AD63" s="87"/>
      <c r="AE63" s="87"/>
      <c r="AF63" s="87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87"/>
      <c r="E64" s="87"/>
      <c r="F64" s="87"/>
      <c r="G64" s="87"/>
      <c r="H64" s="87"/>
      <c r="I64" s="87"/>
      <c r="J64" s="87"/>
      <c r="K64" s="87"/>
      <c r="L64" s="87"/>
      <c r="M64" s="2"/>
      <c r="N64" s="87"/>
      <c r="O64" s="87"/>
      <c r="P64" s="87"/>
      <c r="Q64" s="2"/>
      <c r="R64" s="87"/>
      <c r="S64" s="87"/>
      <c r="T64" s="87"/>
      <c r="U64" s="2"/>
      <c r="V64" s="87"/>
      <c r="W64" s="87"/>
      <c r="X64" s="87"/>
      <c r="Y64" s="2"/>
      <c r="Z64" s="87"/>
      <c r="AA64" s="87"/>
      <c r="AB64" s="87"/>
      <c r="AC64" s="2"/>
      <c r="AD64" s="87"/>
      <c r="AE64" s="87"/>
      <c r="AF64" s="87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87"/>
      <c r="E65" s="87"/>
      <c r="F65" s="87"/>
      <c r="G65" s="87"/>
      <c r="H65" s="87"/>
      <c r="I65" s="87"/>
      <c r="J65" s="87"/>
      <c r="K65" s="87"/>
      <c r="L65" s="87"/>
      <c r="M65" s="2"/>
      <c r="N65" s="87"/>
      <c r="O65" s="87"/>
      <c r="P65" s="87"/>
      <c r="Q65" s="2"/>
      <c r="R65" s="87"/>
      <c r="S65" s="87"/>
      <c r="T65" s="87"/>
      <c r="U65" s="2"/>
      <c r="V65" s="87"/>
      <c r="W65" s="87"/>
      <c r="X65" s="87"/>
      <c r="Y65" s="2"/>
      <c r="Z65" s="87"/>
      <c r="AA65" s="87"/>
      <c r="AB65" s="87"/>
      <c r="AC65" s="2"/>
      <c r="AD65" s="87"/>
      <c r="AE65" s="87"/>
      <c r="AF65" s="87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7"/>
      <c r="E66" s="87"/>
      <c r="F66" s="87"/>
      <c r="G66" s="87"/>
      <c r="H66" s="87"/>
      <c r="I66" s="87"/>
      <c r="J66" s="87"/>
      <c r="K66" s="87"/>
      <c r="L66" s="87"/>
      <c r="M66" s="2"/>
      <c r="N66" s="87"/>
      <c r="O66" s="87"/>
      <c r="P66" s="87"/>
      <c r="Q66" s="2"/>
      <c r="R66" s="87"/>
      <c r="S66" s="87"/>
      <c r="T66" s="87"/>
      <c r="U66" s="2"/>
      <c r="V66" s="87"/>
      <c r="W66" s="87"/>
      <c r="X66" s="87"/>
      <c r="Y66" s="2"/>
      <c r="Z66" s="87"/>
      <c r="AA66" s="87"/>
      <c r="AB66" s="87"/>
      <c r="AC66" s="2"/>
      <c r="AD66" s="87"/>
      <c r="AE66" s="87"/>
      <c r="AF66" s="87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7"/>
      <c r="E67" s="87"/>
      <c r="F67" s="87"/>
      <c r="G67" s="87"/>
      <c r="H67" s="87"/>
      <c r="I67" s="87"/>
      <c r="J67" s="87"/>
      <c r="K67" s="87"/>
      <c r="L67" s="87"/>
      <c r="M67" s="2"/>
      <c r="N67" s="87"/>
      <c r="O67" s="87"/>
      <c r="P67" s="87"/>
      <c r="Q67" s="2"/>
      <c r="R67" s="87"/>
      <c r="S67" s="87"/>
      <c r="T67" s="87"/>
      <c r="U67" s="2"/>
      <c r="V67" s="87"/>
      <c r="W67" s="87"/>
      <c r="X67" s="87"/>
      <c r="Y67" s="2"/>
      <c r="Z67" s="87"/>
      <c r="AA67" s="87"/>
      <c r="AB67" s="87"/>
      <c r="AC67" s="2"/>
      <c r="AD67" s="87"/>
      <c r="AE67" s="87"/>
      <c r="AF67" s="87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7"/>
      <c r="E68" s="87"/>
      <c r="F68" s="87"/>
      <c r="G68" s="87"/>
      <c r="H68" s="87"/>
      <c r="I68" s="87"/>
      <c r="J68" s="87"/>
      <c r="K68" s="87"/>
      <c r="L68" s="87"/>
      <c r="M68" s="2"/>
      <c r="N68" s="87"/>
      <c r="O68" s="87"/>
      <c r="P68" s="87"/>
      <c r="Q68" s="2"/>
      <c r="R68" s="87"/>
      <c r="S68" s="87"/>
      <c r="T68" s="87"/>
      <c r="U68" s="2"/>
      <c r="V68" s="87"/>
      <c r="W68" s="87"/>
      <c r="X68" s="87"/>
      <c r="Y68" s="2"/>
      <c r="Z68" s="87"/>
      <c r="AA68" s="87"/>
      <c r="AB68" s="87"/>
      <c r="AC68" s="2"/>
      <c r="AD68" s="87"/>
      <c r="AE68" s="87"/>
      <c r="AF68" s="87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7"/>
      <c r="E69" s="87"/>
      <c r="F69" s="87"/>
      <c r="G69" s="87"/>
      <c r="H69" s="87"/>
      <c r="I69" s="87"/>
      <c r="J69" s="87"/>
      <c r="K69" s="87"/>
      <c r="L69" s="87"/>
      <c r="M69" s="2"/>
      <c r="N69" s="87"/>
      <c r="O69" s="87"/>
      <c r="P69" s="87"/>
      <c r="Q69" s="2"/>
      <c r="R69" s="87"/>
      <c r="S69" s="87"/>
      <c r="T69" s="87"/>
      <c r="U69" s="2"/>
      <c r="V69" s="87"/>
      <c r="W69" s="87"/>
      <c r="X69" s="87"/>
      <c r="Y69" s="2"/>
      <c r="Z69" s="87"/>
      <c r="AA69" s="87"/>
      <c r="AB69" s="87"/>
      <c r="AC69" s="2"/>
      <c r="AD69" s="87"/>
      <c r="AE69" s="87"/>
      <c r="AF69" s="87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7"/>
      <c r="E70" s="87"/>
      <c r="F70" s="87"/>
      <c r="G70" s="87"/>
      <c r="H70" s="87"/>
      <c r="I70" s="87"/>
      <c r="J70" s="87"/>
      <c r="K70" s="87"/>
      <c r="L70" s="87"/>
      <c r="M70" s="2"/>
      <c r="N70" s="87"/>
      <c r="O70" s="87"/>
      <c r="P70" s="87"/>
      <c r="Q70" s="2"/>
      <c r="R70" s="87"/>
      <c r="S70" s="87"/>
      <c r="T70" s="87"/>
      <c r="U70" s="2"/>
      <c r="V70" s="87"/>
      <c r="W70" s="87"/>
      <c r="X70" s="87"/>
      <c r="Y70" s="2"/>
      <c r="Z70" s="87"/>
      <c r="AA70" s="87"/>
      <c r="AB70" s="87"/>
      <c r="AC70" s="2"/>
      <c r="AD70" s="87"/>
      <c r="AE70" s="87"/>
      <c r="AF70" s="87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7"/>
      <c r="E71" s="87"/>
      <c r="F71" s="87"/>
      <c r="G71" s="87"/>
      <c r="H71" s="87"/>
      <c r="I71" s="87"/>
      <c r="J71" s="87"/>
      <c r="K71" s="87"/>
      <c r="L71" s="87"/>
      <c r="M71" s="2"/>
      <c r="N71" s="87"/>
      <c r="O71" s="87"/>
      <c r="P71" s="87"/>
      <c r="Q71" s="2"/>
      <c r="R71" s="87"/>
      <c r="S71" s="87"/>
      <c r="T71" s="87"/>
      <c r="U71" s="2"/>
      <c r="V71" s="87"/>
      <c r="W71" s="87"/>
      <c r="X71" s="87"/>
      <c r="Y71" s="2"/>
      <c r="Z71" s="87"/>
      <c r="AA71" s="87"/>
      <c r="AB71" s="87"/>
      <c r="AC71" s="2"/>
      <c r="AD71" s="87"/>
      <c r="AE71" s="87"/>
      <c r="AF71" s="87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7"/>
      <c r="E72" s="87"/>
      <c r="F72" s="87"/>
      <c r="G72" s="87"/>
      <c r="H72" s="87"/>
      <c r="I72" s="87"/>
      <c r="J72" s="87"/>
      <c r="K72" s="87"/>
      <c r="L72" s="87"/>
      <c r="M72" s="2"/>
      <c r="N72" s="87"/>
      <c r="O72" s="87"/>
      <c r="P72" s="87"/>
      <c r="Q72" s="2"/>
      <c r="R72" s="87"/>
      <c r="S72" s="87"/>
      <c r="T72" s="87"/>
      <c r="U72" s="2"/>
      <c r="V72" s="87"/>
      <c r="W72" s="87"/>
      <c r="X72" s="87"/>
      <c r="Y72" s="2"/>
      <c r="Z72" s="87"/>
      <c r="AA72" s="87"/>
      <c r="AB72" s="87"/>
      <c r="AC72" s="2"/>
      <c r="AD72" s="87"/>
      <c r="AE72" s="87"/>
      <c r="AF72" s="87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7"/>
      <c r="E73" s="87"/>
      <c r="F73" s="87"/>
      <c r="G73" s="87"/>
      <c r="H73" s="87"/>
      <c r="I73" s="87"/>
      <c r="J73" s="87"/>
      <c r="K73" s="87"/>
      <c r="L73" s="87"/>
      <c r="M73" s="2"/>
      <c r="N73" s="87"/>
      <c r="O73" s="87"/>
      <c r="P73" s="87"/>
      <c r="Q73" s="2"/>
      <c r="R73" s="87"/>
      <c r="S73" s="87"/>
      <c r="T73" s="87"/>
      <c r="U73" s="2"/>
      <c r="V73" s="87"/>
      <c r="W73" s="87"/>
      <c r="X73" s="87"/>
      <c r="Y73" s="2"/>
      <c r="Z73" s="87"/>
      <c r="AA73" s="87"/>
      <c r="AB73" s="87"/>
      <c r="AC73" s="2"/>
      <c r="AD73" s="87"/>
      <c r="AE73" s="87"/>
      <c r="AF73" s="87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7"/>
      <c r="E74" s="87"/>
      <c r="F74" s="87"/>
      <c r="G74" s="87"/>
      <c r="H74" s="87"/>
      <c r="I74" s="87"/>
      <c r="J74" s="87"/>
      <c r="K74" s="87"/>
      <c r="L74" s="87"/>
      <c r="M74" s="2"/>
      <c r="N74" s="87"/>
      <c r="O74" s="87"/>
      <c r="P74" s="87"/>
      <c r="Q74" s="2"/>
      <c r="R74" s="87"/>
      <c r="S74" s="87"/>
      <c r="T74" s="87"/>
      <c r="U74" s="2"/>
      <c r="V74" s="87"/>
      <c r="W74" s="87"/>
      <c r="X74" s="87"/>
      <c r="Y74" s="2"/>
      <c r="Z74" s="87"/>
      <c r="AA74" s="87"/>
      <c r="AB74" s="87"/>
      <c r="AC74" s="2"/>
      <c r="AD74" s="87"/>
      <c r="AE74" s="87"/>
      <c r="AF74" s="87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7"/>
      <c r="E75" s="87"/>
      <c r="F75" s="87"/>
      <c r="G75" s="87"/>
      <c r="H75" s="87"/>
      <c r="I75" s="87"/>
      <c r="J75" s="87"/>
      <c r="K75" s="87"/>
      <c r="L75" s="87"/>
      <c r="M75" s="2"/>
      <c r="N75" s="87"/>
      <c r="O75" s="87"/>
      <c r="P75" s="87"/>
      <c r="Q75" s="2"/>
      <c r="R75" s="87"/>
      <c r="S75" s="87"/>
      <c r="T75" s="87"/>
      <c r="U75" s="2"/>
      <c r="V75" s="87"/>
      <c r="W75" s="87"/>
      <c r="X75" s="87"/>
      <c r="Y75" s="2"/>
      <c r="Z75" s="87"/>
      <c r="AA75" s="87"/>
      <c r="AB75" s="87"/>
      <c r="AC75" s="2"/>
      <c r="AD75" s="87"/>
      <c r="AE75" s="87"/>
      <c r="AF75" s="87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7"/>
      <c r="E76" s="87"/>
      <c r="F76" s="87"/>
      <c r="G76" s="87"/>
      <c r="H76" s="87"/>
      <c r="I76" s="87"/>
      <c r="J76" s="87"/>
      <c r="K76" s="87"/>
      <c r="L76" s="87"/>
      <c r="M76" s="2"/>
      <c r="N76" s="87"/>
      <c r="O76" s="87"/>
      <c r="P76" s="87"/>
      <c r="Q76" s="2"/>
      <c r="R76" s="87"/>
      <c r="S76" s="87"/>
      <c r="T76" s="87"/>
      <c r="U76" s="2"/>
      <c r="V76" s="87"/>
      <c r="W76" s="87"/>
      <c r="X76" s="87"/>
      <c r="Y76" s="2"/>
      <c r="Z76" s="87"/>
      <c r="AA76" s="87"/>
      <c r="AB76" s="87"/>
      <c r="AC76" s="2"/>
      <c r="AD76" s="87"/>
      <c r="AE76" s="87"/>
      <c r="AF76" s="87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7"/>
      <c r="E77" s="87"/>
      <c r="F77" s="87"/>
      <c r="G77" s="87"/>
      <c r="H77" s="87"/>
      <c r="I77" s="87"/>
      <c r="J77" s="87"/>
      <c r="K77" s="87"/>
      <c r="L77" s="87"/>
      <c r="M77" s="2"/>
      <c r="N77" s="87"/>
      <c r="O77" s="87"/>
      <c r="P77" s="87"/>
      <c r="Q77" s="2"/>
      <c r="R77" s="87"/>
      <c r="S77" s="87"/>
      <c r="T77" s="87"/>
      <c r="U77" s="2"/>
      <c r="V77" s="87"/>
      <c r="W77" s="87"/>
      <c r="X77" s="87"/>
      <c r="Y77" s="2"/>
      <c r="Z77" s="87"/>
      <c r="AA77" s="87"/>
      <c r="AB77" s="87"/>
      <c r="AC77" s="2"/>
      <c r="AD77" s="87"/>
      <c r="AE77" s="87"/>
      <c r="AF77" s="87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7"/>
      <c r="E78" s="87"/>
      <c r="F78" s="87"/>
      <c r="G78" s="87"/>
      <c r="H78" s="87"/>
      <c r="I78" s="87"/>
      <c r="J78" s="87"/>
      <c r="K78" s="87"/>
      <c r="L78" s="87"/>
      <c r="M78" s="2"/>
      <c r="N78" s="87"/>
      <c r="O78" s="87"/>
      <c r="P78" s="87"/>
      <c r="Q78" s="2"/>
      <c r="R78" s="87"/>
      <c r="S78" s="87"/>
      <c r="T78" s="87"/>
      <c r="U78" s="2"/>
      <c r="V78" s="87"/>
      <c r="W78" s="87"/>
      <c r="X78" s="87"/>
      <c r="Y78" s="2"/>
      <c r="Z78" s="87"/>
      <c r="AA78" s="87"/>
      <c r="AB78" s="87"/>
      <c r="AC78" s="2"/>
      <c r="AD78" s="87"/>
      <c r="AE78" s="87"/>
      <c r="AF78" s="87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7"/>
      <c r="E79" s="87"/>
      <c r="F79" s="87"/>
      <c r="G79" s="87"/>
      <c r="H79" s="87"/>
      <c r="I79" s="87"/>
      <c r="J79" s="87"/>
      <c r="K79" s="87"/>
      <c r="L79" s="87"/>
      <c r="M79" s="2"/>
      <c r="N79" s="87"/>
      <c r="O79" s="87"/>
      <c r="P79" s="87"/>
      <c r="Q79" s="2"/>
      <c r="R79" s="87"/>
      <c r="S79" s="87"/>
      <c r="T79" s="87"/>
      <c r="U79" s="2"/>
      <c r="V79" s="87"/>
      <c r="W79" s="87"/>
      <c r="X79" s="87"/>
      <c r="Y79" s="2"/>
      <c r="Z79" s="87"/>
      <c r="AA79" s="87"/>
      <c r="AB79" s="87"/>
      <c r="AC79" s="2"/>
      <c r="AD79" s="87"/>
      <c r="AE79" s="87"/>
      <c r="AF79" s="87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7"/>
      <c r="E80" s="87"/>
      <c r="F80" s="87"/>
      <c r="G80" s="87"/>
      <c r="H80" s="87"/>
      <c r="I80" s="87"/>
      <c r="J80" s="87"/>
      <c r="K80" s="87"/>
      <c r="L80" s="87"/>
      <c r="M80" s="2"/>
      <c r="N80" s="87"/>
      <c r="O80" s="87"/>
      <c r="P80" s="87"/>
      <c r="Q80" s="2"/>
      <c r="R80" s="87"/>
      <c r="S80" s="87"/>
      <c r="T80" s="87"/>
      <c r="U80" s="2"/>
      <c r="V80" s="87"/>
      <c r="W80" s="87"/>
      <c r="X80" s="87"/>
      <c r="Y80" s="2"/>
      <c r="Z80" s="87"/>
      <c r="AA80" s="87"/>
      <c r="AB80" s="87"/>
      <c r="AC80" s="2"/>
      <c r="AD80" s="87"/>
      <c r="AE80" s="87"/>
      <c r="AF80" s="87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7"/>
      <c r="E81" s="87"/>
      <c r="F81" s="87"/>
      <c r="G81" s="87"/>
      <c r="H81" s="87"/>
      <c r="I81" s="87"/>
      <c r="J81" s="87"/>
      <c r="K81" s="87"/>
      <c r="L81" s="87"/>
      <c r="M81" s="2"/>
      <c r="N81" s="87"/>
      <c r="O81" s="87"/>
      <c r="P81" s="87"/>
      <c r="Q81" s="2"/>
      <c r="R81" s="87"/>
      <c r="S81" s="87"/>
      <c r="T81" s="87"/>
      <c r="U81" s="2"/>
      <c r="V81" s="87"/>
      <c r="W81" s="87"/>
      <c r="X81" s="87"/>
      <c r="Y81" s="2"/>
      <c r="Z81" s="87"/>
      <c r="AA81" s="87"/>
      <c r="AB81" s="87"/>
      <c r="AC81" s="2"/>
      <c r="AD81" s="87"/>
      <c r="AE81" s="87"/>
      <c r="AF81" s="87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5" width="10.7109375" style="3" hidden="1" customWidth="1"/>
    <col min="36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6" t="s">
        <v>656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2"/>
      <c r="AJ2" s="2"/>
      <c r="AK2" s="2"/>
      <c r="AL2" s="2"/>
    </row>
    <row r="3" spans="1:38" ht="16.5">
      <c r="A3" s="5"/>
      <c r="B3" s="126" t="s">
        <v>0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18" t="s">
        <v>1</v>
      </c>
      <c r="E4" s="118"/>
      <c r="F4" s="118"/>
      <c r="G4" s="118" t="s">
        <v>2</v>
      </c>
      <c r="H4" s="118"/>
      <c r="I4" s="118"/>
      <c r="J4" s="119" t="s">
        <v>3</v>
      </c>
      <c r="K4" s="120"/>
      <c r="L4" s="120"/>
      <c r="M4" s="121"/>
      <c r="N4" s="119" t="s">
        <v>4</v>
      </c>
      <c r="O4" s="122"/>
      <c r="P4" s="122"/>
      <c r="Q4" s="123"/>
      <c r="R4" s="119" t="s">
        <v>5</v>
      </c>
      <c r="S4" s="122"/>
      <c r="T4" s="122"/>
      <c r="U4" s="123"/>
      <c r="V4" s="119" t="s">
        <v>6</v>
      </c>
      <c r="W4" s="124"/>
      <c r="X4" s="124"/>
      <c r="Y4" s="125"/>
      <c r="Z4" s="119" t="s">
        <v>7</v>
      </c>
      <c r="AA4" s="120"/>
      <c r="AB4" s="120"/>
      <c r="AC4" s="121"/>
      <c r="AD4" s="119" t="s">
        <v>8</v>
      </c>
      <c r="AE4" s="120"/>
      <c r="AF4" s="120"/>
      <c r="AG4" s="121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7" t="s">
        <v>21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94</v>
      </c>
      <c r="B9" s="58" t="s">
        <v>40</v>
      </c>
      <c r="C9" s="39" t="s">
        <v>41</v>
      </c>
      <c r="D9" s="75">
        <v>4514281381</v>
      </c>
      <c r="E9" s="76">
        <v>751242307</v>
      </c>
      <c r="F9" s="77">
        <f>$D9+$E9</f>
        <v>5265523688</v>
      </c>
      <c r="G9" s="75">
        <v>4463201288</v>
      </c>
      <c r="H9" s="76">
        <v>1004376887</v>
      </c>
      <c r="I9" s="78">
        <f>$G9+$H9</f>
        <v>5467578175</v>
      </c>
      <c r="J9" s="75">
        <v>1009305173</v>
      </c>
      <c r="K9" s="76">
        <v>66281312</v>
      </c>
      <c r="L9" s="76">
        <f>$J9+$K9</f>
        <v>1075586485</v>
      </c>
      <c r="M9" s="40">
        <f>IF($F9=0,0,$L9/$F9)</f>
        <v>0.2042696128119669</v>
      </c>
      <c r="N9" s="103">
        <v>1038025090</v>
      </c>
      <c r="O9" s="104">
        <v>195437468</v>
      </c>
      <c r="P9" s="105">
        <f>$N9+$O9</f>
        <v>1233462558</v>
      </c>
      <c r="Q9" s="40">
        <f>IF($F9=0,0,$P9/$F9)</f>
        <v>0.2342525893124422</v>
      </c>
      <c r="R9" s="103">
        <v>1039743243</v>
      </c>
      <c r="S9" s="105">
        <v>183809023</v>
      </c>
      <c r="T9" s="105">
        <f>$R9+$S9</f>
        <v>1223552266</v>
      </c>
      <c r="U9" s="40">
        <f>IF($I9=0,0,$T9/$I9)</f>
        <v>0.2237832229989103</v>
      </c>
      <c r="V9" s="103">
        <v>1131653962</v>
      </c>
      <c r="W9" s="105">
        <v>393851372</v>
      </c>
      <c r="X9" s="105">
        <f>$V9+$W9</f>
        <v>1525505334</v>
      </c>
      <c r="Y9" s="40">
        <f>IF($I9=0,0,$X9/$I9)</f>
        <v>0.2790093319516186</v>
      </c>
      <c r="Z9" s="75">
        <f>$J9+$N9+$R9+$V9</f>
        <v>4218727468</v>
      </c>
      <c r="AA9" s="76">
        <f>$K9+$O9+$S9+$W9</f>
        <v>839379175</v>
      </c>
      <c r="AB9" s="76">
        <f>$Z9+$AA9</f>
        <v>5058106643</v>
      </c>
      <c r="AC9" s="40">
        <f>IF($I9=0,0,$AB9/$I9)</f>
        <v>0.9251091582243358</v>
      </c>
      <c r="AD9" s="75">
        <v>960377271</v>
      </c>
      <c r="AE9" s="76">
        <v>267635731</v>
      </c>
      <c r="AF9" s="76">
        <f>$AD9+$AE9</f>
        <v>1228013002</v>
      </c>
      <c r="AG9" s="40">
        <f>IF($AJ9=0,0,$AK9/$AJ9)</f>
        <v>0.7679194086653939</v>
      </c>
      <c r="AH9" s="40">
        <f>IF($AF9=0,0,(($X9/$AF9)-1))</f>
        <v>0.24225503436485596</v>
      </c>
      <c r="AI9" s="12">
        <v>4741319020</v>
      </c>
      <c r="AJ9" s="12">
        <v>5009769375</v>
      </c>
      <c r="AK9" s="12">
        <v>3847099136</v>
      </c>
      <c r="AL9" s="12"/>
    </row>
    <row r="10" spans="1:38" s="13" customFormat="1" ht="12.75">
      <c r="A10" s="29" t="s">
        <v>94</v>
      </c>
      <c r="B10" s="58" t="s">
        <v>52</v>
      </c>
      <c r="C10" s="39" t="s">
        <v>53</v>
      </c>
      <c r="D10" s="75">
        <v>7620912730</v>
      </c>
      <c r="E10" s="76">
        <v>1177276995</v>
      </c>
      <c r="F10" s="77">
        <f aca="true" t="shared" si="0" ref="F10:F41">$D10+$E10</f>
        <v>8798189725</v>
      </c>
      <c r="G10" s="75">
        <v>7857417724</v>
      </c>
      <c r="H10" s="76">
        <v>1676126779</v>
      </c>
      <c r="I10" s="78">
        <f aca="true" t="shared" si="1" ref="I10:I41">$G10+$H10</f>
        <v>9533544503</v>
      </c>
      <c r="J10" s="75">
        <v>1646942675</v>
      </c>
      <c r="K10" s="76">
        <v>106047161</v>
      </c>
      <c r="L10" s="76">
        <f aca="true" t="shared" si="2" ref="L10:L41">$J10+$K10</f>
        <v>1752989836</v>
      </c>
      <c r="M10" s="40">
        <f aca="true" t="shared" si="3" ref="M10:M41">IF($F10=0,0,$L10/$F10)</f>
        <v>0.19924437762678504</v>
      </c>
      <c r="N10" s="103">
        <v>1753806456</v>
      </c>
      <c r="O10" s="104">
        <v>287813539</v>
      </c>
      <c r="P10" s="105">
        <f aca="true" t="shared" si="4" ref="P10:P41">$N10+$O10</f>
        <v>2041619995</v>
      </c>
      <c r="Q10" s="40">
        <f aca="true" t="shared" si="5" ref="Q10:Q41">IF($F10=0,0,$P10/$F10)</f>
        <v>0.23205000787818314</v>
      </c>
      <c r="R10" s="103">
        <v>1598594821</v>
      </c>
      <c r="S10" s="105">
        <v>270282577</v>
      </c>
      <c r="T10" s="105">
        <f aca="true" t="shared" si="6" ref="T10:T41">$R10+$S10</f>
        <v>1868877398</v>
      </c>
      <c r="U10" s="40">
        <f aca="true" t="shared" si="7" ref="U10:U41">IF($I10=0,0,$T10/$I10)</f>
        <v>0.1960317484658413</v>
      </c>
      <c r="V10" s="103">
        <v>1928802145</v>
      </c>
      <c r="W10" s="105">
        <v>611881642</v>
      </c>
      <c r="X10" s="105">
        <f aca="true" t="shared" si="8" ref="X10:X41">$V10+$W10</f>
        <v>2540683787</v>
      </c>
      <c r="Y10" s="40">
        <f aca="true" t="shared" si="9" ref="Y10:Y41">IF($I10=0,0,$X10/$I10)</f>
        <v>0.2664993892041414</v>
      </c>
      <c r="Z10" s="75">
        <f aca="true" t="shared" si="10" ref="Z10:Z41">$J10+$N10+$R10+$V10</f>
        <v>6928146097</v>
      </c>
      <c r="AA10" s="76">
        <f aca="true" t="shared" si="11" ref="AA10:AA41">$K10+$O10+$S10+$W10</f>
        <v>1276024919</v>
      </c>
      <c r="AB10" s="76">
        <f aca="true" t="shared" si="12" ref="AB10:AB41">$Z10+$AA10</f>
        <v>8204171016</v>
      </c>
      <c r="AC10" s="40">
        <f aca="true" t="shared" si="13" ref="AC10:AC41">IF($I10=0,0,$AB10/$I10)</f>
        <v>0.8605583173622702</v>
      </c>
      <c r="AD10" s="75">
        <v>2656945321</v>
      </c>
      <c r="AE10" s="76">
        <v>621848746</v>
      </c>
      <c r="AF10" s="76">
        <f aca="true" t="shared" si="14" ref="AF10:AF41">$AD10+$AE10</f>
        <v>3278794067</v>
      </c>
      <c r="AG10" s="40">
        <f aca="true" t="shared" si="15" ref="AG10:AG41">IF($AJ10=0,0,$AK10/$AJ10)</f>
        <v>0.9610377801903652</v>
      </c>
      <c r="AH10" s="40">
        <f aca="true" t="shared" si="16" ref="AH10:AH41">IF($AF10=0,0,(($X10/$AF10)-1))</f>
        <v>-0.22511638880551876</v>
      </c>
      <c r="AI10" s="12">
        <v>8395172070</v>
      </c>
      <c r="AJ10" s="12">
        <v>9019201722</v>
      </c>
      <c r="AK10" s="12">
        <v>8667793602</v>
      </c>
      <c r="AL10" s="12"/>
    </row>
    <row r="11" spans="1:38" s="55" customFormat="1" ht="12.75">
      <c r="A11" s="59"/>
      <c r="B11" s="60" t="s">
        <v>95</v>
      </c>
      <c r="C11" s="32"/>
      <c r="D11" s="79">
        <f>SUM(D9:D10)</f>
        <v>12135194111</v>
      </c>
      <c r="E11" s="80">
        <f>SUM(E9:E10)</f>
        <v>1928519302</v>
      </c>
      <c r="F11" s="81">
        <f t="shared" si="0"/>
        <v>14063713413</v>
      </c>
      <c r="G11" s="79">
        <f>SUM(G9:G10)</f>
        <v>12320619012</v>
      </c>
      <c r="H11" s="80">
        <f>SUM(H9:H10)</f>
        <v>2680503666</v>
      </c>
      <c r="I11" s="81">
        <f t="shared" si="1"/>
        <v>15001122678</v>
      </c>
      <c r="J11" s="79">
        <f>SUM(J9:J10)</f>
        <v>2656247848</v>
      </c>
      <c r="K11" s="80">
        <f>SUM(K9:K10)</f>
        <v>172328473</v>
      </c>
      <c r="L11" s="80">
        <f t="shared" si="2"/>
        <v>2828576321</v>
      </c>
      <c r="M11" s="44">
        <f t="shared" si="3"/>
        <v>0.20112585047313067</v>
      </c>
      <c r="N11" s="109">
        <f>SUM(N9:N10)</f>
        <v>2791831546</v>
      </c>
      <c r="O11" s="110">
        <f>SUM(O9:O10)</f>
        <v>483251007</v>
      </c>
      <c r="P11" s="111">
        <f t="shared" si="4"/>
        <v>3275082553</v>
      </c>
      <c r="Q11" s="44">
        <f t="shared" si="5"/>
        <v>0.23287466523405045</v>
      </c>
      <c r="R11" s="109">
        <f>SUM(R9:R10)</f>
        <v>2638338064</v>
      </c>
      <c r="S11" s="111">
        <f>SUM(S9:S10)</f>
        <v>454091600</v>
      </c>
      <c r="T11" s="111">
        <f t="shared" si="6"/>
        <v>3092429664</v>
      </c>
      <c r="U11" s="44">
        <f t="shared" si="7"/>
        <v>0.2061465485203467</v>
      </c>
      <c r="V11" s="109">
        <f>SUM(V9:V10)</f>
        <v>3060456107</v>
      </c>
      <c r="W11" s="111">
        <f>SUM(W9:W10)</f>
        <v>1005733014</v>
      </c>
      <c r="X11" s="111">
        <f t="shared" si="8"/>
        <v>4066189121</v>
      </c>
      <c r="Y11" s="44">
        <f t="shared" si="9"/>
        <v>0.2710589872692194</v>
      </c>
      <c r="Z11" s="79">
        <f t="shared" si="10"/>
        <v>11146873565</v>
      </c>
      <c r="AA11" s="80">
        <f t="shared" si="11"/>
        <v>2115404094</v>
      </c>
      <c r="AB11" s="80">
        <f t="shared" si="12"/>
        <v>13262277659</v>
      </c>
      <c r="AC11" s="44">
        <f t="shared" si="13"/>
        <v>0.8840856743642184</v>
      </c>
      <c r="AD11" s="79">
        <f>SUM(AD9:AD10)</f>
        <v>3617322592</v>
      </c>
      <c r="AE11" s="80">
        <f>SUM(AE9:AE10)</f>
        <v>889484477</v>
      </c>
      <c r="AF11" s="80">
        <f t="shared" si="14"/>
        <v>4506807069</v>
      </c>
      <c r="AG11" s="44">
        <f t="shared" si="15"/>
        <v>0.8920748821470039</v>
      </c>
      <c r="AH11" s="44">
        <f t="shared" si="16"/>
        <v>-0.09776720885852508</v>
      </c>
      <c r="AI11" s="61">
        <f>SUM(AI9:AI10)</f>
        <v>13136491090</v>
      </c>
      <c r="AJ11" s="61">
        <f>SUM(AJ9:AJ10)</f>
        <v>14028971097</v>
      </c>
      <c r="AK11" s="61">
        <f>SUM(AK9:AK10)</f>
        <v>12514892738</v>
      </c>
      <c r="AL11" s="61"/>
    </row>
    <row r="12" spans="1:38" s="13" customFormat="1" ht="12.75">
      <c r="A12" s="29" t="s">
        <v>96</v>
      </c>
      <c r="B12" s="58" t="s">
        <v>97</v>
      </c>
      <c r="C12" s="39" t="s">
        <v>98</v>
      </c>
      <c r="D12" s="75">
        <v>202197490</v>
      </c>
      <c r="E12" s="76">
        <v>47800255</v>
      </c>
      <c r="F12" s="77">
        <f t="shared" si="0"/>
        <v>249997745</v>
      </c>
      <c r="G12" s="75">
        <v>207258437</v>
      </c>
      <c r="H12" s="76">
        <v>43696984</v>
      </c>
      <c r="I12" s="78">
        <f t="shared" si="1"/>
        <v>250955421</v>
      </c>
      <c r="J12" s="75">
        <v>42432753</v>
      </c>
      <c r="K12" s="76">
        <v>3520513</v>
      </c>
      <c r="L12" s="76">
        <f t="shared" si="2"/>
        <v>45953266</v>
      </c>
      <c r="M12" s="40">
        <f t="shared" si="3"/>
        <v>0.1838147220087925</v>
      </c>
      <c r="N12" s="103">
        <v>39653647</v>
      </c>
      <c r="O12" s="104">
        <v>6770846</v>
      </c>
      <c r="P12" s="105">
        <f t="shared" si="4"/>
        <v>46424493</v>
      </c>
      <c r="Q12" s="40">
        <f t="shared" si="5"/>
        <v>0.18569964701081604</v>
      </c>
      <c r="R12" s="103">
        <v>36099086</v>
      </c>
      <c r="S12" s="105">
        <v>10403842</v>
      </c>
      <c r="T12" s="105">
        <f t="shared" si="6"/>
        <v>46502928</v>
      </c>
      <c r="U12" s="40">
        <f t="shared" si="7"/>
        <v>0.18530354042441666</v>
      </c>
      <c r="V12" s="103">
        <v>40699255</v>
      </c>
      <c r="W12" s="105">
        <v>18405883</v>
      </c>
      <c r="X12" s="105">
        <f t="shared" si="8"/>
        <v>59105138</v>
      </c>
      <c r="Y12" s="40">
        <f t="shared" si="9"/>
        <v>0.23552046719883368</v>
      </c>
      <c r="Z12" s="75">
        <f t="shared" si="10"/>
        <v>158884741</v>
      </c>
      <c r="AA12" s="76">
        <f t="shared" si="11"/>
        <v>39101084</v>
      </c>
      <c r="AB12" s="76">
        <f t="shared" si="12"/>
        <v>197985825</v>
      </c>
      <c r="AC12" s="40">
        <f t="shared" si="13"/>
        <v>0.7889282654707028</v>
      </c>
      <c r="AD12" s="75">
        <v>29768310</v>
      </c>
      <c r="AE12" s="76">
        <v>13900074</v>
      </c>
      <c r="AF12" s="76">
        <f t="shared" si="14"/>
        <v>43668384</v>
      </c>
      <c r="AG12" s="40">
        <f t="shared" si="15"/>
        <v>0.8094575123531521</v>
      </c>
      <c r="AH12" s="40">
        <f t="shared" si="16"/>
        <v>0.35349954786510995</v>
      </c>
      <c r="AI12" s="12">
        <v>207216857</v>
      </c>
      <c r="AJ12" s="12">
        <v>200295842</v>
      </c>
      <c r="AK12" s="12">
        <v>162130974</v>
      </c>
      <c r="AL12" s="12"/>
    </row>
    <row r="13" spans="1:38" s="13" customFormat="1" ht="12.75">
      <c r="A13" s="29" t="s">
        <v>96</v>
      </c>
      <c r="B13" s="58" t="s">
        <v>99</v>
      </c>
      <c r="C13" s="39" t="s">
        <v>100</v>
      </c>
      <c r="D13" s="75">
        <v>180226510</v>
      </c>
      <c r="E13" s="76">
        <v>37276250</v>
      </c>
      <c r="F13" s="77">
        <f t="shared" si="0"/>
        <v>217502760</v>
      </c>
      <c r="G13" s="75">
        <v>181330890</v>
      </c>
      <c r="H13" s="76">
        <v>43807200</v>
      </c>
      <c r="I13" s="78">
        <f t="shared" si="1"/>
        <v>225138090</v>
      </c>
      <c r="J13" s="75">
        <v>36888850</v>
      </c>
      <c r="K13" s="76">
        <v>5392487</v>
      </c>
      <c r="L13" s="76">
        <f t="shared" si="2"/>
        <v>42281337</v>
      </c>
      <c r="M13" s="40">
        <f t="shared" si="3"/>
        <v>0.19439448492515682</v>
      </c>
      <c r="N13" s="103">
        <v>54270766</v>
      </c>
      <c r="O13" s="104">
        <v>9150183</v>
      </c>
      <c r="P13" s="105">
        <f t="shared" si="4"/>
        <v>63420949</v>
      </c>
      <c r="Q13" s="40">
        <f t="shared" si="5"/>
        <v>0.29158686997810973</v>
      </c>
      <c r="R13" s="103">
        <v>42441428</v>
      </c>
      <c r="S13" s="105">
        <v>7222180</v>
      </c>
      <c r="T13" s="105">
        <f t="shared" si="6"/>
        <v>49663608</v>
      </c>
      <c r="U13" s="40">
        <f t="shared" si="7"/>
        <v>0.22059176214917697</v>
      </c>
      <c r="V13" s="103">
        <v>38361916</v>
      </c>
      <c r="W13" s="105">
        <v>16018356</v>
      </c>
      <c r="X13" s="105">
        <f t="shared" si="8"/>
        <v>54380272</v>
      </c>
      <c r="Y13" s="40">
        <f t="shared" si="9"/>
        <v>0.24154185548966858</v>
      </c>
      <c r="Z13" s="75">
        <f t="shared" si="10"/>
        <v>171962960</v>
      </c>
      <c r="AA13" s="76">
        <f t="shared" si="11"/>
        <v>37783206</v>
      </c>
      <c r="AB13" s="76">
        <f t="shared" si="12"/>
        <v>209746166</v>
      </c>
      <c r="AC13" s="40">
        <f t="shared" si="13"/>
        <v>0.9316334077454419</v>
      </c>
      <c r="AD13" s="75">
        <v>41071945</v>
      </c>
      <c r="AE13" s="76">
        <v>10204142</v>
      </c>
      <c r="AF13" s="76">
        <f t="shared" si="14"/>
        <v>51276087</v>
      </c>
      <c r="AG13" s="40">
        <f t="shared" si="15"/>
        <v>1.1088222803132475</v>
      </c>
      <c r="AH13" s="40">
        <f t="shared" si="16"/>
        <v>0.060538648356689206</v>
      </c>
      <c r="AI13" s="12">
        <v>180177000</v>
      </c>
      <c r="AJ13" s="12">
        <v>180177000</v>
      </c>
      <c r="AK13" s="12">
        <v>199784272</v>
      </c>
      <c r="AL13" s="12"/>
    </row>
    <row r="14" spans="1:38" s="13" customFormat="1" ht="12.75">
      <c r="A14" s="29" t="s">
        <v>96</v>
      </c>
      <c r="B14" s="58" t="s">
        <v>101</v>
      </c>
      <c r="C14" s="39" t="s">
        <v>102</v>
      </c>
      <c r="D14" s="75">
        <v>40746503</v>
      </c>
      <c r="E14" s="76">
        <v>16588750</v>
      </c>
      <c r="F14" s="77">
        <f t="shared" si="0"/>
        <v>57335253</v>
      </c>
      <c r="G14" s="75">
        <v>40445933</v>
      </c>
      <c r="H14" s="76">
        <v>13960469</v>
      </c>
      <c r="I14" s="78">
        <f t="shared" si="1"/>
        <v>54406402</v>
      </c>
      <c r="J14" s="75">
        <v>4725138</v>
      </c>
      <c r="K14" s="76">
        <v>158407</v>
      </c>
      <c r="L14" s="76">
        <f t="shared" si="2"/>
        <v>4883545</v>
      </c>
      <c r="M14" s="40">
        <f t="shared" si="3"/>
        <v>0.08517525857956884</v>
      </c>
      <c r="N14" s="103">
        <v>11394613</v>
      </c>
      <c r="O14" s="104">
        <v>3366898</v>
      </c>
      <c r="P14" s="105">
        <f t="shared" si="4"/>
        <v>14761511</v>
      </c>
      <c r="Q14" s="40">
        <f t="shared" si="5"/>
        <v>0.2574595947104306</v>
      </c>
      <c r="R14" s="103">
        <v>7859635</v>
      </c>
      <c r="S14" s="105">
        <v>3928980</v>
      </c>
      <c r="T14" s="105">
        <f t="shared" si="6"/>
        <v>11788615</v>
      </c>
      <c r="U14" s="40">
        <f t="shared" si="7"/>
        <v>0.216676982241906</v>
      </c>
      <c r="V14" s="103">
        <v>7864680</v>
      </c>
      <c r="W14" s="105">
        <v>1586922</v>
      </c>
      <c r="X14" s="105">
        <f t="shared" si="8"/>
        <v>9451602</v>
      </c>
      <c r="Y14" s="40">
        <f t="shared" si="9"/>
        <v>0.17372223952614987</v>
      </c>
      <c r="Z14" s="75">
        <f t="shared" si="10"/>
        <v>31844066</v>
      </c>
      <c r="AA14" s="76">
        <f t="shared" si="11"/>
        <v>9041207</v>
      </c>
      <c r="AB14" s="76">
        <f t="shared" si="12"/>
        <v>40885273</v>
      </c>
      <c r="AC14" s="40">
        <f t="shared" si="13"/>
        <v>0.7514790814507455</v>
      </c>
      <c r="AD14" s="75">
        <v>7973045</v>
      </c>
      <c r="AE14" s="76">
        <v>4805776</v>
      </c>
      <c r="AF14" s="76">
        <f t="shared" si="14"/>
        <v>12778821</v>
      </c>
      <c r="AG14" s="40">
        <f t="shared" si="15"/>
        <v>0.5985271745481391</v>
      </c>
      <c r="AH14" s="40">
        <f t="shared" si="16"/>
        <v>-0.2603697946782414</v>
      </c>
      <c r="AI14" s="12">
        <v>66713676</v>
      </c>
      <c r="AJ14" s="12">
        <v>66713676</v>
      </c>
      <c r="AK14" s="12">
        <v>39929948</v>
      </c>
      <c r="AL14" s="12"/>
    </row>
    <row r="15" spans="1:38" s="13" customFormat="1" ht="12.75">
      <c r="A15" s="29" t="s">
        <v>96</v>
      </c>
      <c r="B15" s="58" t="s">
        <v>103</v>
      </c>
      <c r="C15" s="39" t="s">
        <v>104</v>
      </c>
      <c r="D15" s="75">
        <v>344643692</v>
      </c>
      <c r="E15" s="76">
        <v>144035153</v>
      </c>
      <c r="F15" s="77">
        <f t="shared" si="0"/>
        <v>488678845</v>
      </c>
      <c r="G15" s="75">
        <v>153067728</v>
      </c>
      <c r="H15" s="76">
        <v>144035153</v>
      </c>
      <c r="I15" s="78">
        <f t="shared" si="1"/>
        <v>297102881</v>
      </c>
      <c r="J15" s="75">
        <v>66119456</v>
      </c>
      <c r="K15" s="76">
        <v>9238965</v>
      </c>
      <c r="L15" s="76">
        <f t="shared" si="2"/>
        <v>75358421</v>
      </c>
      <c r="M15" s="40">
        <f t="shared" si="3"/>
        <v>0.15420847816729205</v>
      </c>
      <c r="N15" s="103">
        <v>80560094</v>
      </c>
      <c r="O15" s="104">
        <v>17148514</v>
      </c>
      <c r="P15" s="105">
        <f t="shared" si="4"/>
        <v>97708608</v>
      </c>
      <c r="Q15" s="40">
        <f t="shared" si="5"/>
        <v>0.19994441952976294</v>
      </c>
      <c r="R15" s="103">
        <v>85589663</v>
      </c>
      <c r="S15" s="105">
        <v>14367685</v>
      </c>
      <c r="T15" s="105">
        <f t="shared" si="6"/>
        <v>99957348</v>
      </c>
      <c r="U15" s="40">
        <f t="shared" si="7"/>
        <v>0.336440184166373</v>
      </c>
      <c r="V15" s="103">
        <v>35204958</v>
      </c>
      <c r="W15" s="105">
        <v>7270223</v>
      </c>
      <c r="X15" s="105">
        <f t="shared" si="8"/>
        <v>42475181</v>
      </c>
      <c r="Y15" s="40">
        <f t="shared" si="9"/>
        <v>0.14296455442315284</v>
      </c>
      <c r="Z15" s="75">
        <f t="shared" si="10"/>
        <v>267474171</v>
      </c>
      <c r="AA15" s="76">
        <f t="shared" si="11"/>
        <v>48025387</v>
      </c>
      <c r="AB15" s="76">
        <f t="shared" si="12"/>
        <v>315499558</v>
      </c>
      <c r="AC15" s="40">
        <f t="shared" si="13"/>
        <v>1.0619202241933157</v>
      </c>
      <c r="AD15" s="75">
        <v>8699462</v>
      </c>
      <c r="AE15" s="76">
        <v>107206932</v>
      </c>
      <c r="AF15" s="76">
        <f t="shared" si="14"/>
        <v>115906394</v>
      </c>
      <c r="AG15" s="40">
        <f t="shared" si="15"/>
        <v>0.9043689755953835</v>
      </c>
      <c r="AH15" s="40">
        <f t="shared" si="16"/>
        <v>-0.6335389314242663</v>
      </c>
      <c r="AI15" s="12">
        <v>429828471</v>
      </c>
      <c r="AJ15" s="12">
        <v>429828471</v>
      </c>
      <c r="AK15" s="12">
        <v>388723534</v>
      </c>
      <c r="AL15" s="12"/>
    </row>
    <row r="16" spans="1:38" s="13" customFormat="1" ht="12.75">
      <c r="A16" s="29" t="s">
        <v>96</v>
      </c>
      <c r="B16" s="58" t="s">
        <v>105</v>
      </c>
      <c r="C16" s="39" t="s">
        <v>106</v>
      </c>
      <c r="D16" s="75">
        <v>273642750</v>
      </c>
      <c r="E16" s="76">
        <v>35326550</v>
      </c>
      <c r="F16" s="77">
        <f t="shared" si="0"/>
        <v>308969300</v>
      </c>
      <c r="G16" s="75">
        <v>273642750</v>
      </c>
      <c r="H16" s="76">
        <v>35326550</v>
      </c>
      <c r="I16" s="78">
        <f t="shared" si="1"/>
        <v>308969300</v>
      </c>
      <c r="J16" s="75">
        <v>59029616</v>
      </c>
      <c r="K16" s="76">
        <v>5351639</v>
      </c>
      <c r="L16" s="76">
        <f t="shared" si="2"/>
        <v>64381255</v>
      </c>
      <c r="M16" s="40">
        <f t="shared" si="3"/>
        <v>0.20837427860955765</v>
      </c>
      <c r="N16" s="103">
        <v>85982606</v>
      </c>
      <c r="O16" s="104">
        <v>11128832</v>
      </c>
      <c r="P16" s="105">
        <f t="shared" si="4"/>
        <v>97111438</v>
      </c>
      <c r="Q16" s="40">
        <f t="shared" si="5"/>
        <v>0.31430772571902776</v>
      </c>
      <c r="R16" s="103">
        <v>72298688</v>
      </c>
      <c r="S16" s="105">
        <v>11731940</v>
      </c>
      <c r="T16" s="105">
        <f t="shared" si="6"/>
        <v>84030628</v>
      </c>
      <c r="U16" s="40">
        <f t="shared" si="7"/>
        <v>0.27197080098249243</v>
      </c>
      <c r="V16" s="103">
        <v>86537584</v>
      </c>
      <c r="W16" s="105">
        <v>27189572</v>
      </c>
      <c r="X16" s="105">
        <f t="shared" si="8"/>
        <v>113727156</v>
      </c>
      <c r="Y16" s="40">
        <f t="shared" si="9"/>
        <v>0.36808561886245655</v>
      </c>
      <c r="Z16" s="75">
        <f t="shared" si="10"/>
        <v>303848494</v>
      </c>
      <c r="AA16" s="76">
        <f t="shared" si="11"/>
        <v>55401983</v>
      </c>
      <c r="AB16" s="76">
        <f t="shared" si="12"/>
        <v>359250477</v>
      </c>
      <c r="AC16" s="40">
        <f t="shared" si="13"/>
        <v>1.1627384241735343</v>
      </c>
      <c r="AD16" s="75">
        <v>58502912</v>
      </c>
      <c r="AE16" s="76">
        <v>31946299</v>
      </c>
      <c r="AF16" s="76">
        <f t="shared" si="14"/>
        <v>90449211</v>
      </c>
      <c r="AG16" s="40">
        <f t="shared" si="15"/>
        <v>0.9339319712786666</v>
      </c>
      <c r="AH16" s="40">
        <f t="shared" si="16"/>
        <v>0.25735929305121297</v>
      </c>
      <c r="AI16" s="12">
        <v>303734505</v>
      </c>
      <c r="AJ16" s="12">
        <v>303734505</v>
      </c>
      <c r="AK16" s="12">
        <v>283667365</v>
      </c>
      <c r="AL16" s="12"/>
    </row>
    <row r="17" spans="1:38" s="13" customFormat="1" ht="12.75">
      <c r="A17" s="29" t="s">
        <v>96</v>
      </c>
      <c r="B17" s="58" t="s">
        <v>107</v>
      </c>
      <c r="C17" s="39" t="s">
        <v>108</v>
      </c>
      <c r="D17" s="75">
        <v>0</v>
      </c>
      <c r="E17" s="76">
        <v>0</v>
      </c>
      <c r="F17" s="77">
        <f t="shared" si="0"/>
        <v>0</v>
      </c>
      <c r="G17" s="75">
        <v>0</v>
      </c>
      <c r="H17" s="76">
        <v>26486098</v>
      </c>
      <c r="I17" s="78">
        <f t="shared" si="1"/>
        <v>26486098</v>
      </c>
      <c r="J17" s="75">
        <v>21329139</v>
      </c>
      <c r="K17" s="76">
        <v>5673726</v>
      </c>
      <c r="L17" s="76">
        <f t="shared" si="2"/>
        <v>27002865</v>
      </c>
      <c r="M17" s="40">
        <f t="shared" si="3"/>
        <v>0</v>
      </c>
      <c r="N17" s="103">
        <v>21096661</v>
      </c>
      <c r="O17" s="104">
        <v>2762209</v>
      </c>
      <c r="P17" s="105">
        <f t="shared" si="4"/>
        <v>23858870</v>
      </c>
      <c r="Q17" s="40">
        <f t="shared" si="5"/>
        <v>0</v>
      </c>
      <c r="R17" s="103">
        <v>21404532</v>
      </c>
      <c r="S17" s="105">
        <v>4500622</v>
      </c>
      <c r="T17" s="105">
        <f t="shared" si="6"/>
        <v>25905154</v>
      </c>
      <c r="U17" s="40">
        <f t="shared" si="7"/>
        <v>0.9780660782875605</v>
      </c>
      <c r="V17" s="103">
        <v>26208041</v>
      </c>
      <c r="W17" s="105">
        <v>8069916</v>
      </c>
      <c r="X17" s="105">
        <f t="shared" si="8"/>
        <v>34277957</v>
      </c>
      <c r="Y17" s="40">
        <f t="shared" si="9"/>
        <v>1.2941867465717298</v>
      </c>
      <c r="Z17" s="75">
        <f t="shared" si="10"/>
        <v>90038373</v>
      </c>
      <c r="AA17" s="76">
        <f t="shared" si="11"/>
        <v>21006473</v>
      </c>
      <c r="AB17" s="76">
        <f t="shared" si="12"/>
        <v>111044846</v>
      </c>
      <c r="AC17" s="40">
        <f t="shared" si="13"/>
        <v>4.192570985729948</v>
      </c>
      <c r="AD17" s="75">
        <v>5307514</v>
      </c>
      <c r="AE17" s="76">
        <v>8788347</v>
      </c>
      <c r="AF17" s="76">
        <f t="shared" si="14"/>
        <v>14095861</v>
      </c>
      <c r="AG17" s="40">
        <f t="shared" si="15"/>
        <v>0.5981269453803696</v>
      </c>
      <c r="AH17" s="40">
        <f t="shared" si="16"/>
        <v>1.4317746180953401</v>
      </c>
      <c r="AI17" s="12">
        <v>152487998</v>
      </c>
      <c r="AJ17" s="12">
        <v>141398119</v>
      </c>
      <c r="AK17" s="12">
        <v>84574025</v>
      </c>
      <c r="AL17" s="12"/>
    </row>
    <row r="18" spans="1:38" s="13" customFormat="1" ht="12.75">
      <c r="A18" s="29" t="s">
        <v>96</v>
      </c>
      <c r="B18" s="58" t="s">
        <v>109</v>
      </c>
      <c r="C18" s="39" t="s">
        <v>110</v>
      </c>
      <c r="D18" s="75">
        <v>59525928</v>
      </c>
      <c r="E18" s="76">
        <v>37029034</v>
      </c>
      <c r="F18" s="77">
        <f t="shared" si="0"/>
        <v>96554962</v>
      </c>
      <c r="G18" s="75">
        <v>59525928</v>
      </c>
      <c r="H18" s="76">
        <v>37029034</v>
      </c>
      <c r="I18" s="78">
        <f t="shared" si="1"/>
        <v>96554962</v>
      </c>
      <c r="J18" s="75">
        <v>13177496</v>
      </c>
      <c r="K18" s="76">
        <v>4402972</v>
      </c>
      <c r="L18" s="76">
        <f t="shared" si="2"/>
        <v>17580468</v>
      </c>
      <c r="M18" s="40">
        <f t="shared" si="3"/>
        <v>0.18207731260875024</v>
      </c>
      <c r="N18" s="103">
        <v>14172875</v>
      </c>
      <c r="O18" s="104">
        <v>9109800</v>
      </c>
      <c r="P18" s="105">
        <f t="shared" si="4"/>
        <v>23282675</v>
      </c>
      <c r="Q18" s="40">
        <f t="shared" si="5"/>
        <v>0.24113390464593626</v>
      </c>
      <c r="R18" s="103">
        <v>15470993</v>
      </c>
      <c r="S18" s="105">
        <v>4128323</v>
      </c>
      <c r="T18" s="105">
        <f t="shared" si="6"/>
        <v>19599316</v>
      </c>
      <c r="U18" s="40">
        <f t="shared" si="7"/>
        <v>0.20298610857513466</v>
      </c>
      <c r="V18" s="103">
        <v>9682877</v>
      </c>
      <c r="W18" s="105">
        <v>17846611</v>
      </c>
      <c r="X18" s="105">
        <f t="shared" si="8"/>
        <v>27529488</v>
      </c>
      <c r="Y18" s="40">
        <f t="shared" si="9"/>
        <v>0.28511727859206243</v>
      </c>
      <c r="Z18" s="75">
        <f t="shared" si="10"/>
        <v>52504241</v>
      </c>
      <c r="AA18" s="76">
        <f t="shared" si="11"/>
        <v>35487706</v>
      </c>
      <c r="AB18" s="76">
        <f t="shared" si="12"/>
        <v>87991947</v>
      </c>
      <c r="AC18" s="40">
        <f t="shared" si="13"/>
        <v>0.9113146044218836</v>
      </c>
      <c r="AD18" s="75">
        <v>11383977</v>
      </c>
      <c r="AE18" s="76">
        <v>4998452</v>
      </c>
      <c r="AF18" s="76">
        <f t="shared" si="14"/>
        <v>16382429</v>
      </c>
      <c r="AG18" s="40">
        <f t="shared" si="15"/>
        <v>0.5548291095297472</v>
      </c>
      <c r="AH18" s="40">
        <f t="shared" si="16"/>
        <v>0.6804277314432432</v>
      </c>
      <c r="AI18" s="12">
        <v>104754437</v>
      </c>
      <c r="AJ18" s="12">
        <v>104754437</v>
      </c>
      <c r="AK18" s="12">
        <v>58120811</v>
      </c>
      <c r="AL18" s="12"/>
    </row>
    <row r="19" spans="1:38" s="13" customFormat="1" ht="12.75">
      <c r="A19" s="29" t="s">
        <v>96</v>
      </c>
      <c r="B19" s="58" t="s">
        <v>111</v>
      </c>
      <c r="C19" s="39" t="s">
        <v>112</v>
      </c>
      <c r="D19" s="75">
        <v>644462664</v>
      </c>
      <c r="E19" s="76">
        <v>82025976</v>
      </c>
      <c r="F19" s="77">
        <f t="shared" si="0"/>
        <v>726488640</v>
      </c>
      <c r="G19" s="75">
        <v>646817224</v>
      </c>
      <c r="H19" s="76">
        <v>84765976</v>
      </c>
      <c r="I19" s="78">
        <f t="shared" si="1"/>
        <v>731583200</v>
      </c>
      <c r="J19" s="75">
        <v>119429994</v>
      </c>
      <c r="K19" s="76">
        <v>191491</v>
      </c>
      <c r="L19" s="76">
        <f t="shared" si="2"/>
        <v>119621485</v>
      </c>
      <c r="M19" s="40">
        <f t="shared" si="3"/>
        <v>0.1646570619466259</v>
      </c>
      <c r="N19" s="103">
        <v>123424391</v>
      </c>
      <c r="O19" s="104">
        <v>798022</v>
      </c>
      <c r="P19" s="105">
        <f t="shared" si="4"/>
        <v>124222413</v>
      </c>
      <c r="Q19" s="40">
        <f t="shared" si="5"/>
        <v>0.17099016579254425</v>
      </c>
      <c r="R19" s="103">
        <v>132259224</v>
      </c>
      <c r="S19" s="105">
        <v>7946212</v>
      </c>
      <c r="T19" s="105">
        <f t="shared" si="6"/>
        <v>140205436</v>
      </c>
      <c r="U19" s="40">
        <f t="shared" si="7"/>
        <v>0.1916466042413221</v>
      </c>
      <c r="V19" s="103">
        <v>130180807</v>
      </c>
      <c r="W19" s="105">
        <v>12004892</v>
      </c>
      <c r="X19" s="105">
        <f t="shared" si="8"/>
        <v>142185699</v>
      </c>
      <c r="Y19" s="40">
        <f t="shared" si="9"/>
        <v>0.19435342282326876</v>
      </c>
      <c r="Z19" s="75">
        <f t="shared" si="10"/>
        <v>505294416</v>
      </c>
      <c r="AA19" s="76">
        <f t="shared" si="11"/>
        <v>20940617</v>
      </c>
      <c r="AB19" s="76">
        <f t="shared" si="12"/>
        <v>526235033</v>
      </c>
      <c r="AC19" s="40">
        <f t="shared" si="13"/>
        <v>0.7193098925727108</v>
      </c>
      <c r="AD19" s="75">
        <v>128381704</v>
      </c>
      <c r="AE19" s="76">
        <v>14047510</v>
      </c>
      <c r="AF19" s="76">
        <f t="shared" si="14"/>
        <v>142429214</v>
      </c>
      <c r="AG19" s="40">
        <f t="shared" si="15"/>
        <v>0.7892103270184662</v>
      </c>
      <c r="AH19" s="40">
        <f t="shared" si="16"/>
        <v>-0.0017097264891176023</v>
      </c>
      <c r="AI19" s="12">
        <v>556404620</v>
      </c>
      <c r="AJ19" s="12">
        <v>633334357</v>
      </c>
      <c r="AK19" s="12">
        <v>499834015</v>
      </c>
      <c r="AL19" s="12"/>
    </row>
    <row r="20" spans="1:38" s="13" customFormat="1" ht="12.75">
      <c r="A20" s="29" t="s">
        <v>96</v>
      </c>
      <c r="B20" s="58" t="s">
        <v>113</v>
      </c>
      <c r="C20" s="39" t="s">
        <v>114</v>
      </c>
      <c r="D20" s="75">
        <v>0</v>
      </c>
      <c r="E20" s="76">
        <v>0</v>
      </c>
      <c r="F20" s="77">
        <f t="shared" si="0"/>
        <v>0</v>
      </c>
      <c r="G20" s="75">
        <v>120927065</v>
      </c>
      <c r="H20" s="76">
        <v>31459237</v>
      </c>
      <c r="I20" s="78">
        <f t="shared" si="1"/>
        <v>152386302</v>
      </c>
      <c r="J20" s="75">
        <v>28253684</v>
      </c>
      <c r="K20" s="76">
        <v>2237687</v>
      </c>
      <c r="L20" s="76">
        <f t="shared" si="2"/>
        <v>30491371</v>
      </c>
      <c r="M20" s="40">
        <f t="shared" si="3"/>
        <v>0</v>
      </c>
      <c r="N20" s="103">
        <v>26624311</v>
      </c>
      <c r="O20" s="104">
        <v>3267485</v>
      </c>
      <c r="P20" s="105">
        <f t="shared" si="4"/>
        <v>29891796</v>
      </c>
      <c r="Q20" s="40">
        <f t="shared" si="5"/>
        <v>0</v>
      </c>
      <c r="R20" s="103">
        <v>25044289</v>
      </c>
      <c r="S20" s="105">
        <v>3378998</v>
      </c>
      <c r="T20" s="105">
        <f t="shared" si="6"/>
        <v>28423287</v>
      </c>
      <c r="U20" s="40">
        <f t="shared" si="7"/>
        <v>0.18652127275849242</v>
      </c>
      <c r="V20" s="103">
        <v>11363092</v>
      </c>
      <c r="W20" s="105">
        <v>4002924</v>
      </c>
      <c r="X20" s="105">
        <f t="shared" si="8"/>
        <v>15366016</v>
      </c>
      <c r="Y20" s="40">
        <f t="shared" si="9"/>
        <v>0.10083593996526014</v>
      </c>
      <c r="Z20" s="75">
        <f t="shared" si="10"/>
        <v>91285376</v>
      </c>
      <c r="AA20" s="76">
        <f t="shared" si="11"/>
        <v>12887094</v>
      </c>
      <c r="AB20" s="76">
        <f t="shared" si="12"/>
        <v>104172470</v>
      </c>
      <c r="AC20" s="40">
        <f t="shared" si="13"/>
        <v>0.6836078350401862</v>
      </c>
      <c r="AD20" s="75">
        <v>25661711</v>
      </c>
      <c r="AE20" s="76">
        <v>2164411</v>
      </c>
      <c r="AF20" s="76">
        <f t="shared" si="14"/>
        <v>27826122</v>
      </c>
      <c r="AG20" s="40">
        <f t="shared" si="15"/>
        <v>0.5573362037067262</v>
      </c>
      <c r="AH20" s="40">
        <f t="shared" si="16"/>
        <v>-0.4477844954464011</v>
      </c>
      <c r="AI20" s="12">
        <v>99689596</v>
      </c>
      <c r="AJ20" s="12">
        <v>184173948</v>
      </c>
      <c r="AK20" s="12">
        <v>102646809</v>
      </c>
      <c r="AL20" s="12"/>
    </row>
    <row r="21" spans="1:38" s="13" customFormat="1" ht="12.75">
      <c r="A21" s="29" t="s">
        <v>115</v>
      </c>
      <c r="B21" s="58" t="s">
        <v>116</v>
      </c>
      <c r="C21" s="39" t="s">
        <v>117</v>
      </c>
      <c r="D21" s="75">
        <v>150907000</v>
      </c>
      <c r="E21" s="76">
        <v>13030000</v>
      </c>
      <c r="F21" s="77">
        <f t="shared" si="0"/>
        <v>163937000</v>
      </c>
      <c r="G21" s="75">
        <v>183959313</v>
      </c>
      <c r="H21" s="76">
        <v>13989696</v>
      </c>
      <c r="I21" s="78">
        <f t="shared" si="1"/>
        <v>197949009</v>
      </c>
      <c r="J21" s="75">
        <v>27012213</v>
      </c>
      <c r="K21" s="76">
        <v>0</v>
      </c>
      <c r="L21" s="76">
        <f t="shared" si="2"/>
        <v>27012213</v>
      </c>
      <c r="M21" s="40">
        <f t="shared" si="3"/>
        <v>0.16477191238097563</v>
      </c>
      <c r="N21" s="103">
        <v>30778501</v>
      </c>
      <c r="O21" s="104">
        <v>1505468</v>
      </c>
      <c r="P21" s="105">
        <f t="shared" si="4"/>
        <v>32283969</v>
      </c>
      <c r="Q21" s="40">
        <f t="shared" si="5"/>
        <v>0.19692911911282993</v>
      </c>
      <c r="R21" s="103">
        <v>29317439</v>
      </c>
      <c r="S21" s="105">
        <v>64948</v>
      </c>
      <c r="T21" s="105">
        <f t="shared" si="6"/>
        <v>29382387</v>
      </c>
      <c r="U21" s="40">
        <f t="shared" si="7"/>
        <v>0.1484341202233551</v>
      </c>
      <c r="V21" s="103">
        <v>43398415</v>
      </c>
      <c r="W21" s="105">
        <v>1405334</v>
      </c>
      <c r="X21" s="105">
        <f t="shared" si="8"/>
        <v>44803749</v>
      </c>
      <c r="Y21" s="40">
        <f t="shared" si="9"/>
        <v>0.22633984997621281</v>
      </c>
      <c r="Z21" s="75">
        <f t="shared" si="10"/>
        <v>130506568</v>
      </c>
      <c r="AA21" s="76">
        <f t="shared" si="11"/>
        <v>2975750</v>
      </c>
      <c r="AB21" s="76">
        <f t="shared" si="12"/>
        <v>133482318</v>
      </c>
      <c r="AC21" s="40">
        <f t="shared" si="13"/>
        <v>0.6743267807923201</v>
      </c>
      <c r="AD21" s="75">
        <v>30642367</v>
      </c>
      <c r="AE21" s="76">
        <v>2815565</v>
      </c>
      <c r="AF21" s="76">
        <f t="shared" si="14"/>
        <v>33457932</v>
      </c>
      <c r="AG21" s="40">
        <f t="shared" si="15"/>
        <v>0.564394266918016</v>
      </c>
      <c r="AH21" s="40">
        <f t="shared" si="16"/>
        <v>0.3391069418157704</v>
      </c>
      <c r="AI21" s="12">
        <v>169409666</v>
      </c>
      <c r="AJ21" s="12">
        <v>198308345</v>
      </c>
      <c r="AK21" s="12">
        <v>111924093</v>
      </c>
      <c r="AL21" s="12"/>
    </row>
    <row r="22" spans="1:38" s="55" customFormat="1" ht="12.75">
      <c r="A22" s="59"/>
      <c r="B22" s="60" t="s">
        <v>118</v>
      </c>
      <c r="C22" s="32"/>
      <c r="D22" s="79">
        <f>SUM(D12:D21)</f>
        <v>1896352537</v>
      </c>
      <c r="E22" s="80">
        <f>SUM(E12:E21)</f>
        <v>413111968</v>
      </c>
      <c r="F22" s="81">
        <f t="shared" si="0"/>
        <v>2309464505</v>
      </c>
      <c r="G22" s="79">
        <f>SUM(G12:G21)</f>
        <v>1866975268</v>
      </c>
      <c r="H22" s="80">
        <f>SUM(H12:H21)</f>
        <v>474556397</v>
      </c>
      <c r="I22" s="81">
        <f t="shared" si="1"/>
        <v>2341531665</v>
      </c>
      <c r="J22" s="79">
        <f>SUM(J12:J21)</f>
        <v>418398339</v>
      </c>
      <c r="K22" s="80">
        <f>SUM(K12:K21)</f>
        <v>36167887</v>
      </c>
      <c r="L22" s="80">
        <f t="shared" si="2"/>
        <v>454566226</v>
      </c>
      <c r="M22" s="44">
        <f t="shared" si="3"/>
        <v>0.1968275437946166</v>
      </c>
      <c r="N22" s="109">
        <f>SUM(N12:N21)</f>
        <v>487958465</v>
      </c>
      <c r="O22" s="110">
        <f>SUM(O12:O21)</f>
        <v>65008257</v>
      </c>
      <c r="P22" s="111">
        <f t="shared" si="4"/>
        <v>552966722</v>
      </c>
      <c r="Q22" s="44">
        <f t="shared" si="5"/>
        <v>0.23943503821029716</v>
      </c>
      <c r="R22" s="109">
        <f>SUM(R12:R21)</f>
        <v>467784977</v>
      </c>
      <c r="S22" s="111">
        <f>SUM(S12:S21)</f>
        <v>67673730</v>
      </c>
      <c r="T22" s="111">
        <f t="shared" si="6"/>
        <v>535458707</v>
      </c>
      <c r="U22" s="44">
        <f t="shared" si="7"/>
        <v>0.22867882378178303</v>
      </c>
      <c r="V22" s="109">
        <f>SUM(V12:V21)</f>
        <v>429501625</v>
      </c>
      <c r="W22" s="111">
        <f>SUM(W12:W21)</f>
        <v>113800633</v>
      </c>
      <c r="X22" s="111">
        <f t="shared" si="8"/>
        <v>543302258</v>
      </c>
      <c r="Y22" s="44">
        <f t="shared" si="9"/>
        <v>0.23202857604746507</v>
      </c>
      <c r="Z22" s="79">
        <f t="shared" si="10"/>
        <v>1803643406</v>
      </c>
      <c r="AA22" s="80">
        <f t="shared" si="11"/>
        <v>282650507</v>
      </c>
      <c r="AB22" s="80">
        <f t="shared" si="12"/>
        <v>2086293913</v>
      </c>
      <c r="AC22" s="44">
        <f t="shared" si="13"/>
        <v>0.8909953874145025</v>
      </c>
      <c r="AD22" s="79">
        <f>SUM(AD12:AD21)</f>
        <v>347392947</v>
      </c>
      <c r="AE22" s="80">
        <f>SUM(AE12:AE21)</f>
        <v>200877508</v>
      </c>
      <c r="AF22" s="80">
        <f t="shared" si="14"/>
        <v>548270455</v>
      </c>
      <c r="AG22" s="44">
        <f t="shared" si="15"/>
        <v>0.7906501252068033</v>
      </c>
      <c r="AH22" s="44">
        <f t="shared" si="16"/>
        <v>-0.009061580748501163</v>
      </c>
      <c r="AI22" s="61">
        <f>SUM(AI12:AI21)</f>
        <v>2270416826</v>
      </c>
      <c r="AJ22" s="61">
        <f>SUM(AJ12:AJ21)</f>
        <v>2442718700</v>
      </c>
      <c r="AK22" s="61">
        <f>SUM(AK12:AK21)</f>
        <v>1931335846</v>
      </c>
      <c r="AL22" s="61"/>
    </row>
    <row r="23" spans="1:38" s="13" customFormat="1" ht="12.75">
      <c r="A23" s="29" t="s">
        <v>96</v>
      </c>
      <c r="B23" s="58" t="s">
        <v>119</v>
      </c>
      <c r="C23" s="39" t="s">
        <v>120</v>
      </c>
      <c r="D23" s="75">
        <v>178828463</v>
      </c>
      <c r="E23" s="76">
        <v>75042370</v>
      </c>
      <c r="F23" s="77">
        <f t="shared" si="0"/>
        <v>253870833</v>
      </c>
      <c r="G23" s="75">
        <v>178828463</v>
      </c>
      <c r="H23" s="76">
        <v>75042370</v>
      </c>
      <c r="I23" s="78">
        <f t="shared" si="1"/>
        <v>253870833</v>
      </c>
      <c r="J23" s="75">
        <v>17916846</v>
      </c>
      <c r="K23" s="76">
        <v>8375399</v>
      </c>
      <c r="L23" s="76">
        <f t="shared" si="2"/>
        <v>26292245</v>
      </c>
      <c r="M23" s="40">
        <f t="shared" si="3"/>
        <v>0.10356544187965067</v>
      </c>
      <c r="N23" s="103">
        <v>36532614</v>
      </c>
      <c r="O23" s="104">
        <v>11092623</v>
      </c>
      <c r="P23" s="105">
        <f t="shared" si="4"/>
        <v>47625237</v>
      </c>
      <c r="Q23" s="40">
        <f t="shared" si="5"/>
        <v>0.18759633171408863</v>
      </c>
      <c r="R23" s="103">
        <v>45095283</v>
      </c>
      <c r="S23" s="105">
        <v>5309463</v>
      </c>
      <c r="T23" s="105">
        <f t="shared" si="6"/>
        <v>50404746</v>
      </c>
      <c r="U23" s="40">
        <f t="shared" si="7"/>
        <v>0.19854484819845375</v>
      </c>
      <c r="V23" s="103">
        <v>38406371</v>
      </c>
      <c r="W23" s="105">
        <v>12169853</v>
      </c>
      <c r="X23" s="105">
        <f t="shared" si="8"/>
        <v>50576224</v>
      </c>
      <c r="Y23" s="40">
        <f t="shared" si="9"/>
        <v>0.19922030192416787</v>
      </c>
      <c r="Z23" s="75">
        <f t="shared" si="10"/>
        <v>137951114</v>
      </c>
      <c r="AA23" s="76">
        <f t="shared" si="11"/>
        <v>36947338</v>
      </c>
      <c r="AB23" s="76">
        <f t="shared" si="12"/>
        <v>174898452</v>
      </c>
      <c r="AC23" s="40">
        <f t="shared" si="13"/>
        <v>0.6889269237163609</v>
      </c>
      <c r="AD23" s="75">
        <v>25142308</v>
      </c>
      <c r="AE23" s="76">
        <v>17877021</v>
      </c>
      <c r="AF23" s="76">
        <f t="shared" si="14"/>
        <v>43019329</v>
      </c>
      <c r="AG23" s="40">
        <f t="shared" si="15"/>
        <v>0.6340077098625134</v>
      </c>
      <c r="AH23" s="40">
        <f t="shared" si="16"/>
        <v>0.1756627817230716</v>
      </c>
      <c r="AI23" s="12">
        <v>197794448</v>
      </c>
      <c r="AJ23" s="12">
        <v>197794448</v>
      </c>
      <c r="AK23" s="12">
        <v>125403205</v>
      </c>
      <c r="AL23" s="12"/>
    </row>
    <row r="24" spans="1:38" s="13" customFormat="1" ht="12.75">
      <c r="A24" s="29" t="s">
        <v>96</v>
      </c>
      <c r="B24" s="58" t="s">
        <v>121</v>
      </c>
      <c r="C24" s="39" t="s">
        <v>122</v>
      </c>
      <c r="D24" s="75">
        <v>234868919</v>
      </c>
      <c r="E24" s="76">
        <v>84508462</v>
      </c>
      <c r="F24" s="77">
        <f t="shared" si="0"/>
        <v>319377381</v>
      </c>
      <c r="G24" s="75">
        <v>241987913</v>
      </c>
      <c r="H24" s="76">
        <v>98313732</v>
      </c>
      <c r="I24" s="78">
        <f t="shared" si="1"/>
        <v>340301645</v>
      </c>
      <c r="J24" s="75">
        <v>39905399</v>
      </c>
      <c r="K24" s="76">
        <v>10363886</v>
      </c>
      <c r="L24" s="76">
        <f t="shared" si="2"/>
        <v>50269285</v>
      </c>
      <c r="M24" s="40">
        <f t="shared" si="3"/>
        <v>0.15739776199116617</v>
      </c>
      <c r="N24" s="103">
        <v>43878653</v>
      </c>
      <c r="O24" s="104">
        <v>5197757</v>
      </c>
      <c r="P24" s="105">
        <f t="shared" si="4"/>
        <v>49076410</v>
      </c>
      <c r="Q24" s="40">
        <f t="shared" si="5"/>
        <v>0.15366276048208938</v>
      </c>
      <c r="R24" s="103">
        <v>37110888</v>
      </c>
      <c r="S24" s="105">
        <v>8383150</v>
      </c>
      <c r="T24" s="105">
        <f t="shared" si="6"/>
        <v>45494038</v>
      </c>
      <c r="U24" s="40">
        <f t="shared" si="7"/>
        <v>0.13368738784674403</v>
      </c>
      <c r="V24" s="103">
        <v>52986549</v>
      </c>
      <c r="W24" s="105">
        <v>12510596</v>
      </c>
      <c r="X24" s="105">
        <f t="shared" si="8"/>
        <v>65497145</v>
      </c>
      <c r="Y24" s="40">
        <f t="shared" si="9"/>
        <v>0.192467905936805</v>
      </c>
      <c r="Z24" s="75">
        <f t="shared" si="10"/>
        <v>173881489</v>
      </c>
      <c r="AA24" s="76">
        <f t="shared" si="11"/>
        <v>36455389</v>
      </c>
      <c r="AB24" s="76">
        <f t="shared" si="12"/>
        <v>210336878</v>
      </c>
      <c r="AC24" s="40">
        <f t="shared" si="13"/>
        <v>0.6180895129084668</v>
      </c>
      <c r="AD24" s="75">
        <v>51117870</v>
      </c>
      <c r="AE24" s="76">
        <v>2352202</v>
      </c>
      <c r="AF24" s="76">
        <f t="shared" si="14"/>
        <v>53470072</v>
      </c>
      <c r="AG24" s="40">
        <f t="shared" si="15"/>
        <v>0.5452441150002005</v>
      </c>
      <c r="AH24" s="40">
        <f t="shared" si="16"/>
        <v>0.22493092958618055</v>
      </c>
      <c r="AI24" s="12">
        <v>265677316</v>
      </c>
      <c r="AJ24" s="12">
        <v>309011183</v>
      </c>
      <c r="AK24" s="12">
        <v>168486529</v>
      </c>
      <c r="AL24" s="12"/>
    </row>
    <row r="25" spans="1:38" s="13" customFormat="1" ht="12.75">
      <c r="A25" s="29" t="s">
        <v>96</v>
      </c>
      <c r="B25" s="58" t="s">
        <v>123</v>
      </c>
      <c r="C25" s="39" t="s">
        <v>124</v>
      </c>
      <c r="D25" s="75">
        <v>107372939</v>
      </c>
      <c r="E25" s="76">
        <v>20552677</v>
      </c>
      <c r="F25" s="77">
        <f t="shared" si="0"/>
        <v>127925616</v>
      </c>
      <c r="G25" s="75">
        <v>97770654</v>
      </c>
      <c r="H25" s="76">
        <v>30154962</v>
      </c>
      <c r="I25" s="78">
        <f t="shared" si="1"/>
        <v>127925616</v>
      </c>
      <c r="J25" s="75">
        <v>15004044</v>
      </c>
      <c r="K25" s="76">
        <v>1217577</v>
      </c>
      <c r="L25" s="76">
        <f t="shared" si="2"/>
        <v>16221621</v>
      </c>
      <c r="M25" s="40">
        <f t="shared" si="3"/>
        <v>0.1268051036783751</v>
      </c>
      <c r="N25" s="103">
        <v>17801615</v>
      </c>
      <c r="O25" s="104">
        <v>5946940</v>
      </c>
      <c r="P25" s="105">
        <f t="shared" si="4"/>
        <v>23748555</v>
      </c>
      <c r="Q25" s="40">
        <f t="shared" si="5"/>
        <v>0.18564346799784023</v>
      </c>
      <c r="R25" s="103">
        <v>17406592</v>
      </c>
      <c r="S25" s="105">
        <v>2666396</v>
      </c>
      <c r="T25" s="105">
        <f t="shared" si="6"/>
        <v>20072988</v>
      </c>
      <c r="U25" s="40">
        <f t="shared" si="7"/>
        <v>0.15691140388958533</v>
      </c>
      <c r="V25" s="103">
        <v>14365711</v>
      </c>
      <c r="W25" s="105">
        <v>12732615</v>
      </c>
      <c r="X25" s="105">
        <f t="shared" si="8"/>
        <v>27098326</v>
      </c>
      <c r="Y25" s="40">
        <f t="shared" si="9"/>
        <v>0.21182877086947152</v>
      </c>
      <c r="Z25" s="75">
        <f t="shared" si="10"/>
        <v>64577962</v>
      </c>
      <c r="AA25" s="76">
        <f t="shared" si="11"/>
        <v>22563528</v>
      </c>
      <c r="AB25" s="76">
        <f t="shared" si="12"/>
        <v>87141490</v>
      </c>
      <c r="AC25" s="40">
        <f t="shared" si="13"/>
        <v>0.6811887464352722</v>
      </c>
      <c r="AD25" s="75">
        <v>19531377</v>
      </c>
      <c r="AE25" s="76">
        <v>5330888</v>
      </c>
      <c r="AF25" s="76">
        <f t="shared" si="14"/>
        <v>24862265</v>
      </c>
      <c r="AG25" s="40">
        <f t="shared" si="15"/>
        <v>0.5773158282178209</v>
      </c>
      <c r="AH25" s="40">
        <f t="shared" si="16"/>
        <v>0.08993794410927558</v>
      </c>
      <c r="AI25" s="12">
        <v>85046584</v>
      </c>
      <c r="AJ25" s="12">
        <v>128433695</v>
      </c>
      <c r="AK25" s="12">
        <v>74146805</v>
      </c>
      <c r="AL25" s="12"/>
    </row>
    <row r="26" spans="1:38" s="13" customFormat="1" ht="12.75">
      <c r="A26" s="29" t="s">
        <v>96</v>
      </c>
      <c r="B26" s="58" t="s">
        <v>125</v>
      </c>
      <c r="C26" s="39" t="s">
        <v>126</v>
      </c>
      <c r="D26" s="75">
        <v>0</v>
      </c>
      <c r="E26" s="76">
        <v>42969933</v>
      </c>
      <c r="F26" s="77">
        <f t="shared" si="0"/>
        <v>42969933</v>
      </c>
      <c r="G26" s="75">
        <v>165584969</v>
      </c>
      <c r="H26" s="76">
        <v>66692782</v>
      </c>
      <c r="I26" s="78">
        <f t="shared" si="1"/>
        <v>232277751</v>
      </c>
      <c r="J26" s="75">
        <v>31142935</v>
      </c>
      <c r="K26" s="76">
        <v>5376421</v>
      </c>
      <c r="L26" s="76">
        <f t="shared" si="2"/>
        <v>36519356</v>
      </c>
      <c r="M26" s="40">
        <f t="shared" si="3"/>
        <v>0.8498816137320949</v>
      </c>
      <c r="N26" s="103">
        <v>44191354</v>
      </c>
      <c r="O26" s="104">
        <v>5595958</v>
      </c>
      <c r="P26" s="105">
        <f t="shared" si="4"/>
        <v>49787312</v>
      </c>
      <c r="Q26" s="40">
        <f t="shared" si="5"/>
        <v>1.1586546341601232</v>
      </c>
      <c r="R26" s="103">
        <v>36292008</v>
      </c>
      <c r="S26" s="105">
        <v>6486274</v>
      </c>
      <c r="T26" s="105">
        <f t="shared" si="6"/>
        <v>42778282</v>
      </c>
      <c r="U26" s="40">
        <f t="shared" si="7"/>
        <v>0.18416865935644436</v>
      </c>
      <c r="V26" s="103">
        <v>40937278</v>
      </c>
      <c r="W26" s="105">
        <v>27286676</v>
      </c>
      <c r="X26" s="105">
        <f t="shared" si="8"/>
        <v>68223954</v>
      </c>
      <c r="Y26" s="40">
        <f t="shared" si="9"/>
        <v>0.2937171283357225</v>
      </c>
      <c r="Z26" s="75">
        <f t="shared" si="10"/>
        <v>152563575</v>
      </c>
      <c r="AA26" s="76">
        <f t="shared" si="11"/>
        <v>44745329</v>
      </c>
      <c r="AB26" s="76">
        <f t="shared" si="12"/>
        <v>197308904</v>
      </c>
      <c r="AC26" s="40">
        <f t="shared" si="13"/>
        <v>0.8494524471265438</v>
      </c>
      <c r="AD26" s="75">
        <v>27100084</v>
      </c>
      <c r="AE26" s="76">
        <v>12019923</v>
      </c>
      <c r="AF26" s="76">
        <f t="shared" si="14"/>
        <v>39120007</v>
      </c>
      <c r="AG26" s="40">
        <f t="shared" si="15"/>
        <v>0.6151032928099541</v>
      </c>
      <c r="AH26" s="40">
        <f t="shared" si="16"/>
        <v>0.7439657922351599</v>
      </c>
      <c r="AI26" s="12">
        <v>247112166</v>
      </c>
      <c r="AJ26" s="12">
        <v>247112166</v>
      </c>
      <c r="AK26" s="12">
        <v>151999507</v>
      </c>
      <c r="AL26" s="12"/>
    </row>
    <row r="27" spans="1:38" s="13" customFormat="1" ht="12.75">
      <c r="A27" s="29" t="s">
        <v>96</v>
      </c>
      <c r="B27" s="58" t="s">
        <v>127</v>
      </c>
      <c r="C27" s="39" t="s">
        <v>128</v>
      </c>
      <c r="D27" s="75">
        <v>137348938</v>
      </c>
      <c r="E27" s="76">
        <v>32089781</v>
      </c>
      <c r="F27" s="77">
        <f t="shared" si="0"/>
        <v>169438719</v>
      </c>
      <c r="G27" s="75">
        <v>137348938</v>
      </c>
      <c r="H27" s="76">
        <v>32089781</v>
      </c>
      <c r="I27" s="78">
        <f t="shared" si="1"/>
        <v>169438719</v>
      </c>
      <c r="J27" s="75">
        <v>26501233</v>
      </c>
      <c r="K27" s="76">
        <v>301412</v>
      </c>
      <c r="L27" s="76">
        <f t="shared" si="2"/>
        <v>26802645</v>
      </c>
      <c r="M27" s="40">
        <f t="shared" si="3"/>
        <v>0.15818488925190705</v>
      </c>
      <c r="N27" s="103">
        <v>19204189</v>
      </c>
      <c r="O27" s="104">
        <v>1895074</v>
      </c>
      <c r="P27" s="105">
        <f t="shared" si="4"/>
        <v>21099263</v>
      </c>
      <c r="Q27" s="40">
        <f t="shared" si="5"/>
        <v>0.12452444827560341</v>
      </c>
      <c r="R27" s="103">
        <v>15873911</v>
      </c>
      <c r="S27" s="105">
        <v>305100</v>
      </c>
      <c r="T27" s="105">
        <f t="shared" si="6"/>
        <v>16179011</v>
      </c>
      <c r="U27" s="40">
        <f t="shared" si="7"/>
        <v>0.09548591429093606</v>
      </c>
      <c r="V27" s="103">
        <v>14637879</v>
      </c>
      <c r="W27" s="105">
        <v>5360874</v>
      </c>
      <c r="X27" s="105">
        <f t="shared" si="8"/>
        <v>19998753</v>
      </c>
      <c r="Y27" s="40">
        <f t="shared" si="9"/>
        <v>0.11802941569689275</v>
      </c>
      <c r="Z27" s="75">
        <f t="shared" si="10"/>
        <v>76217212</v>
      </c>
      <c r="AA27" s="76">
        <f t="shared" si="11"/>
        <v>7862460</v>
      </c>
      <c r="AB27" s="76">
        <f t="shared" si="12"/>
        <v>84079672</v>
      </c>
      <c r="AC27" s="40">
        <f t="shared" si="13"/>
        <v>0.4962246675153393</v>
      </c>
      <c r="AD27" s="75">
        <v>16234328</v>
      </c>
      <c r="AE27" s="76">
        <v>6414649</v>
      </c>
      <c r="AF27" s="76">
        <f t="shared" si="14"/>
        <v>22648977</v>
      </c>
      <c r="AG27" s="40">
        <f t="shared" si="15"/>
        <v>0.6265010685864401</v>
      </c>
      <c r="AH27" s="40">
        <f t="shared" si="16"/>
        <v>-0.1170129670757315</v>
      </c>
      <c r="AI27" s="12">
        <v>107309054</v>
      </c>
      <c r="AJ27" s="12">
        <v>107309054</v>
      </c>
      <c r="AK27" s="12">
        <v>67229237</v>
      </c>
      <c r="AL27" s="12"/>
    </row>
    <row r="28" spans="1:38" s="13" customFormat="1" ht="12.75">
      <c r="A28" s="29" t="s">
        <v>96</v>
      </c>
      <c r="B28" s="58" t="s">
        <v>129</v>
      </c>
      <c r="C28" s="39" t="s">
        <v>130</v>
      </c>
      <c r="D28" s="75">
        <v>196060134</v>
      </c>
      <c r="E28" s="76">
        <v>109333600</v>
      </c>
      <c r="F28" s="77">
        <f t="shared" si="0"/>
        <v>305393734</v>
      </c>
      <c r="G28" s="75">
        <v>196060134</v>
      </c>
      <c r="H28" s="76">
        <v>109333600</v>
      </c>
      <c r="I28" s="78">
        <f t="shared" si="1"/>
        <v>305393734</v>
      </c>
      <c r="J28" s="75">
        <v>45013541</v>
      </c>
      <c r="K28" s="76">
        <v>9919371</v>
      </c>
      <c r="L28" s="76">
        <f t="shared" si="2"/>
        <v>54932912</v>
      </c>
      <c r="M28" s="40">
        <f t="shared" si="3"/>
        <v>0.1798757010515481</v>
      </c>
      <c r="N28" s="103">
        <v>42684730</v>
      </c>
      <c r="O28" s="104">
        <v>12862097</v>
      </c>
      <c r="P28" s="105">
        <f t="shared" si="4"/>
        <v>55546827</v>
      </c>
      <c r="Q28" s="40">
        <f t="shared" si="5"/>
        <v>0.18188594203442301</v>
      </c>
      <c r="R28" s="103">
        <v>37705164</v>
      </c>
      <c r="S28" s="105">
        <v>4978246</v>
      </c>
      <c r="T28" s="105">
        <f t="shared" si="6"/>
        <v>42683410</v>
      </c>
      <c r="U28" s="40">
        <f t="shared" si="7"/>
        <v>0.1397651793340331</v>
      </c>
      <c r="V28" s="103">
        <v>42976555</v>
      </c>
      <c r="W28" s="105">
        <v>0</v>
      </c>
      <c r="X28" s="105">
        <f t="shared" si="8"/>
        <v>42976555</v>
      </c>
      <c r="Y28" s="40">
        <f t="shared" si="9"/>
        <v>0.14072507132710196</v>
      </c>
      <c r="Z28" s="75">
        <f t="shared" si="10"/>
        <v>168379990</v>
      </c>
      <c r="AA28" s="76">
        <f t="shared" si="11"/>
        <v>27759714</v>
      </c>
      <c r="AB28" s="76">
        <f t="shared" si="12"/>
        <v>196139704</v>
      </c>
      <c r="AC28" s="40">
        <f t="shared" si="13"/>
        <v>0.6422518937471061</v>
      </c>
      <c r="AD28" s="75">
        <v>30677016</v>
      </c>
      <c r="AE28" s="76">
        <v>17344272</v>
      </c>
      <c r="AF28" s="76">
        <f t="shared" si="14"/>
        <v>48021288</v>
      </c>
      <c r="AG28" s="40">
        <f t="shared" si="15"/>
        <v>0.8170815664177663</v>
      </c>
      <c r="AH28" s="40">
        <f t="shared" si="16"/>
        <v>-0.1050520135986357</v>
      </c>
      <c r="AI28" s="12">
        <v>196907164</v>
      </c>
      <c r="AJ28" s="12">
        <v>196907164</v>
      </c>
      <c r="AK28" s="12">
        <v>160889214</v>
      </c>
      <c r="AL28" s="12"/>
    </row>
    <row r="29" spans="1:38" s="13" customFormat="1" ht="12.75">
      <c r="A29" s="29" t="s">
        <v>96</v>
      </c>
      <c r="B29" s="58" t="s">
        <v>131</v>
      </c>
      <c r="C29" s="39" t="s">
        <v>132</v>
      </c>
      <c r="D29" s="75">
        <v>77389078</v>
      </c>
      <c r="E29" s="76">
        <v>11254200</v>
      </c>
      <c r="F29" s="77">
        <f t="shared" si="0"/>
        <v>88643278</v>
      </c>
      <c r="G29" s="75">
        <v>87013276</v>
      </c>
      <c r="H29" s="76">
        <v>10805000</v>
      </c>
      <c r="I29" s="78">
        <f t="shared" si="1"/>
        <v>97818276</v>
      </c>
      <c r="J29" s="75">
        <v>16012030</v>
      </c>
      <c r="K29" s="76">
        <v>307716</v>
      </c>
      <c r="L29" s="76">
        <f t="shared" si="2"/>
        <v>16319746</v>
      </c>
      <c r="M29" s="40">
        <f t="shared" si="3"/>
        <v>0.184105849515177</v>
      </c>
      <c r="N29" s="103">
        <v>9302864</v>
      </c>
      <c r="O29" s="104">
        <v>3806151</v>
      </c>
      <c r="P29" s="105">
        <f t="shared" si="4"/>
        <v>13109015</v>
      </c>
      <c r="Q29" s="40">
        <f t="shared" si="5"/>
        <v>0.147885043240391</v>
      </c>
      <c r="R29" s="103">
        <v>11101696</v>
      </c>
      <c r="S29" s="105">
        <v>0</v>
      </c>
      <c r="T29" s="105">
        <f t="shared" si="6"/>
        <v>11101696</v>
      </c>
      <c r="U29" s="40">
        <f t="shared" si="7"/>
        <v>0.11349306544719721</v>
      </c>
      <c r="V29" s="103">
        <v>20868974</v>
      </c>
      <c r="W29" s="105">
        <v>2231302</v>
      </c>
      <c r="X29" s="105">
        <f t="shared" si="8"/>
        <v>23100276</v>
      </c>
      <c r="Y29" s="40">
        <f t="shared" si="9"/>
        <v>0.23615501054220175</v>
      </c>
      <c r="Z29" s="75">
        <f t="shared" si="10"/>
        <v>57285564</v>
      </c>
      <c r="AA29" s="76">
        <f t="shared" si="11"/>
        <v>6345169</v>
      </c>
      <c r="AB29" s="76">
        <f t="shared" si="12"/>
        <v>63630733</v>
      </c>
      <c r="AC29" s="40">
        <f t="shared" si="13"/>
        <v>0.6504994322328886</v>
      </c>
      <c r="AD29" s="75">
        <v>18355427</v>
      </c>
      <c r="AE29" s="76">
        <v>4281403</v>
      </c>
      <c r="AF29" s="76">
        <f t="shared" si="14"/>
        <v>22636830</v>
      </c>
      <c r="AG29" s="40">
        <f t="shared" si="15"/>
        <v>1.0823844259409474</v>
      </c>
      <c r="AH29" s="40">
        <f t="shared" si="16"/>
        <v>0.020473096277173086</v>
      </c>
      <c r="AI29" s="12">
        <v>67485862</v>
      </c>
      <c r="AJ29" s="12">
        <v>67485862</v>
      </c>
      <c r="AK29" s="12">
        <v>73045646</v>
      </c>
      <c r="AL29" s="12"/>
    </row>
    <row r="30" spans="1:38" s="13" customFormat="1" ht="12.75">
      <c r="A30" s="29" t="s">
        <v>115</v>
      </c>
      <c r="B30" s="58" t="s">
        <v>133</v>
      </c>
      <c r="C30" s="39" t="s">
        <v>134</v>
      </c>
      <c r="D30" s="75">
        <v>1237648693</v>
      </c>
      <c r="E30" s="76">
        <v>523978058</v>
      </c>
      <c r="F30" s="77">
        <f t="shared" si="0"/>
        <v>1761626751</v>
      </c>
      <c r="G30" s="75">
        <v>1353748693</v>
      </c>
      <c r="H30" s="76">
        <v>536144344</v>
      </c>
      <c r="I30" s="78">
        <f t="shared" si="1"/>
        <v>1889893037</v>
      </c>
      <c r="J30" s="75">
        <v>232032815</v>
      </c>
      <c r="K30" s="76">
        <v>43427356</v>
      </c>
      <c r="L30" s="76">
        <f t="shared" si="2"/>
        <v>275460171</v>
      </c>
      <c r="M30" s="40">
        <f t="shared" si="3"/>
        <v>0.15636693235024562</v>
      </c>
      <c r="N30" s="103">
        <v>263661249</v>
      </c>
      <c r="O30" s="104">
        <v>93864817</v>
      </c>
      <c r="P30" s="105">
        <f t="shared" si="4"/>
        <v>357526066</v>
      </c>
      <c r="Q30" s="40">
        <f t="shared" si="5"/>
        <v>0.2029522234474742</v>
      </c>
      <c r="R30" s="103">
        <v>322366085</v>
      </c>
      <c r="S30" s="105">
        <v>109372675</v>
      </c>
      <c r="T30" s="105">
        <f t="shared" si="6"/>
        <v>431738760</v>
      </c>
      <c r="U30" s="40">
        <f t="shared" si="7"/>
        <v>0.2284461350708707</v>
      </c>
      <c r="V30" s="103">
        <v>443649337</v>
      </c>
      <c r="W30" s="105">
        <v>170760778</v>
      </c>
      <c r="X30" s="105">
        <f t="shared" si="8"/>
        <v>614410115</v>
      </c>
      <c r="Y30" s="40">
        <f t="shared" si="9"/>
        <v>0.32510311587544094</v>
      </c>
      <c r="Z30" s="75">
        <f t="shared" si="10"/>
        <v>1261709486</v>
      </c>
      <c r="AA30" s="76">
        <f t="shared" si="11"/>
        <v>417425626</v>
      </c>
      <c r="AB30" s="76">
        <f t="shared" si="12"/>
        <v>1679135112</v>
      </c>
      <c r="AC30" s="40">
        <f t="shared" si="13"/>
        <v>0.8884815590756632</v>
      </c>
      <c r="AD30" s="75">
        <v>304280449</v>
      </c>
      <c r="AE30" s="76">
        <v>195378433</v>
      </c>
      <c r="AF30" s="76">
        <f t="shared" si="14"/>
        <v>499658882</v>
      </c>
      <c r="AG30" s="40">
        <f t="shared" si="15"/>
        <v>0.784962060178466</v>
      </c>
      <c r="AH30" s="40">
        <f t="shared" si="16"/>
        <v>0.2296591477383163</v>
      </c>
      <c r="AI30" s="12">
        <v>1524741226</v>
      </c>
      <c r="AJ30" s="12">
        <v>1524741226</v>
      </c>
      <c r="AK30" s="12">
        <v>1196864014</v>
      </c>
      <c r="AL30" s="12"/>
    </row>
    <row r="31" spans="1:38" s="55" customFormat="1" ht="12.75">
      <c r="A31" s="59"/>
      <c r="B31" s="60" t="s">
        <v>135</v>
      </c>
      <c r="C31" s="32"/>
      <c r="D31" s="79">
        <f>SUM(D23:D30)</f>
        <v>2169517164</v>
      </c>
      <c r="E31" s="80">
        <f>SUM(E23:E30)</f>
        <v>899729081</v>
      </c>
      <c r="F31" s="81">
        <f t="shared" si="0"/>
        <v>3069246245</v>
      </c>
      <c r="G31" s="79">
        <f>SUM(G23:G30)</f>
        <v>2458343040</v>
      </c>
      <c r="H31" s="80">
        <f>SUM(H23:H30)</f>
        <v>958576571</v>
      </c>
      <c r="I31" s="81">
        <f t="shared" si="1"/>
        <v>3416919611</v>
      </c>
      <c r="J31" s="79">
        <f>SUM(J23:J30)</f>
        <v>423528843</v>
      </c>
      <c r="K31" s="80">
        <f>SUM(K23:K30)</f>
        <v>79289138</v>
      </c>
      <c r="L31" s="80">
        <f t="shared" si="2"/>
        <v>502817981</v>
      </c>
      <c r="M31" s="44">
        <f t="shared" si="3"/>
        <v>0.16382458130204539</v>
      </c>
      <c r="N31" s="109">
        <f>SUM(N23:N30)</f>
        <v>477257268</v>
      </c>
      <c r="O31" s="110">
        <f>SUM(O23:O30)</f>
        <v>140261417</v>
      </c>
      <c r="P31" s="111">
        <f t="shared" si="4"/>
        <v>617518685</v>
      </c>
      <c r="Q31" s="44">
        <f t="shared" si="5"/>
        <v>0.20119554956073588</v>
      </c>
      <c r="R31" s="109">
        <f>SUM(R23:R30)</f>
        <v>522951627</v>
      </c>
      <c r="S31" s="111">
        <f>SUM(S23:S30)</f>
        <v>137501304</v>
      </c>
      <c r="T31" s="111">
        <f t="shared" si="6"/>
        <v>660452931</v>
      </c>
      <c r="U31" s="44">
        <f t="shared" si="7"/>
        <v>0.19328898721346008</v>
      </c>
      <c r="V31" s="109">
        <f>SUM(V23:V30)</f>
        <v>668828654</v>
      </c>
      <c r="W31" s="111">
        <f>SUM(W23:W30)</f>
        <v>243052694</v>
      </c>
      <c r="X31" s="111">
        <f t="shared" si="8"/>
        <v>911881348</v>
      </c>
      <c r="Y31" s="44">
        <f t="shared" si="9"/>
        <v>0.26687234463005927</v>
      </c>
      <c r="Z31" s="79">
        <f t="shared" si="10"/>
        <v>2092566392</v>
      </c>
      <c r="AA31" s="80">
        <f t="shared" si="11"/>
        <v>600104553</v>
      </c>
      <c r="AB31" s="80">
        <f t="shared" si="12"/>
        <v>2692670945</v>
      </c>
      <c r="AC31" s="44">
        <f t="shared" si="13"/>
        <v>0.7880404725740561</v>
      </c>
      <c r="AD31" s="79">
        <f>SUM(AD23:AD30)</f>
        <v>492438859</v>
      </c>
      <c r="AE31" s="80">
        <f>SUM(AE23:AE30)</f>
        <v>260998791</v>
      </c>
      <c r="AF31" s="80">
        <f t="shared" si="14"/>
        <v>753437650</v>
      </c>
      <c r="AG31" s="44">
        <f t="shared" si="15"/>
        <v>0.7262372012688646</v>
      </c>
      <c r="AH31" s="44">
        <f t="shared" si="16"/>
        <v>0.21029437273276685</v>
      </c>
      <c r="AI31" s="61">
        <f>SUM(AI23:AI30)</f>
        <v>2692073820</v>
      </c>
      <c r="AJ31" s="61">
        <f>SUM(AJ23:AJ30)</f>
        <v>2778794798</v>
      </c>
      <c r="AK31" s="61">
        <f>SUM(AK23:AK30)</f>
        <v>2018064157</v>
      </c>
      <c r="AL31" s="61"/>
    </row>
    <row r="32" spans="1:38" s="13" customFormat="1" ht="12.75">
      <c r="A32" s="29" t="s">
        <v>96</v>
      </c>
      <c r="B32" s="58" t="s">
        <v>136</v>
      </c>
      <c r="C32" s="39" t="s">
        <v>137</v>
      </c>
      <c r="D32" s="75">
        <v>244865586</v>
      </c>
      <c r="E32" s="76">
        <v>0</v>
      </c>
      <c r="F32" s="77">
        <f t="shared" si="0"/>
        <v>244865586</v>
      </c>
      <c r="G32" s="75">
        <v>244865586</v>
      </c>
      <c r="H32" s="76">
        <v>0</v>
      </c>
      <c r="I32" s="78">
        <f t="shared" si="1"/>
        <v>244865586</v>
      </c>
      <c r="J32" s="75">
        <v>55372577</v>
      </c>
      <c r="K32" s="76">
        <v>5897077</v>
      </c>
      <c r="L32" s="76">
        <f t="shared" si="2"/>
        <v>61269654</v>
      </c>
      <c r="M32" s="40">
        <f t="shared" si="3"/>
        <v>0.2502174968760208</v>
      </c>
      <c r="N32" s="103">
        <v>46259841</v>
      </c>
      <c r="O32" s="104">
        <v>2506291</v>
      </c>
      <c r="P32" s="105">
        <f t="shared" si="4"/>
        <v>48766132</v>
      </c>
      <c r="Q32" s="40">
        <f t="shared" si="5"/>
        <v>0.19915469869253086</v>
      </c>
      <c r="R32" s="103">
        <v>1594053543</v>
      </c>
      <c r="S32" s="105">
        <v>598545</v>
      </c>
      <c r="T32" s="105">
        <f t="shared" si="6"/>
        <v>1594652088</v>
      </c>
      <c r="U32" s="40">
        <f t="shared" si="7"/>
        <v>6.512356897714487</v>
      </c>
      <c r="V32" s="103">
        <v>966717103</v>
      </c>
      <c r="W32" s="105">
        <v>3979021</v>
      </c>
      <c r="X32" s="105">
        <f t="shared" si="8"/>
        <v>970696124</v>
      </c>
      <c r="Y32" s="40">
        <f t="shared" si="9"/>
        <v>3.96419986922948</v>
      </c>
      <c r="Z32" s="75">
        <f t="shared" si="10"/>
        <v>2662403064</v>
      </c>
      <c r="AA32" s="76">
        <f t="shared" si="11"/>
        <v>12980934</v>
      </c>
      <c r="AB32" s="76">
        <f t="shared" si="12"/>
        <v>2675383998</v>
      </c>
      <c r="AC32" s="40">
        <f t="shared" si="13"/>
        <v>10.925928962512518</v>
      </c>
      <c r="AD32" s="75">
        <v>49809181</v>
      </c>
      <c r="AE32" s="76">
        <v>4886309</v>
      </c>
      <c r="AF32" s="76">
        <f t="shared" si="14"/>
        <v>54695490</v>
      </c>
      <c r="AG32" s="40">
        <f t="shared" si="15"/>
        <v>0.5949848035647483</v>
      </c>
      <c r="AH32" s="40">
        <f t="shared" si="16"/>
        <v>16.74727905353805</v>
      </c>
      <c r="AI32" s="12">
        <v>206443475</v>
      </c>
      <c r="AJ32" s="12">
        <v>304451006</v>
      </c>
      <c r="AK32" s="12">
        <v>181143722</v>
      </c>
      <c r="AL32" s="12"/>
    </row>
    <row r="33" spans="1:38" s="13" customFormat="1" ht="12.75">
      <c r="A33" s="29" t="s">
        <v>96</v>
      </c>
      <c r="B33" s="58" t="s">
        <v>138</v>
      </c>
      <c r="C33" s="39" t="s">
        <v>139</v>
      </c>
      <c r="D33" s="75">
        <v>61660883</v>
      </c>
      <c r="E33" s="76">
        <v>0</v>
      </c>
      <c r="F33" s="77">
        <f t="shared" si="0"/>
        <v>61660883</v>
      </c>
      <c r="G33" s="75">
        <v>61660883</v>
      </c>
      <c r="H33" s="76">
        <v>0</v>
      </c>
      <c r="I33" s="78">
        <f t="shared" si="1"/>
        <v>61660883</v>
      </c>
      <c r="J33" s="75">
        <v>15221632</v>
      </c>
      <c r="K33" s="76">
        <v>3434491</v>
      </c>
      <c r="L33" s="76">
        <f t="shared" si="2"/>
        <v>18656123</v>
      </c>
      <c r="M33" s="40">
        <f t="shared" si="3"/>
        <v>0.302560101190896</v>
      </c>
      <c r="N33" s="103">
        <v>17344227</v>
      </c>
      <c r="O33" s="104">
        <v>2091861</v>
      </c>
      <c r="P33" s="105">
        <f t="shared" si="4"/>
        <v>19436088</v>
      </c>
      <c r="Q33" s="40">
        <f t="shared" si="5"/>
        <v>0.31520936863651466</v>
      </c>
      <c r="R33" s="103">
        <v>14892242</v>
      </c>
      <c r="S33" s="105">
        <v>1808857</v>
      </c>
      <c r="T33" s="105">
        <f t="shared" si="6"/>
        <v>16701099</v>
      </c>
      <c r="U33" s="40">
        <f t="shared" si="7"/>
        <v>0.2708540356128212</v>
      </c>
      <c r="V33" s="103">
        <v>23759681</v>
      </c>
      <c r="W33" s="105">
        <v>7238124</v>
      </c>
      <c r="X33" s="105">
        <f t="shared" si="8"/>
        <v>30997805</v>
      </c>
      <c r="Y33" s="40">
        <f t="shared" si="9"/>
        <v>0.5027142572706914</v>
      </c>
      <c r="Z33" s="75">
        <f t="shared" si="10"/>
        <v>71217782</v>
      </c>
      <c r="AA33" s="76">
        <f t="shared" si="11"/>
        <v>14573333</v>
      </c>
      <c r="AB33" s="76">
        <f t="shared" si="12"/>
        <v>85791115</v>
      </c>
      <c r="AC33" s="40">
        <f t="shared" si="13"/>
        <v>1.3913377627109231</v>
      </c>
      <c r="AD33" s="75">
        <v>56511471</v>
      </c>
      <c r="AE33" s="76">
        <v>2322538</v>
      </c>
      <c r="AF33" s="76">
        <f t="shared" si="14"/>
        <v>58834009</v>
      </c>
      <c r="AG33" s="40">
        <f t="shared" si="15"/>
        <v>1.380577931982624</v>
      </c>
      <c r="AH33" s="40">
        <f t="shared" si="16"/>
        <v>-0.4731311782611992</v>
      </c>
      <c r="AI33" s="12">
        <v>75711124</v>
      </c>
      <c r="AJ33" s="12">
        <v>75711124</v>
      </c>
      <c r="AK33" s="12">
        <v>104525107</v>
      </c>
      <c r="AL33" s="12"/>
    </row>
    <row r="34" spans="1:38" s="13" customFormat="1" ht="12.75">
      <c r="A34" s="29" t="s">
        <v>96</v>
      </c>
      <c r="B34" s="58" t="s">
        <v>140</v>
      </c>
      <c r="C34" s="39" t="s">
        <v>141</v>
      </c>
      <c r="D34" s="75">
        <v>54894910</v>
      </c>
      <c r="E34" s="76">
        <v>9711000</v>
      </c>
      <c r="F34" s="77">
        <f t="shared" si="0"/>
        <v>64605910</v>
      </c>
      <c r="G34" s="75">
        <v>63592093</v>
      </c>
      <c r="H34" s="76">
        <v>15011000</v>
      </c>
      <c r="I34" s="78">
        <f t="shared" si="1"/>
        <v>78603093</v>
      </c>
      <c r="J34" s="75">
        <v>7844785</v>
      </c>
      <c r="K34" s="76">
        <v>2106338</v>
      </c>
      <c r="L34" s="76">
        <f t="shared" si="2"/>
        <v>9951123</v>
      </c>
      <c r="M34" s="40">
        <f t="shared" si="3"/>
        <v>0.1540280602811724</v>
      </c>
      <c r="N34" s="103">
        <v>10578243</v>
      </c>
      <c r="O34" s="104">
        <v>0</v>
      </c>
      <c r="P34" s="105">
        <f t="shared" si="4"/>
        <v>10578243</v>
      </c>
      <c r="Q34" s="40">
        <f t="shared" si="5"/>
        <v>0.1637349121775392</v>
      </c>
      <c r="R34" s="103">
        <v>7439577</v>
      </c>
      <c r="S34" s="105">
        <v>53890</v>
      </c>
      <c r="T34" s="105">
        <f t="shared" si="6"/>
        <v>7493467</v>
      </c>
      <c r="U34" s="40">
        <f t="shared" si="7"/>
        <v>0.09533297881802183</v>
      </c>
      <c r="V34" s="103">
        <v>9471740</v>
      </c>
      <c r="W34" s="105">
        <v>300</v>
      </c>
      <c r="X34" s="105">
        <f t="shared" si="8"/>
        <v>9472040</v>
      </c>
      <c r="Y34" s="40">
        <f t="shared" si="9"/>
        <v>0.1205046727614141</v>
      </c>
      <c r="Z34" s="75">
        <f t="shared" si="10"/>
        <v>35334345</v>
      </c>
      <c r="AA34" s="76">
        <f t="shared" si="11"/>
        <v>2160528</v>
      </c>
      <c r="AB34" s="76">
        <f t="shared" si="12"/>
        <v>37494873</v>
      </c>
      <c r="AC34" s="40">
        <f t="shared" si="13"/>
        <v>0.47701523653782935</v>
      </c>
      <c r="AD34" s="75">
        <v>16055334</v>
      </c>
      <c r="AE34" s="76">
        <v>1225926</v>
      </c>
      <c r="AF34" s="76">
        <f t="shared" si="14"/>
        <v>17281260</v>
      </c>
      <c r="AG34" s="40">
        <f t="shared" si="15"/>
        <v>0.9138749600077616</v>
      </c>
      <c r="AH34" s="40">
        <f t="shared" si="16"/>
        <v>-0.4518895034274121</v>
      </c>
      <c r="AI34" s="12">
        <v>59268983</v>
      </c>
      <c r="AJ34" s="12">
        <v>62193318</v>
      </c>
      <c r="AK34" s="12">
        <v>56836916</v>
      </c>
      <c r="AL34" s="12"/>
    </row>
    <row r="35" spans="1:38" s="13" customFormat="1" ht="12.75">
      <c r="A35" s="29" t="s">
        <v>96</v>
      </c>
      <c r="B35" s="58" t="s">
        <v>142</v>
      </c>
      <c r="C35" s="39" t="s">
        <v>143</v>
      </c>
      <c r="D35" s="75">
        <v>524389905</v>
      </c>
      <c r="E35" s="76">
        <v>69662521</v>
      </c>
      <c r="F35" s="77">
        <f t="shared" si="0"/>
        <v>594052426</v>
      </c>
      <c r="G35" s="75">
        <v>542242750</v>
      </c>
      <c r="H35" s="76">
        <v>80985147</v>
      </c>
      <c r="I35" s="78">
        <f t="shared" si="1"/>
        <v>623227897</v>
      </c>
      <c r="J35" s="75">
        <v>96609533</v>
      </c>
      <c r="K35" s="76">
        <v>8216981</v>
      </c>
      <c r="L35" s="76">
        <f t="shared" si="2"/>
        <v>104826514</v>
      </c>
      <c r="M35" s="40">
        <f t="shared" si="3"/>
        <v>0.17646003856232043</v>
      </c>
      <c r="N35" s="103">
        <v>96166215</v>
      </c>
      <c r="O35" s="104">
        <v>8837755</v>
      </c>
      <c r="P35" s="105">
        <f t="shared" si="4"/>
        <v>105003970</v>
      </c>
      <c r="Q35" s="40">
        <f t="shared" si="5"/>
        <v>0.176758759672164</v>
      </c>
      <c r="R35" s="103">
        <v>63672015</v>
      </c>
      <c r="S35" s="105">
        <v>3221332</v>
      </c>
      <c r="T35" s="105">
        <f t="shared" si="6"/>
        <v>66893347</v>
      </c>
      <c r="U35" s="40">
        <f t="shared" si="7"/>
        <v>0.10733368535330504</v>
      </c>
      <c r="V35" s="103">
        <v>107692816</v>
      </c>
      <c r="W35" s="105">
        <v>27232730</v>
      </c>
      <c r="X35" s="105">
        <f t="shared" si="8"/>
        <v>134925546</v>
      </c>
      <c r="Y35" s="40">
        <f t="shared" si="9"/>
        <v>0.21649471509456517</v>
      </c>
      <c r="Z35" s="75">
        <f t="shared" si="10"/>
        <v>364140579</v>
      </c>
      <c r="AA35" s="76">
        <f t="shared" si="11"/>
        <v>47508798</v>
      </c>
      <c r="AB35" s="76">
        <f t="shared" si="12"/>
        <v>411649377</v>
      </c>
      <c r="AC35" s="40">
        <f t="shared" si="13"/>
        <v>0.6605117950937938</v>
      </c>
      <c r="AD35" s="75">
        <v>109605753</v>
      </c>
      <c r="AE35" s="76">
        <v>20480620</v>
      </c>
      <c r="AF35" s="76">
        <f t="shared" si="14"/>
        <v>130086373</v>
      </c>
      <c r="AG35" s="40">
        <f t="shared" si="15"/>
        <v>0.8335009109778033</v>
      </c>
      <c r="AH35" s="40">
        <f t="shared" si="16"/>
        <v>0.037199691930837275</v>
      </c>
      <c r="AI35" s="12">
        <v>590079260</v>
      </c>
      <c r="AJ35" s="12">
        <v>590407909</v>
      </c>
      <c r="AK35" s="12">
        <v>492105530</v>
      </c>
      <c r="AL35" s="12"/>
    </row>
    <row r="36" spans="1:38" s="13" customFormat="1" ht="12.75">
      <c r="A36" s="29" t="s">
        <v>96</v>
      </c>
      <c r="B36" s="58" t="s">
        <v>144</v>
      </c>
      <c r="C36" s="39" t="s">
        <v>145</v>
      </c>
      <c r="D36" s="75">
        <v>77333725</v>
      </c>
      <c r="E36" s="76">
        <v>2250</v>
      </c>
      <c r="F36" s="77">
        <f t="shared" si="0"/>
        <v>77335975</v>
      </c>
      <c r="G36" s="75">
        <v>99469000</v>
      </c>
      <c r="H36" s="76">
        <v>13229</v>
      </c>
      <c r="I36" s="78">
        <f t="shared" si="1"/>
        <v>99482229</v>
      </c>
      <c r="J36" s="75">
        <v>34846065</v>
      </c>
      <c r="K36" s="76">
        <v>784253</v>
      </c>
      <c r="L36" s="76">
        <f t="shared" si="2"/>
        <v>35630318</v>
      </c>
      <c r="M36" s="40">
        <f t="shared" si="3"/>
        <v>0.4607211326940664</v>
      </c>
      <c r="N36" s="103">
        <v>61236357</v>
      </c>
      <c r="O36" s="104">
        <v>7424998</v>
      </c>
      <c r="P36" s="105">
        <f t="shared" si="4"/>
        <v>68661355</v>
      </c>
      <c r="Q36" s="40">
        <f t="shared" si="5"/>
        <v>0.8878320212553085</v>
      </c>
      <c r="R36" s="103">
        <v>40234183</v>
      </c>
      <c r="S36" s="105">
        <v>352073</v>
      </c>
      <c r="T36" s="105">
        <f t="shared" si="6"/>
        <v>40586256</v>
      </c>
      <c r="U36" s="40">
        <f t="shared" si="7"/>
        <v>0.4079749359053867</v>
      </c>
      <c r="V36" s="103">
        <v>40234255</v>
      </c>
      <c r="W36" s="105">
        <v>11165038</v>
      </c>
      <c r="X36" s="105">
        <f t="shared" si="8"/>
        <v>51399293</v>
      </c>
      <c r="Y36" s="40">
        <f t="shared" si="9"/>
        <v>0.5166680875234511</v>
      </c>
      <c r="Z36" s="75">
        <f t="shared" si="10"/>
        <v>176550860</v>
      </c>
      <c r="AA36" s="76">
        <f t="shared" si="11"/>
        <v>19726362</v>
      </c>
      <c r="AB36" s="76">
        <f t="shared" si="12"/>
        <v>196277222</v>
      </c>
      <c r="AC36" s="40">
        <f t="shared" si="13"/>
        <v>1.9729877785508807</v>
      </c>
      <c r="AD36" s="75">
        <v>108759920</v>
      </c>
      <c r="AE36" s="76">
        <v>0</v>
      </c>
      <c r="AF36" s="76">
        <f t="shared" si="14"/>
        <v>108759920</v>
      </c>
      <c r="AG36" s="40">
        <f t="shared" si="15"/>
        <v>1.5560424789392278</v>
      </c>
      <c r="AH36" s="40">
        <f t="shared" si="16"/>
        <v>-0.5274059322588689</v>
      </c>
      <c r="AI36" s="12">
        <v>166482500</v>
      </c>
      <c r="AJ36" s="12">
        <v>166482500</v>
      </c>
      <c r="AK36" s="12">
        <v>259053842</v>
      </c>
      <c r="AL36" s="12"/>
    </row>
    <row r="37" spans="1:38" s="13" customFormat="1" ht="12.75">
      <c r="A37" s="29" t="s">
        <v>96</v>
      </c>
      <c r="B37" s="58" t="s">
        <v>146</v>
      </c>
      <c r="C37" s="39" t="s">
        <v>147</v>
      </c>
      <c r="D37" s="75">
        <v>189257006</v>
      </c>
      <c r="E37" s="76">
        <v>39741700</v>
      </c>
      <c r="F37" s="77">
        <f t="shared" si="0"/>
        <v>228998706</v>
      </c>
      <c r="G37" s="75">
        <v>183899508</v>
      </c>
      <c r="H37" s="76">
        <v>44009000</v>
      </c>
      <c r="I37" s="78">
        <f t="shared" si="1"/>
        <v>227908508</v>
      </c>
      <c r="J37" s="75">
        <v>24724780</v>
      </c>
      <c r="K37" s="76">
        <v>5906939</v>
      </c>
      <c r="L37" s="76">
        <f t="shared" si="2"/>
        <v>30631719</v>
      </c>
      <c r="M37" s="40">
        <f t="shared" si="3"/>
        <v>0.13376372091814354</v>
      </c>
      <c r="N37" s="103">
        <v>35381378</v>
      </c>
      <c r="O37" s="104">
        <v>7731747</v>
      </c>
      <c r="P37" s="105">
        <f t="shared" si="4"/>
        <v>43113125</v>
      </c>
      <c r="Q37" s="40">
        <f t="shared" si="5"/>
        <v>0.18826798523481614</v>
      </c>
      <c r="R37" s="103">
        <v>27983837</v>
      </c>
      <c r="S37" s="105">
        <v>7265228</v>
      </c>
      <c r="T37" s="105">
        <f t="shared" si="6"/>
        <v>35249065</v>
      </c>
      <c r="U37" s="40">
        <f t="shared" si="7"/>
        <v>0.15466322564842555</v>
      </c>
      <c r="V37" s="103">
        <v>61210317</v>
      </c>
      <c r="W37" s="105">
        <v>12947223</v>
      </c>
      <c r="X37" s="105">
        <f t="shared" si="8"/>
        <v>74157540</v>
      </c>
      <c r="Y37" s="40">
        <f t="shared" si="9"/>
        <v>0.3253829383148785</v>
      </c>
      <c r="Z37" s="75">
        <f t="shared" si="10"/>
        <v>149300312</v>
      </c>
      <c r="AA37" s="76">
        <f t="shared" si="11"/>
        <v>33851137</v>
      </c>
      <c r="AB37" s="76">
        <f t="shared" si="12"/>
        <v>183151449</v>
      </c>
      <c r="AC37" s="40">
        <f t="shared" si="13"/>
        <v>0.8036183054649281</v>
      </c>
      <c r="AD37" s="75">
        <v>32275970</v>
      </c>
      <c r="AE37" s="76">
        <v>12432844</v>
      </c>
      <c r="AF37" s="76">
        <f t="shared" si="14"/>
        <v>44708814</v>
      </c>
      <c r="AG37" s="40">
        <f t="shared" si="15"/>
        <v>0.6949080650820002</v>
      </c>
      <c r="AH37" s="40">
        <f t="shared" si="16"/>
        <v>0.6586783089347885</v>
      </c>
      <c r="AI37" s="12">
        <v>144454639</v>
      </c>
      <c r="AJ37" s="12">
        <v>190166374</v>
      </c>
      <c r="AK37" s="12">
        <v>132148147</v>
      </c>
      <c r="AL37" s="12"/>
    </row>
    <row r="38" spans="1:38" s="13" customFormat="1" ht="12.75">
      <c r="A38" s="29" t="s">
        <v>96</v>
      </c>
      <c r="B38" s="58" t="s">
        <v>148</v>
      </c>
      <c r="C38" s="39" t="s">
        <v>149</v>
      </c>
      <c r="D38" s="75">
        <v>0</v>
      </c>
      <c r="E38" s="76">
        <v>0</v>
      </c>
      <c r="F38" s="77">
        <f t="shared" si="0"/>
        <v>0</v>
      </c>
      <c r="G38" s="75">
        <v>96219717</v>
      </c>
      <c r="H38" s="76">
        <v>73219591</v>
      </c>
      <c r="I38" s="78">
        <f t="shared" si="1"/>
        <v>169439308</v>
      </c>
      <c r="J38" s="75">
        <v>25226466</v>
      </c>
      <c r="K38" s="76">
        <v>2457579</v>
      </c>
      <c r="L38" s="76">
        <f t="shared" si="2"/>
        <v>27684045</v>
      </c>
      <c r="M38" s="40">
        <f t="shared" si="3"/>
        <v>0</v>
      </c>
      <c r="N38" s="103">
        <v>32923785</v>
      </c>
      <c r="O38" s="104">
        <v>5149470</v>
      </c>
      <c r="P38" s="105">
        <f t="shared" si="4"/>
        <v>38073255</v>
      </c>
      <c r="Q38" s="40">
        <f t="shared" si="5"/>
        <v>0</v>
      </c>
      <c r="R38" s="103">
        <v>30269557</v>
      </c>
      <c r="S38" s="105">
        <v>875956</v>
      </c>
      <c r="T38" s="105">
        <f t="shared" si="6"/>
        <v>31145513</v>
      </c>
      <c r="U38" s="40">
        <f t="shared" si="7"/>
        <v>0.18381515698824738</v>
      </c>
      <c r="V38" s="103">
        <v>34891484</v>
      </c>
      <c r="W38" s="105">
        <v>4771406</v>
      </c>
      <c r="X38" s="105">
        <f t="shared" si="8"/>
        <v>39662890</v>
      </c>
      <c r="Y38" s="40">
        <f t="shared" si="9"/>
        <v>0.23408316799782963</v>
      </c>
      <c r="Z38" s="75">
        <f t="shared" si="10"/>
        <v>123311292</v>
      </c>
      <c r="AA38" s="76">
        <f t="shared" si="11"/>
        <v>13254411</v>
      </c>
      <c r="AB38" s="76">
        <f t="shared" si="12"/>
        <v>136565703</v>
      </c>
      <c r="AC38" s="40">
        <f t="shared" si="13"/>
        <v>0.8059859581107355</v>
      </c>
      <c r="AD38" s="75">
        <v>28441752</v>
      </c>
      <c r="AE38" s="76">
        <v>10555936</v>
      </c>
      <c r="AF38" s="76">
        <f t="shared" si="14"/>
        <v>38997688</v>
      </c>
      <c r="AG38" s="40">
        <f t="shared" si="15"/>
        <v>0.8336241576474276</v>
      </c>
      <c r="AH38" s="40">
        <f t="shared" si="16"/>
        <v>0.017057472740435342</v>
      </c>
      <c r="AI38" s="12">
        <v>189516257</v>
      </c>
      <c r="AJ38" s="12">
        <v>173661546</v>
      </c>
      <c r="AK38" s="12">
        <v>144768460</v>
      </c>
      <c r="AL38" s="12"/>
    </row>
    <row r="39" spans="1:38" s="13" customFormat="1" ht="12.75">
      <c r="A39" s="29" t="s">
        <v>96</v>
      </c>
      <c r="B39" s="58" t="s">
        <v>150</v>
      </c>
      <c r="C39" s="39" t="s">
        <v>151</v>
      </c>
      <c r="D39" s="75">
        <v>92520270</v>
      </c>
      <c r="E39" s="76">
        <v>19196000</v>
      </c>
      <c r="F39" s="77">
        <f t="shared" si="0"/>
        <v>111716270</v>
      </c>
      <c r="G39" s="75">
        <v>92520270</v>
      </c>
      <c r="H39" s="76">
        <v>19196000</v>
      </c>
      <c r="I39" s="78">
        <f t="shared" si="1"/>
        <v>111716270</v>
      </c>
      <c r="J39" s="75">
        <v>21197375</v>
      </c>
      <c r="K39" s="76">
        <v>7452395</v>
      </c>
      <c r="L39" s="76">
        <f t="shared" si="2"/>
        <v>28649770</v>
      </c>
      <c r="M39" s="40">
        <f t="shared" si="3"/>
        <v>0.25645118656396243</v>
      </c>
      <c r="N39" s="103">
        <v>13000641</v>
      </c>
      <c r="O39" s="104">
        <v>1815075</v>
      </c>
      <c r="P39" s="105">
        <f t="shared" si="4"/>
        <v>14815716</v>
      </c>
      <c r="Q39" s="40">
        <f t="shared" si="5"/>
        <v>0.13261914312033513</v>
      </c>
      <c r="R39" s="103">
        <v>20082967</v>
      </c>
      <c r="S39" s="105">
        <v>1533971</v>
      </c>
      <c r="T39" s="105">
        <f t="shared" si="6"/>
        <v>21616938</v>
      </c>
      <c r="U39" s="40">
        <f t="shared" si="7"/>
        <v>0.19349856560731932</v>
      </c>
      <c r="V39" s="103">
        <v>21887081</v>
      </c>
      <c r="W39" s="105">
        <v>51331</v>
      </c>
      <c r="X39" s="105">
        <f t="shared" si="8"/>
        <v>21938412</v>
      </c>
      <c r="Y39" s="40">
        <f t="shared" si="9"/>
        <v>0.19637615899635746</v>
      </c>
      <c r="Z39" s="75">
        <f t="shared" si="10"/>
        <v>76168064</v>
      </c>
      <c r="AA39" s="76">
        <f t="shared" si="11"/>
        <v>10852772</v>
      </c>
      <c r="AB39" s="76">
        <f t="shared" si="12"/>
        <v>87020836</v>
      </c>
      <c r="AC39" s="40">
        <f t="shared" si="13"/>
        <v>0.7789450542879743</v>
      </c>
      <c r="AD39" s="75">
        <v>20587218</v>
      </c>
      <c r="AE39" s="76">
        <v>477752</v>
      </c>
      <c r="AF39" s="76">
        <f t="shared" si="14"/>
        <v>21064970</v>
      </c>
      <c r="AG39" s="40">
        <f t="shared" si="15"/>
        <v>0.8376871834313893</v>
      </c>
      <c r="AH39" s="40">
        <f t="shared" si="16"/>
        <v>0.04146419387257616</v>
      </c>
      <c r="AI39" s="12">
        <v>20283596</v>
      </c>
      <c r="AJ39" s="12">
        <v>106736143</v>
      </c>
      <c r="AK39" s="12">
        <v>89411499</v>
      </c>
      <c r="AL39" s="12"/>
    </row>
    <row r="40" spans="1:38" s="13" customFormat="1" ht="12.75">
      <c r="A40" s="29" t="s">
        <v>115</v>
      </c>
      <c r="B40" s="58" t="s">
        <v>152</v>
      </c>
      <c r="C40" s="39" t="s">
        <v>153</v>
      </c>
      <c r="D40" s="75">
        <v>787834315</v>
      </c>
      <c r="E40" s="76">
        <v>530012584</v>
      </c>
      <c r="F40" s="77">
        <f t="shared" si="0"/>
        <v>1317846899</v>
      </c>
      <c r="G40" s="75">
        <v>810383832</v>
      </c>
      <c r="H40" s="76">
        <v>537091693</v>
      </c>
      <c r="I40" s="78">
        <f t="shared" si="1"/>
        <v>1347475525</v>
      </c>
      <c r="J40" s="75">
        <v>95349037</v>
      </c>
      <c r="K40" s="76">
        <v>58230972</v>
      </c>
      <c r="L40" s="76">
        <f t="shared" si="2"/>
        <v>153580009</v>
      </c>
      <c r="M40" s="40">
        <f t="shared" si="3"/>
        <v>0.1165385820739409</v>
      </c>
      <c r="N40" s="103">
        <v>143474390</v>
      </c>
      <c r="O40" s="104">
        <v>155410582</v>
      </c>
      <c r="P40" s="105">
        <f t="shared" si="4"/>
        <v>298884972</v>
      </c>
      <c r="Q40" s="40">
        <f t="shared" si="5"/>
        <v>0.2267979476423232</v>
      </c>
      <c r="R40" s="103">
        <v>128040591</v>
      </c>
      <c r="S40" s="105">
        <v>236516848</v>
      </c>
      <c r="T40" s="105">
        <f t="shared" si="6"/>
        <v>364557439</v>
      </c>
      <c r="U40" s="40">
        <f t="shared" si="7"/>
        <v>0.2705484680324713</v>
      </c>
      <c r="V40" s="103">
        <v>120299183</v>
      </c>
      <c r="W40" s="105">
        <v>88080495</v>
      </c>
      <c r="X40" s="105">
        <f t="shared" si="8"/>
        <v>208379678</v>
      </c>
      <c r="Y40" s="40">
        <f t="shared" si="9"/>
        <v>0.1546444993871039</v>
      </c>
      <c r="Z40" s="75">
        <f t="shared" si="10"/>
        <v>487163201</v>
      </c>
      <c r="AA40" s="76">
        <f t="shared" si="11"/>
        <v>538238897</v>
      </c>
      <c r="AB40" s="76">
        <f t="shared" si="12"/>
        <v>1025402098</v>
      </c>
      <c r="AC40" s="40">
        <f t="shared" si="13"/>
        <v>0.7609801283774709</v>
      </c>
      <c r="AD40" s="75">
        <v>141538390</v>
      </c>
      <c r="AE40" s="76">
        <v>127856830</v>
      </c>
      <c r="AF40" s="76">
        <f t="shared" si="14"/>
        <v>269395220</v>
      </c>
      <c r="AG40" s="40">
        <f t="shared" si="15"/>
        <v>0.8427368554864544</v>
      </c>
      <c r="AH40" s="40">
        <f t="shared" si="16"/>
        <v>-0.22649081152961803</v>
      </c>
      <c r="AI40" s="12">
        <v>969820136</v>
      </c>
      <c r="AJ40" s="12">
        <v>1212259316</v>
      </c>
      <c r="AK40" s="12">
        <v>1021615604</v>
      </c>
      <c r="AL40" s="12"/>
    </row>
    <row r="41" spans="1:38" s="55" customFormat="1" ht="12.75">
      <c r="A41" s="59"/>
      <c r="B41" s="60" t="s">
        <v>154</v>
      </c>
      <c r="C41" s="32"/>
      <c r="D41" s="79">
        <f>SUM(D32:D40)</f>
        <v>2032756600</v>
      </c>
      <c r="E41" s="80">
        <f>SUM(E32:E40)</f>
        <v>668326055</v>
      </c>
      <c r="F41" s="81">
        <f t="shared" si="0"/>
        <v>2701082655</v>
      </c>
      <c r="G41" s="79">
        <f>SUM(G32:G40)</f>
        <v>2194853639</v>
      </c>
      <c r="H41" s="80">
        <f>SUM(H32:H40)</f>
        <v>769525660</v>
      </c>
      <c r="I41" s="81">
        <f t="shared" si="1"/>
        <v>2964379299</v>
      </c>
      <c r="J41" s="79">
        <f>SUM(J32:J40)</f>
        <v>376392250</v>
      </c>
      <c r="K41" s="80">
        <f>SUM(K32:K40)</f>
        <v>94487025</v>
      </c>
      <c r="L41" s="80">
        <f t="shared" si="2"/>
        <v>470879275</v>
      </c>
      <c r="M41" s="44">
        <f t="shared" si="3"/>
        <v>0.17432982812590014</v>
      </c>
      <c r="N41" s="109">
        <f>SUM(N32:N40)</f>
        <v>456365077</v>
      </c>
      <c r="O41" s="110">
        <f>SUM(O32:O40)</f>
        <v>190967779</v>
      </c>
      <c r="P41" s="111">
        <f t="shared" si="4"/>
        <v>647332856</v>
      </c>
      <c r="Q41" s="44">
        <f t="shared" si="5"/>
        <v>0.23965681124260155</v>
      </c>
      <c r="R41" s="109">
        <f>SUM(R32:R40)</f>
        <v>1926668512</v>
      </c>
      <c r="S41" s="111">
        <f>SUM(S32:S40)</f>
        <v>252226700</v>
      </c>
      <c r="T41" s="111">
        <f t="shared" si="6"/>
        <v>2178895212</v>
      </c>
      <c r="U41" s="44">
        <f t="shared" si="7"/>
        <v>0.7350257818677339</v>
      </c>
      <c r="V41" s="109">
        <f>SUM(V32:V40)</f>
        <v>1386163660</v>
      </c>
      <c r="W41" s="111">
        <f>SUM(W32:W40)</f>
        <v>155465668</v>
      </c>
      <c r="X41" s="111">
        <f t="shared" si="8"/>
        <v>1541629328</v>
      </c>
      <c r="Y41" s="44">
        <f t="shared" si="9"/>
        <v>0.5200513067002092</v>
      </c>
      <c r="Z41" s="79">
        <f t="shared" si="10"/>
        <v>4145589499</v>
      </c>
      <c r="AA41" s="80">
        <f t="shared" si="11"/>
        <v>693147172</v>
      </c>
      <c r="AB41" s="80">
        <f t="shared" si="12"/>
        <v>4838736671</v>
      </c>
      <c r="AC41" s="44">
        <f t="shared" si="13"/>
        <v>1.632293368339299</v>
      </c>
      <c r="AD41" s="79">
        <f>SUM(AD32:AD40)</f>
        <v>563584989</v>
      </c>
      <c r="AE41" s="80">
        <f>SUM(AE32:AE40)</f>
        <v>180238755</v>
      </c>
      <c r="AF41" s="80">
        <f t="shared" si="14"/>
        <v>743823744</v>
      </c>
      <c r="AG41" s="44">
        <f t="shared" si="15"/>
        <v>0.8610510795515115</v>
      </c>
      <c r="AH41" s="44">
        <f t="shared" si="16"/>
        <v>1.0725734294386817</v>
      </c>
      <c r="AI41" s="61">
        <f>SUM(AI32:AI40)</f>
        <v>2422059970</v>
      </c>
      <c r="AJ41" s="61">
        <f>SUM(AJ32:AJ40)</f>
        <v>2882069236</v>
      </c>
      <c r="AK41" s="61">
        <f>SUM(AK32:AK40)</f>
        <v>2481608827</v>
      </c>
      <c r="AL41" s="61"/>
    </row>
    <row r="42" spans="1:38" s="13" customFormat="1" ht="12.75">
      <c r="A42" s="29" t="s">
        <v>96</v>
      </c>
      <c r="B42" s="58" t="s">
        <v>155</v>
      </c>
      <c r="C42" s="39" t="s">
        <v>156</v>
      </c>
      <c r="D42" s="75">
        <v>160427336</v>
      </c>
      <c r="E42" s="76">
        <v>40671667</v>
      </c>
      <c r="F42" s="77">
        <f aca="true" t="shared" si="17" ref="F42:F61">$D42+$E42</f>
        <v>201099003</v>
      </c>
      <c r="G42" s="75">
        <v>187818872</v>
      </c>
      <c r="H42" s="76">
        <v>40671667</v>
      </c>
      <c r="I42" s="78">
        <f aca="true" t="shared" si="18" ref="I42:I61">$G42+$H42</f>
        <v>228490539</v>
      </c>
      <c r="J42" s="75">
        <v>32973634</v>
      </c>
      <c r="K42" s="76">
        <v>1366478</v>
      </c>
      <c r="L42" s="76">
        <f aca="true" t="shared" si="19" ref="L42:L61">$J42+$K42</f>
        <v>34340112</v>
      </c>
      <c r="M42" s="40">
        <f aca="true" t="shared" si="20" ref="M42:M61">IF($F42=0,0,$L42/$F42)</f>
        <v>0.1707622190449149</v>
      </c>
      <c r="N42" s="103">
        <v>32799720</v>
      </c>
      <c r="O42" s="104">
        <v>3542083</v>
      </c>
      <c r="P42" s="105">
        <f aca="true" t="shared" si="21" ref="P42:P61">$N42+$O42</f>
        <v>36341803</v>
      </c>
      <c r="Q42" s="40">
        <f aca="true" t="shared" si="22" ref="Q42:Q61">IF($F42=0,0,$P42/$F42)</f>
        <v>0.18071597799020417</v>
      </c>
      <c r="R42" s="103">
        <v>30358638</v>
      </c>
      <c r="S42" s="105">
        <v>7880056</v>
      </c>
      <c r="T42" s="105">
        <f aca="true" t="shared" si="23" ref="T42:T61">$R42+$S42</f>
        <v>38238694</v>
      </c>
      <c r="U42" s="40">
        <f aca="true" t="shared" si="24" ref="U42:U61">IF($I42=0,0,$T42/$I42)</f>
        <v>0.16735351129790105</v>
      </c>
      <c r="V42" s="103">
        <v>39446080</v>
      </c>
      <c r="W42" s="105">
        <v>18850121</v>
      </c>
      <c r="X42" s="105">
        <f aca="true" t="shared" si="25" ref="X42:X61">$V42+$W42</f>
        <v>58296201</v>
      </c>
      <c r="Y42" s="40">
        <f aca="true" t="shared" si="26" ref="Y42:Y61">IF($I42=0,0,$X42/$I42)</f>
        <v>0.255136169992579</v>
      </c>
      <c r="Z42" s="75">
        <f aca="true" t="shared" si="27" ref="Z42:Z61">$J42+$N42+$R42+$V42</f>
        <v>135578072</v>
      </c>
      <c r="AA42" s="76">
        <f aca="true" t="shared" si="28" ref="AA42:AA61">$K42+$O42+$S42+$W42</f>
        <v>31638738</v>
      </c>
      <c r="AB42" s="76">
        <f aca="true" t="shared" si="29" ref="AB42:AB61">$Z42+$AA42</f>
        <v>167216810</v>
      </c>
      <c r="AC42" s="40">
        <f aca="true" t="shared" si="30" ref="AC42:AC61">IF($I42=0,0,$AB42/$I42)</f>
        <v>0.7318325333374088</v>
      </c>
      <c r="AD42" s="75">
        <v>32536300</v>
      </c>
      <c r="AE42" s="76">
        <v>12328112</v>
      </c>
      <c r="AF42" s="76">
        <f aca="true" t="shared" si="31" ref="AF42:AF61">$AD42+$AE42</f>
        <v>44864412</v>
      </c>
      <c r="AG42" s="40">
        <f aca="true" t="shared" si="32" ref="AG42:AG61">IF($AJ42=0,0,$AK42/$AJ42)</f>
        <v>0.7811000888342617</v>
      </c>
      <c r="AH42" s="40">
        <f aca="true" t="shared" si="33" ref="AH42:AH61">IF($AF42=0,0,(($X42/$AF42)-1))</f>
        <v>0.29938627079298397</v>
      </c>
      <c r="AI42" s="12">
        <v>206053184</v>
      </c>
      <c r="AJ42" s="12">
        <v>197814443</v>
      </c>
      <c r="AK42" s="12">
        <v>154512879</v>
      </c>
      <c r="AL42" s="12"/>
    </row>
    <row r="43" spans="1:38" s="13" customFormat="1" ht="12.75">
      <c r="A43" s="29" t="s">
        <v>96</v>
      </c>
      <c r="B43" s="58" t="s">
        <v>157</v>
      </c>
      <c r="C43" s="39" t="s">
        <v>158</v>
      </c>
      <c r="D43" s="75">
        <v>157464611</v>
      </c>
      <c r="E43" s="76">
        <v>56480350</v>
      </c>
      <c r="F43" s="77">
        <f t="shared" si="17"/>
        <v>213944961</v>
      </c>
      <c r="G43" s="75">
        <v>156024247</v>
      </c>
      <c r="H43" s="76">
        <v>70489550</v>
      </c>
      <c r="I43" s="78">
        <f t="shared" si="18"/>
        <v>226513797</v>
      </c>
      <c r="J43" s="75">
        <v>29355060</v>
      </c>
      <c r="K43" s="76">
        <v>7666255</v>
      </c>
      <c r="L43" s="76">
        <f t="shared" si="19"/>
        <v>37021315</v>
      </c>
      <c r="M43" s="40">
        <f t="shared" si="20"/>
        <v>0.17304130383327887</v>
      </c>
      <c r="N43" s="103">
        <v>35068921</v>
      </c>
      <c r="O43" s="104">
        <v>12251515</v>
      </c>
      <c r="P43" s="105">
        <f t="shared" si="21"/>
        <v>47320436</v>
      </c>
      <c r="Q43" s="40">
        <f t="shared" si="22"/>
        <v>0.22118041845351058</v>
      </c>
      <c r="R43" s="103">
        <v>25681854</v>
      </c>
      <c r="S43" s="105">
        <v>12751566</v>
      </c>
      <c r="T43" s="105">
        <f t="shared" si="23"/>
        <v>38433420</v>
      </c>
      <c r="U43" s="40">
        <f t="shared" si="24"/>
        <v>0.16967363802567842</v>
      </c>
      <c r="V43" s="103">
        <v>43867631</v>
      </c>
      <c r="W43" s="105">
        <v>21020768</v>
      </c>
      <c r="X43" s="105">
        <f t="shared" si="25"/>
        <v>64888399</v>
      </c>
      <c r="Y43" s="40">
        <f t="shared" si="26"/>
        <v>0.28646554805665986</v>
      </c>
      <c r="Z43" s="75">
        <f t="shared" si="27"/>
        <v>133973466</v>
      </c>
      <c r="AA43" s="76">
        <f t="shared" si="28"/>
        <v>53690104</v>
      </c>
      <c r="AB43" s="76">
        <f t="shared" si="29"/>
        <v>187663570</v>
      </c>
      <c r="AC43" s="40">
        <f t="shared" si="30"/>
        <v>0.8284862665562045</v>
      </c>
      <c r="AD43" s="75">
        <v>48436386</v>
      </c>
      <c r="AE43" s="76">
        <v>12341165</v>
      </c>
      <c r="AF43" s="76">
        <f t="shared" si="31"/>
        <v>60777551</v>
      </c>
      <c r="AG43" s="40">
        <f t="shared" si="32"/>
        <v>0.7523322386393062</v>
      </c>
      <c r="AH43" s="40">
        <f t="shared" si="33"/>
        <v>0.06763760520722517</v>
      </c>
      <c r="AI43" s="12">
        <v>189361083</v>
      </c>
      <c r="AJ43" s="12">
        <v>215115208</v>
      </c>
      <c r="AK43" s="12">
        <v>161838106</v>
      </c>
      <c r="AL43" s="12"/>
    </row>
    <row r="44" spans="1:38" s="13" customFormat="1" ht="12.75">
      <c r="A44" s="29" t="s">
        <v>96</v>
      </c>
      <c r="B44" s="58" t="s">
        <v>159</v>
      </c>
      <c r="C44" s="39" t="s">
        <v>160</v>
      </c>
      <c r="D44" s="75">
        <v>120533363</v>
      </c>
      <c r="E44" s="76">
        <v>17950700</v>
      </c>
      <c r="F44" s="77">
        <f t="shared" si="17"/>
        <v>138484063</v>
      </c>
      <c r="G44" s="75">
        <v>121476810</v>
      </c>
      <c r="H44" s="76">
        <v>19289700</v>
      </c>
      <c r="I44" s="78">
        <f t="shared" si="18"/>
        <v>140766510</v>
      </c>
      <c r="J44" s="75">
        <v>23723863</v>
      </c>
      <c r="K44" s="76">
        <v>2184843</v>
      </c>
      <c r="L44" s="76">
        <f t="shared" si="19"/>
        <v>25908706</v>
      </c>
      <c r="M44" s="40">
        <f t="shared" si="20"/>
        <v>0.1870879972665158</v>
      </c>
      <c r="N44" s="103">
        <v>27487372</v>
      </c>
      <c r="O44" s="104">
        <v>1992109</v>
      </c>
      <c r="P44" s="105">
        <f t="shared" si="21"/>
        <v>29479481</v>
      </c>
      <c r="Q44" s="40">
        <f t="shared" si="22"/>
        <v>0.2128727332328486</v>
      </c>
      <c r="R44" s="103">
        <v>26520741</v>
      </c>
      <c r="S44" s="105">
        <v>2112296</v>
      </c>
      <c r="T44" s="105">
        <f t="shared" si="23"/>
        <v>28633037</v>
      </c>
      <c r="U44" s="40">
        <f t="shared" si="24"/>
        <v>0.203408019421665</v>
      </c>
      <c r="V44" s="103">
        <v>28201224</v>
      </c>
      <c r="W44" s="105">
        <v>4443033</v>
      </c>
      <c r="X44" s="105">
        <f t="shared" si="25"/>
        <v>32644257</v>
      </c>
      <c r="Y44" s="40">
        <f t="shared" si="26"/>
        <v>0.2319035756445194</v>
      </c>
      <c r="Z44" s="75">
        <f t="shared" si="27"/>
        <v>105933200</v>
      </c>
      <c r="AA44" s="76">
        <f t="shared" si="28"/>
        <v>10732281</v>
      </c>
      <c r="AB44" s="76">
        <f t="shared" si="29"/>
        <v>116665481</v>
      </c>
      <c r="AC44" s="40">
        <f t="shared" si="30"/>
        <v>0.8287871951929475</v>
      </c>
      <c r="AD44" s="75">
        <v>26467933</v>
      </c>
      <c r="AE44" s="76">
        <v>6261339</v>
      </c>
      <c r="AF44" s="76">
        <f t="shared" si="31"/>
        <v>32729272</v>
      </c>
      <c r="AG44" s="40">
        <f t="shared" si="32"/>
        <v>0.8578111282435125</v>
      </c>
      <c r="AH44" s="40">
        <f t="shared" si="33"/>
        <v>-0.0025975218758302887</v>
      </c>
      <c r="AI44" s="12">
        <v>148809134</v>
      </c>
      <c r="AJ44" s="12">
        <v>151833162</v>
      </c>
      <c r="AK44" s="12">
        <v>130244176</v>
      </c>
      <c r="AL44" s="12"/>
    </row>
    <row r="45" spans="1:38" s="13" customFormat="1" ht="12.75">
      <c r="A45" s="29" t="s">
        <v>96</v>
      </c>
      <c r="B45" s="58" t="s">
        <v>161</v>
      </c>
      <c r="C45" s="39" t="s">
        <v>162</v>
      </c>
      <c r="D45" s="75">
        <v>154550546</v>
      </c>
      <c r="E45" s="76">
        <v>18300000</v>
      </c>
      <c r="F45" s="77">
        <f t="shared" si="17"/>
        <v>172850546</v>
      </c>
      <c r="G45" s="75">
        <v>147079757</v>
      </c>
      <c r="H45" s="76">
        <v>19383000</v>
      </c>
      <c r="I45" s="78">
        <f t="shared" si="18"/>
        <v>166462757</v>
      </c>
      <c r="J45" s="75">
        <v>36777224</v>
      </c>
      <c r="K45" s="76">
        <v>4408701</v>
      </c>
      <c r="L45" s="76">
        <f t="shared" si="19"/>
        <v>41185925</v>
      </c>
      <c r="M45" s="40">
        <f t="shared" si="20"/>
        <v>0.23827477525005908</v>
      </c>
      <c r="N45" s="103">
        <v>20672446</v>
      </c>
      <c r="O45" s="104">
        <v>2716441</v>
      </c>
      <c r="P45" s="105">
        <f t="shared" si="21"/>
        <v>23388887</v>
      </c>
      <c r="Q45" s="40">
        <f t="shared" si="22"/>
        <v>0.13531277477133338</v>
      </c>
      <c r="R45" s="103">
        <v>19155980</v>
      </c>
      <c r="S45" s="105">
        <v>1320290</v>
      </c>
      <c r="T45" s="105">
        <f t="shared" si="23"/>
        <v>20476270</v>
      </c>
      <c r="U45" s="40">
        <f t="shared" si="24"/>
        <v>0.12300811526268306</v>
      </c>
      <c r="V45" s="103">
        <v>15880738</v>
      </c>
      <c r="W45" s="105">
        <v>4896008</v>
      </c>
      <c r="X45" s="105">
        <f t="shared" si="25"/>
        <v>20776746</v>
      </c>
      <c r="Y45" s="40">
        <f t="shared" si="26"/>
        <v>0.12481317968318884</v>
      </c>
      <c r="Z45" s="75">
        <f t="shared" si="27"/>
        <v>92486388</v>
      </c>
      <c r="AA45" s="76">
        <f t="shared" si="28"/>
        <v>13341440</v>
      </c>
      <c r="AB45" s="76">
        <f t="shared" si="29"/>
        <v>105827828</v>
      </c>
      <c r="AC45" s="40">
        <f t="shared" si="30"/>
        <v>0.6357447750309698</v>
      </c>
      <c r="AD45" s="75">
        <v>23088905</v>
      </c>
      <c r="AE45" s="76">
        <v>4590007</v>
      </c>
      <c r="AF45" s="76">
        <f t="shared" si="31"/>
        <v>27678912</v>
      </c>
      <c r="AG45" s="40">
        <f t="shared" si="32"/>
        <v>0.4608539352061111</v>
      </c>
      <c r="AH45" s="40">
        <f t="shared" si="33"/>
        <v>-0.24936550974257943</v>
      </c>
      <c r="AI45" s="12">
        <v>147437341</v>
      </c>
      <c r="AJ45" s="12">
        <v>169192345</v>
      </c>
      <c r="AK45" s="12">
        <v>77972958</v>
      </c>
      <c r="AL45" s="12"/>
    </row>
    <row r="46" spans="1:38" s="13" customFormat="1" ht="12.75">
      <c r="A46" s="29" t="s">
        <v>115</v>
      </c>
      <c r="B46" s="58" t="s">
        <v>163</v>
      </c>
      <c r="C46" s="39" t="s">
        <v>164</v>
      </c>
      <c r="D46" s="75">
        <v>425489186</v>
      </c>
      <c r="E46" s="76">
        <v>106518614</v>
      </c>
      <c r="F46" s="77">
        <f t="shared" si="17"/>
        <v>532007800</v>
      </c>
      <c r="G46" s="75">
        <v>520613200</v>
      </c>
      <c r="H46" s="76">
        <v>106518614</v>
      </c>
      <c r="I46" s="78">
        <f t="shared" si="18"/>
        <v>627131814</v>
      </c>
      <c r="J46" s="75">
        <v>100486225</v>
      </c>
      <c r="K46" s="76">
        <v>15687784</v>
      </c>
      <c r="L46" s="76">
        <f t="shared" si="19"/>
        <v>116174009</v>
      </c>
      <c r="M46" s="40">
        <f t="shared" si="20"/>
        <v>0.21836899571773197</v>
      </c>
      <c r="N46" s="103">
        <v>119837003</v>
      </c>
      <c r="O46" s="104">
        <v>26908151</v>
      </c>
      <c r="P46" s="105">
        <f t="shared" si="21"/>
        <v>146745154</v>
      </c>
      <c r="Q46" s="40">
        <f t="shared" si="22"/>
        <v>0.2758327114752829</v>
      </c>
      <c r="R46" s="103">
        <v>104161307</v>
      </c>
      <c r="S46" s="105">
        <v>49807237</v>
      </c>
      <c r="T46" s="105">
        <f t="shared" si="23"/>
        <v>153968544</v>
      </c>
      <c r="U46" s="40">
        <f t="shared" si="24"/>
        <v>0.2455122520701844</v>
      </c>
      <c r="V46" s="103">
        <v>138297249</v>
      </c>
      <c r="W46" s="105">
        <v>26366027</v>
      </c>
      <c r="X46" s="105">
        <f t="shared" si="25"/>
        <v>164663276</v>
      </c>
      <c r="Y46" s="40">
        <f t="shared" si="26"/>
        <v>0.262565655774561</v>
      </c>
      <c r="Z46" s="75">
        <f t="shared" si="27"/>
        <v>462781784</v>
      </c>
      <c r="AA46" s="76">
        <f t="shared" si="28"/>
        <v>118769199</v>
      </c>
      <c r="AB46" s="76">
        <f t="shared" si="29"/>
        <v>581550983</v>
      </c>
      <c r="AC46" s="40">
        <f t="shared" si="30"/>
        <v>0.9273185796311715</v>
      </c>
      <c r="AD46" s="75">
        <v>76915663</v>
      </c>
      <c r="AE46" s="76">
        <v>20779469</v>
      </c>
      <c r="AF46" s="76">
        <f t="shared" si="31"/>
        <v>97695132</v>
      </c>
      <c r="AG46" s="40">
        <f t="shared" si="32"/>
        <v>0.9135341715998949</v>
      </c>
      <c r="AH46" s="40">
        <f t="shared" si="33"/>
        <v>0.68548086920032</v>
      </c>
      <c r="AI46" s="12">
        <v>498917237</v>
      </c>
      <c r="AJ46" s="12">
        <v>545593038</v>
      </c>
      <c r="AK46" s="12">
        <v>498417884</v>
      </c>
      <c r="AL46" s="12"/>
    </row>
    <row r="47" spans="1:38" s="55" customFormat="1" ht="12.75">
      <c r="A47" s="59"/>
      <c r="B47" s="60" t="s">
        <v>165</v>
      </c>
      <c r="C47" s="32"/>
      <c r="D47" s="79">
        <f>SUM(D42:D46)</f>
        <v>1018465042</v>
      </c>
      <c r="E47" s="80">
        <f>SUM(E42:E46)</f>
        <v>239921331</v>
      </c>
      <c r="F47" s="81">
        <f t="shared" si="17"/>
        <v>1258386373</v>
      </c>
      <c r="G47" s="79">
        <f>SUM(G42:G46)</f>
        <v>1133012886</v>
      </c>
      <c r="H47" s="80">
        <f>SUM(H42:H46)</f>
        <v>256352531</v>
      </c>
      <c r="I47" s="81">
        <f t="shared" si="18"/>
        <v>1389365417</v>
      </c>
      <c r="J47" s="79">
        <f>SUM(J42:J46)</f>
        <v>223316006</v>
      </c>
      <c r="K47" s="80">
        <f>SUM(K42:K46)</f>
        <v>31314061</v>
      </c>
      <c r="L47" s="80">
        <f t="shared" si="19"/>
        <v>254630067</v>
      </c>
      <c r="M47" s="44">
        <f t="shared" si="20"/>
        <v>0.20234649108044656</v>
      </c>
      <c r="N47" s="109">
        <f>SUM(N42:N46)</f>
        <v>235865462</v>
      </c>
      <c r="O47" s="110">
        <f>SUM(O42:O46)</f>
        <v>47410299</v>
      </c>
      <c r="P47" s="111">
        <f t="shared" si="21"/>
        <v>283275761</v>
      </c>
      <c r="Q47" s="44">
        <f t="shared" si="22"/>
        <v>0.22511032150218618</v>
      </c>
      <c r="R47" s="109">
        <f>SUM(R42:R46)</f>
        <v>205878520</v>
      </c>
      <c r="S47" s="111">
        <f>SUM(S42:S46)</f>
        <v>73871445</v>
      </c>
      <c r="T47" s="111">
        <f t="shared" si="23"/>
        <v>279749965</v>
      </c>
      <c r="U47" s="44">
        <f t="shared" si="24"/>
        <v>0.20135089126088418</v>
      </c>
      <c r="V47" s="109">
        <f>SUM(V42:V46)</f>
        <v>265692922</v>
      </c>
      <c r="W47" s="111">
        <f>SUM(W42:W46)</f>
        <v>75575957</v>
      </c>
      <c r="X47" s="111">
        <f t="shared" si="25"/>
        <v>341268879</v>
      </c>
      <c r="Y47" s="44">
        <f t="shared" si="26"/>
        <v>0.24562931740224825</v>
      </c>
      <c r="Z47" s="79">
        <f t="shared" si="27"/>
        <v>930752910</v>
      </c>
      <c r="AA47" s="80">
        <f t="shared" si="28"/>
        <v>228171762</v>
      </c>
      <c r="AB47" s="80">
        <f t="shared" si="29"/>
        <v>1158924672</v>
      </c>
      <c r="AC47" s="44">
        <f t="shared" si="30"/>
        <v>0.8341395703532183</v>
      </c>
      <c r="AD47" s="79">
        <f>SUM(AD42:AD46)</f>
        <v>207445187</v>
      </c>
      <c r="AE47" s="80">
        <f>SUM(AE42:AE46)</f>
        <v>56300092</v>
      </c>
      <c r="AF47" s="80">
        <f t="shared" si="31"/>
        <v>263745279</v>
      </c>
      <c r="AG47" s="44">
        <f t="shared" si="32"/>
        <v>0.7994900123324468</v>
      </c>
      <c r="AH47" s="44">
        <f t="shared" si="33"/>
        <v>0.29393360250440725</v>
      </c>
      <c r="AI47" s="61">
        <f>SUM(AI42:AI46)</f>
        <v>1190577979</v>
      </c>
      <c r="AJ47" s="61">
        <f>SUM(AJ42:AJ46)</f>
        <v>1279548196</v>
      </c>
      <c r="AK47" s="61">
        <f>SUM(AK42:AK46)</f>
        <v>1022986003</v>
      </c>
      <c r="AL47" s="61"/>
    </row>
    <row r="48" spans="1:38" s="13" customFormat="1" ht="12.75">
      <c r="A48" s="29" t="s">
        <v>96</v>
      </c>
      <c r="B48" s="58" t="s">
        <v>166</v>
      </c>
      <c r="C48" s="39" t="s">
        <v>167</v>
      </c>
      <c r="D48" s="75">
        <v>132821269</v>
      </c>
      <c r="E48" s="76">
        <v>8677998</v>
      </c>
      <c r="F48" s="77">
        <f t="shared" si="17"/>
        <v>141499267</v>
      </c>
      <c r="G48" s="75">
        <v>107478823</v>
      </c>
      <c r="H48" s="76">
        <v>3482000</v>
      </c>
      <c r="I48" s="78">
        <f t="shared" si="18"/>
        <v>110960823</v>
      </c>
      <c r="J48" s="75">
        <v>35550703</v>
      </c>
      <c r="K48" s="76">
        <v>12121266</v>
      </c>
      <c r="L48" s="76">
        <f t="shared" si="19"/>
        <v>47671969</v>
      </c>
      <c r="M48" s="40">
        <f t="shared" si="20"/>
        <v>0.3369061198034333</v>
      </c>
      <c r="N48" s="103">
        <v>31553069</v>
      </c>
      <c r="O48" s="104">
        <v>9254788</v>
      </c>
      <c r="P48" s="105">
        <f t="shared" si="21"/>
        <v>40807857</v>
      </c>
      <c r="Q48" s="40">
        <f t="shared" si="22"/>
        <v>0.28839624307029094</v>
      </c>
      <c r="R48" s="103">
        <v>39974306</v>
      </c>
      <c r="S48" s="105">
        <v>21566846</v>
      </c>
      <c r="T48" s="105">
        <f t="shared" si="23"/>
        <v>61541152</v>
      </c>
      <c r="U48" s="40">
        <f t="shared" si="24"/>
        <v>0.5546205438652884</v>
      </c>
      <c r="V48" s="103">
        <v>44847747</v>
      </c>
      <c r="W48" s="105">
        <v>38602193</v>
      </c>
      <c r="X48" s="105">
        <f t="shared" si="25"/>
        <v>83449940</v>
      </c>
      <c r="Y48" s="40">
        <f t="shared" si="26"/>
        <v>0.7520667001541617</v>
      </c>
      <c r="Z48" s="75">
        <f t="shared" si="27"/>
        <v>151925825</v>
      </c>
      <c r="AA48" s="76">
        <f t="shared" si="28"/>
        <v>81545093</v>
      </c>
      <c r="AB48" s="76">
        <f t="shared" si="29"/>
        <v>233470918</v>
      </c>
      <c r="AC48" s="40">
        <f t="shared" si="30"/>
        <v>2.1040842316030766</v>
      </c>
      <c r="AD48" s="75">
        <v>14290294</v>
      </c>
      <c r="AE48" s="76">
        <v>12610103</v>
      </c>
      <c r="AF48" s="76">
        <f t="shared" si="31"/>
        <v>26900397</v>
      </c>
      <c r="AG48" s="40">
        <f t="shared" si="32"/>
        <v>0.9774066221194526</v>
      </c>
      <c r="AH48" s="40">
        <f t="shared" si="33"/>
        <v>2.102182469649054</v>
      </c>
      <c r="AI48" s="12">
        <v>209176867</v>
      </c>
      <c r="AJ48" s="12">
        <v>209176867</v>
      </c>
      <c r="AK48" s="12">
        <v>204450855</v>
      </c>
      <c r="AL48" s="12"/>
    </row>
    <row r="49" spans="1:38" s="13" customFormat="1" ht="12.75">
      <c r="A49" s="29" t="s">
        <v>96</v>
      </c>
      <c r="B49" s="58" t="s">
        <v>168</v>
      </c>
      <c r="C49" s="39" t="s">
        <v>169</v>
      </c>
      <c r="D49" s="75">
        <v>160060838</v>
      </c>
      <c r="E49" s="76">
        <v>0</v>
      </c>
      <c r="F49" s="77">
        <f t="shared" si="17"/>
        <v>160060838</v>
      </c>
      <c r="G49" s="75">
        <v>160060838</v>
      </c>
      <c r="H49" s="76">
        <v>0</v>
      </c>
      <c r="I49" s="78">
        <f t="shared" si="18"/>
        <v>160060838</v>
      </c>
      <c r="J49" s="75">
        <v>14639047</v>
      </c>
      <c r="K49" s="76">
        <v>2337952</v>
      </c>
      <c r="L49" s="76">
        <f t="shared" si="19"/>
        <v>16976999</v>
      </c>
      <c r="M49" s="40">
        <f t="shared" si="20"/>
        <v>0.1060659135122109</v>
      </c>
      <c r="N49" s="103">
        <v>26369756</v>
      </c>
      <c r="O49" s="104">
        <v>1477792</v>
      </c>
      <c r="P49" s="105">
        <f t="shared" si="21"/>
        <v>27847548</v>
      </c>
      <c r="Q49" s="40">
        <f t="shared" si="22"/>
        <v>0.17398102089156875</v>
      </c>
      <c r="R49" s="103">
        <v>22195716</v>
      </c>
      <c r="S49" s="105">
        <v>3073169</v>
      </c>
      <c r="T49" s="105">
        <f t="shared" si="23"/>
        <v>25268885</v>
      </c>
      <c r="U49" s="40">
        <f t="shared" si="24"/>
        <v>0.15787050296462898</v>
      </c>
      <c r="V49" s="103">
        <v>19160732</v>
      </c>
      <c r="W49" s="105">
        <v>394737</v>
      </c>
      <c r="X49" s="105">
        <f t="shared" si="25"/>
        <v>19555469</v>
      </c>
      <c r="Y49" s="40">
        <f t="shared" si="26"/>
        <v>0.1221752256476378</v>
      </c>
      <c r="Z49" s="75">
        <f t="shared" si="27"/>
        <v>82365251</v>
      </c>
      <c r="AA49" s="76">
        <f t="shared" si="28"/>
        <v>7283650</v>
      </c>
      <c r="AB49" s="76">
        <f t="shared" si="29"/>
        <v>89648901</v>
      </c>
      <c r="AC49" s="40">
        <f t="shared" si="30"/>
        <v>0.5600926630160464</v>
      </c>
      <c r="AD49" s="75">
        <v>26025417</v>
      </c>
      <c r="AE49" s="76">
        <v>0</v>
      </c>
      <c r="AF49" s="76">
        <f t="shared" si="31"/>
        <v>26025417</v>
      </c>
      <c r="AG49" s="40">
        <f t="shared" si="32"/>
        <v>0.785882124823292</v>
      </c>
      <c r="AH49" s="40">
        <f t="shared" si="33"/>
        <v>-0.24860112712122917</v>
      </c>
      <c r="AI49" s="12">
        <v>102282783</v>
      </c>
      <c r="AJ49" s="12">
        <v>135017910</v>
      </c>
      <c r="AK49" s="12">
        <v>106108162</v>
      </c>
      <c r="AL49" s="12"/>
    </row>
    <row r="50" spans="1:38" s="13" customFormat="1" ht="12.75">
      <c r="A50" s="29" t="s">
        <v>96</v>
      </c>
      <c r="B50" s="58" t="s">
        <v>170</v>
      </c>
      <c r="C50" s="39" t="s">
        <v>171</v>
      </c>
      <c r="D50" s="75">
        <v>208429546</v>
      </c>
      <c r="E50" s="76">
        <v>78897829</v>
      </c>
      <c r="F50" s="77">
        <f t="shared" si="17"/>
        <v>287327375</v>
      </c>
      <c r="G50" s="75">
        <v>220004456</v>
      </c>
      <c r="H50" s="76">
        <v>78225000</v>
      </c>
      <c r="I50" s="78">
        <f t="shared" si="18"/>
        <v>298229456</v>
      </c>
      <c r="J50" s="75">
        <v>33534185</v>
      </c>
      <c r="K50" s="76">
        <v>12894378</v>
      </c>
      <c r="L50" s="76">
        <f t="shared" si="19"/>
        <v>46428563</v>
      </c>
      <c r="M50" s="40">
        <f t="shared" si="20"/>
        <v>0.16158767677461988</v>
      </c>
      <c r="N50" s="103">
        <v>35181209</v>
      </c>
      <c r="O50" s="104">
        <v>7490812</v>
      </c>
      <c r="P50" s="105">
        <f t="shared" si="21"/>
        <v>42672021</v>
      </c>
      <c r="Q50" s="40">
        <f t="shared" si="22"/>
        <v>0.14851359359685098</v>
      </c>
      <c r="R50" s="103">
        <v>42364081</v>
      </c>
      <c r="S50" s="105">
        <v>7298699</v>
      </c>
      <c r="T50" s="105">
        <f t="shared" si="23"/>
        <v>49662780</v>
      </c>
      <c r="U50" s="40">
        <f t="shared" si="24"/>
        <v>0.1665254018368997</v>
      </c>
      <c r="V50" s="103">
        <v>50997058</v>
      </c>
      <c r="W50" s="105">
        <v>20762190</v>
      </c>
      <c r="X50" s="105">
        <f t="shared" si="25"/>
        <v>71759248</v>
      </c>
      <c r="Y50" s="40">
        <f t="shared" si="26"/>
        <v>0.24061757333588135</v>
      </c>
      <c r="Z50" s="75">
        <f t="shared" si="27"/>
        <v>162076533</v>
      </c>
      <c r="AA50" s="76">
        <f t="shared" si="28"/>
        <v>48446079</v>
      </c>
      <c r="AB50" s="76">
        <f t="shared" si="29"/>
        <v>210522612</v>
      </c>
      <c r="AC50" s="40">
        <f t="shared" si="30"/>
        <v>0.7059081782987928</v>
      </c>
      <c r="AD50" s="75">
        <v>49672282</v>
      </c>
      <c r="AE50" s="76">
        <v>13237037</v>
      </c>
      <c r="AF50" s="76">
        <f t="shared" si="31"/>
        <v>62909319</v>
      </c>
      <c r="AG50" s="40">
        <f t="shared" si="32"/>
        <v>0.7836994994843696</v>
      </c>
      <c r="AH50" s="40">
        <f t="shared" si="33"/>
        <v>0.14067755208095645</v>
      </c>
      <c r="AI50" s="12">
        <v>188781000</v>
      </c>
      <c r="AJ50" s="12">
        <v>248219421</v>
      </c>
      <c r="AK50" s="12">
        <v>194529436</v>
      </c>
      <c r="AL50" s="12"/>
    </row>
    <row r="51" spans="1:38" s="13" customFormat="1" ht="12.75">
      <c r="A51" s="29" t="s">
        <v>96</v>
      </c>
      <c r="B51" s="58" t="s">
        <v>172</v>
      </c>
      <c r="C51" s="39" t="s">
        <v>173</v>
      </c>
      <c r="D51" s="75">
        <v>181750228</v>
      </c>
      <c r="E51" s="76">
        <v>68046266</v>
      </c>
      <c r="F51" s="77">
        <f t="shared" si="17"/>
        <v>249796494</v>
      </c>
      <c r="G51" s="75">
        <v>176874021</v>
      </c>
      <c r="H51" s="76">
        <v>71753155</v>
      </c>
      <c r="I51" s="78">
        <f t="shared" si="18"/>
        <v>248627176</v>
      </c>
      <c r="J51" s="75">
        <v>30923399</v>
      </c>
      <c r="K51" s="76">
        <v>4768364</v>
      </c>
      <c r="L51" s="76">
        <f t="shared" si="19"/>
        <v>35691763</v>
      </c>
      <c r="M51" s="40">
        <f t="shared" si="20"/>
        <v>0.14288336248626451</v>
      </c>
      <c r="N51" s="103">
        <v>36323834</v>
      </c>
      <c r="O51" s="104">
        <v>7258150</v>
      </c>
      <c r="P51" s="105">
        <f t="shared" si="21"/>
        <v>43581984</v>
      </c>
      <c r="Q51" s="40">
        <f t="shared" si="22"/>
        <v>0.17446995873368823</v>
      </c>
      <c r="R51" s="103">
        <v>41759006</v>
      </c>
      <c r="S51" s="105">
        <v>21892410</v>
      </c>
      <c r="T51" s="105">
        <f t="shared" si="23"/>
        <v>63651416</v>
      </c>
      <c r="U51" s="40">
        <f t="shared" si="24"/>
        <v>0.25601149891997327</v>
      </c>
      <c r="V51" s="103">
        <v>53423593</v>
      </c>
      <c r="W51" s="105">
        <v>7050958</v>
      </c>
      <c r="X51" s="105">
        <f t="shared" si="25"/>
        <v>60474551</v>
      </c>
      <c r="Y51" s="40">
        <f t="shared" si="26"/>
        <v>0.2432338731949399</v>
      </c>
      <c r="Z51" s="75">
        <f t="shared" si="27"/>
        <v>162429832</v>
      </c>
      <c r="AA51" s="76">
        <f t="shared" si="28"/>
        <v>40969882</v>
      </c>
      <c r="AB51" s="76">
        <f t="shared" si="29"/>
        <v>203399714</v>
      </c>
      <c r="AC51" s="40">
        <f t="shared" si="30"/>
        <v>0.8180912371381317</v>
      </c>
      <c r="AD51" s="75">
        <v>30007702</v>
      </c>
      <c r="AE51" s="76">
        <v>7193637</v>
      </c>
      <c r="AF51" s="76">
        <f t="shared" si="31"/>
        <v>37201339</v>
      </c>
      <c r="AG51" s="40">
        <f t="shared" si="32"/>
        <v>0.8290577601724819</v>
      </c>
      <c r="AH51" s="40">
        <f t="shared" si="33"/>
        <v>0.6256014602055049</v>
      </c>
      <c r="AI51" s="12">
        <v>170953610</v>
      </c>
      <c r="AJ51" s="12">
        <v>170953610</v>
      </c>
      <c r="AK51" s="12">
        <v>141730417</v>
      </c>
      <c r="AL51" s="12"/>
    </row>
    <row r="52" spans="1:38" s="13" customFormat="1" ht="12.75">
      <c r="A52" s="29" t="s">
        <v>96</v>
      </c>
      <c r="B52" s="58" t="s">
        <v>174</v>
      </c>
      <c r="C52" s="39" t="s">
        <v>175</v>
      </c>
      <c r="D52" s="75">
        <v>922706572</v>
      </c>
      <c r="E52" s="76">
        <v>232957956</v>
      </c>
      <c r="F52" s="77">
        <f t="shared" si="17"/>
        <v>1155664528</v>
      </c>
      <c r="G52" s="75">
        <v>11480641</v>
      </c>
      <c r="H52" s="76">
        <v>29076847</v>
      </c>
      <c r="I52" s="78">
        <f t="shared" si="18"/>
        <v>40557488</v>
      </c>
      <c r="J52" s="75">
        <v>144080121</v>
      </c>
      <c r="K52" s="76">
        <v>20244799</v>
      </c>
      <c r="L52" s="76">
        <f t="shared" si="19"/>
        <v>164324920</v>
      </c>
      <c r="M52" s="40">
        <f t="shared" si="20"/>
        <v>0.14219084865776896</v>
      </c>
      <c r="N52" s="103">
        <v>161128852</v>
      </c>
      <c r="O52" s="104">
        <v>64325869</v>
      </c>
      <c r="P52" s="105">
        <f t="shared" si="21"/>
        <v>225454721</v>
      </c>
      <c r="Q52" s="40">
        <f t="shared" si="22"/>
        <v>0.19508664974789292</v>
      </c>
      <c r="R52" s="103">
        <v>217984301</v>
      </c>
      <c r="S52" s="105">
        <v>36691089</v>
      </c>
      <c r="T52" s="105">
        <f t="shared" si="23"/>
        <v>254675390</v>
      </c>
      <c r="U52" s="40">
        <f t="shared" si="24"/>
        <v>6.27936794310338</v>
      </c>
      <c r="V52" s="103">
        <v>162165728</v>
      </c>
      <c r="W52" s="105">
        <v>68928070</v>
      </c>
      <c r="X52" s="105">
        <f t="shared" si="25"/>
        <v>231093798</v>
      </c>
      <c r="Y52" s="40">
        <f t="shared" si="26"/>
        <v>5.697931735811646</v>
      </c>
      <c r="Z52" s="75">
        <f t="shared" si="27"/>
        <v>685359002</v>
      </c>
      <c r="AA52" s="76">
        <f t="shared" si="28"/>
        <v>190189827</v>
      </c>
      <c r="AB52" s="76">
        <f t="shared" si="29"/>
        <v>875548829</v>
      </c>
      <c r="AC52" s="40">
        <f t="shared" si="30"/>
        <v>21.587846589512644</v>
      </c>
      <c r="AD52" s="75">
        <v>159564385</v>
      </c>
      <c r="AE52" s="76">
        <v>27318868</v>
      </c>
      <c r="AF52" s="76">
        <f t="shared" si="31"/>
        <v>186883253</v>
      </c>
      <c r="AG52" s="40">
        <f t="shared" si="32"/>
        <v>0.6000316222181672</v>
      </c>
      <c r="AH52" s="40">
        <f t="shared" si="33"/>
        <v>0.23656771963403278</v>
      </c>
      <c r="AI52" s="12">
        <v>730814709</v>
      </c>
      <c r="AJ52" s="12">
        <v>1138585529</v>
      </c>
      <c r="AK52" s="12">
        <v>683187322</v>
      </c>
      <c r="AL52" s="12"/>
    </row>
    <row r="53" spans="1:38" s="13" customFormat="1" ht="12.75">
      <c r="A53" s="29" t="s">
        <v>115</v>
      </c>
      <c r="B53" s="58" t="s">
        <v>176</v>
      </c>
      <c r="C53" s="39" t="s">
        <v>177</v>
      </c>
      <c r="D53" s="75">
        <v>840466998</v>
      </c>
      <c r="E53" s="76">
        <v>815563723</v>
      </c>
      <c r="F53" s="77">
        <f t="shared" si="17"/>
        <v>1656030721</v>
      </c>
      <c r="G53" s="75">
        <v>893107114</v>
      </c>
      <c r="H53" s="76">
        <v>941897575</v>
      </c>
      <c r="I53" s="78">
        <f t="shared" si="18"/>
        <v>1835004689</v>
      </c>
      <c r="J53" s="75">
        <v>128112317</v>
      </c>
      <c r="K53" s="76">
        <v>167668277</v>
      </c>
      <c r="L53" s="76">
        <f t="shared" si="19"/>
        <v>295780594</v>
      </c>
      <c r="M53" s="40">
        <f t="shared" si="20"/>
        <v>0.17860815638818092</v>
      </c>
      <c r="N53" s="103">
        <v>153179074</v>
      </c>
      <c r="O53" s="104">
        <v>240456990</v>
      </c>
      <c r="P53" s="105">
        <f t="shared" si="21"/>
        <v>393636064</v>
      </c>
      <c r="Q53" s="40">
        <f t="shared" si="22"/>
        <v>0.23769852757459806</v>
      </c>
      <c r="R53" s="103">
        <v>142768281</v>
      </c>
      <c r="S53" s="105">
        <v>46824529</v>
      </c>
      <c r="T53" s="105">
        <f t="shared" si="23"/>
        <v>189592810</v>
      </c>
      <c r="U53" s="40">
        <f t="shared" si="24"/>
        <v>0.10332006840991784</v>
      </c>
      <c r="V53" s="103">
        <v>155972201</v>
      </c>
      <c r="W53" s="105">
        <v>364049924</v>
      </c>
      <c r="X53" s="105">
        <f t="shared" si="25"/>
        <v>520022125</v>
      </c>
      <c r="Y53" s="40">
        <f t="shared" si="26"/>
        <v>0.28339007966425966</v>
      </c>
      <c r="Z53" s="75">
        <f t="shared" si="27"/>
        <v>580031873</v>
      </c>
      <c r="AA53" s="76">
        <f t="shared" si="28"/>
        <v>818999720</v>
      </c>
      <c r="AB53" s="76">
        <f t="shared" si="29"/>
        <v>1399031593</v>
      </c>
      <c r="AC53" s="40">
        <f t="shared" si="30"/>
        <v>0.7624130888528754</v>
      </c>
      <c r="AD53" s="75">
        <v>176515071</v>
      </c>
      <c r="AE53" s="76">
        <v>259205027</v>
      </c>
      <c r="AF53" s="76">
        <f t="shared" si="31"/>
        <v>435720098</v>
      </c>
      <c r="AG53" s="40">
        <f t="shared" si="32"/>
        <v>0.6085227661937274</v>
      </c>
      <c r="AH53" s="40">
        <f t="shared" si="33"/>
        <v>0.19347748104105134</v>
      </c>
      <c r="AI53" s="12">
        <v>1590633791</v>
      </c>
      <c r="AJ53" s="12">
        <v>2056379936</v>
      </c>
      <c r="AK53" s="12">
        <v>1251354007</v>
      </c>
      <c r="AL53" s="12"/>
    </row>
    <row r="54" spans="1:38" s="55" customFormat="1" ht="12.75">
      <c r="A54" s="59"/>
      <c r="B54" s="60" t="s">
        <v>178</v>
      </c>
      <c r="C54" s="32"/>
      <c r="D54" s="79">
        <f>SUM(D48:D53)</f>
        <v>2446235451</v>
      </c>
      <c r="E54" s="80">
        <f>SUM(E48:E53)</f>
        <v>1204143772</v>
      </c>
      <c r="F54" s="81">
        <f t="shared" si="17"/>
        <v>3650379223</v>
      </c>
      <c r="G54" s="79">
        <f>SUM(G48:G53)</f>
        <v>1569005893</v>
      </c>
      <c r="H54" s="80">
        <f>SUM(H48:H53)</f>
        <v>1124434577</v>
      </c>
      <c r="I54" s="81">
        <f t="shared" si="18"/>
        <v>2693440470</v>
      </c>
      <c r="J54" s="79">
        <f>SUM(J48:J53)</f>
        <v>386839772</v>
      </c>
      <c r="K54" s="80">
        <f>SUM(K48:K53)</f>
        <v>220035036</v>
      </c>
      <c r="L54" s="80">
        <f t="shared" si="19"/>
        <v>606874808</v>
      </c>
      <c r="M54" s="44">
        <f t="shared" si="20"/>
        <v>0.1662497978775067</v>
      </c>
      <c r="N54" s="109">
        <f>SUM(N48:N53)</f>
        <v>443735794</v>
      </c>
      <c r="O54" s="110">
        <f>SUM(O48:O53)</f>
        <v>330264401</v>
      </c>
      <c r="P54" s="111">
        <f t="shared" si="21"/>
        <v>774000195</v>
      </c>
      <c r="Q54" s="44">
        <f t="shared" si="22"/>
        <v>0.21203281843246455</v>
      </c>
      <c r="R54" s="109">
        <f>SUM(R48:R53)</f>
        <v>507045691</v>
      </c>
      <c r="S54" s="111">
        <f>SUM(S48:S53)</f>
        <v>137346742</v>
      </c>
      <c r="T54" s="111">
        <f t="shared" si="23"/>
        <v>644392433</v>
      </c>
      <c r="U54" s="44">
        <f t="shared" si="24"/>
        <v>0.23924509940997507</v>
      </c>
      <c r="V54" s="109">
        <f>SUM(V48:V53)</f>
        <v>486567059</v>
      </c>
      <c r="W54" s="111">
        <f>SUM(W48:W53)</f>
        <v>499788072</v>
      </c>
      <c r="X54" s="111">
        <f t="shared" si="25"/>
        <v>986355131</v>
      </c>
      <c r="Y54" s="44">
        <f t="shared" si="26"/>
        <v>0.3662063973517113</v>
      </c>
      <c r="Z54" s="79">
        <f t="shared" si="27"/>
        <v>1824188316</v>
      </c>
      <c r="AA54" s="80">
        <f t="shared" si="28"/>
        <v>1187434251</v>
      </c>
      <c r="AB54" s="80">
        <f t="shared" si="29"/>
        <v>3011622567</v>
      </c>
      <c r="AC54" s="44">
        <f t="shared" si="30"/>
        <v>1.118132218084627</v>
      </c>
      <c r="AD54" s="79">
        <f>SUM(AD48:AD53)</f>
        <v>456075151</v>
      </c>
      <c r="AE54" s="80">
        <f>SUM(AE48:AE53)</f>
        <v>319564672</v>
      </c>
      <c r="AF54" s="80">
        <f t="shared" si="31"/>
        <v>775639823</v>
      </c>
      <c r="AG54" s="44">
        <f t="shared" si="32"/>
        <v>0.6521331128451447</v>
      </c>
      <c r="AH54" s="44">
        <f t="shared" si="33"/>
        <v>0.2716664381478</v>
      </c>
      <c r="AI54" s="61">
        <f>SUM(AI48:AI53)</f>
        <v>2992642760</v>
      </c>
      <c r="AJ54" s="61">
        <f>SUM(AJ48:AJ53)</f>
        <v>3958333273</v>
      </c>
      <c r="AK54" s="61">
        <f>SUM(AK48:AK53)</f>
        <v>2581360199</v>
      </c>
      <c r="AL54" s="61"/>
    </row>
    <row r="55" spans="1:38" s="13" customFormat="1" ht="12.75">
      <c r="A55" s="29" t="s">
        <v>96</v>
      </c>
      <c r="B55" s="58" t="s">
        <v>179</v>
      </c>
      <c r="C55" s="39" t="s">
        <v>180</v>
      </c>
      <c r="D55" s="75">
        <v>217538747</v>
      </c>
      <c r="E55" s="76">
        <v>143792500</v>
      </c>
      <c r="F55" s="77">
        <f t="shared" si="17"/>
        <v>361331247</v>
      </c>
      <c r="G55" s="75">
        <v>245451570</v>
      </c>
      <c r="H55" s="76">
        <v>123692263</v>
      </c>
      <c r="I55" s="77">
        <f t="shared" si="18"/>
        <v>369143833</v>
      </c>
      <c r="J55" s="75">
        <v>43083537</v>
      </c>
      <c r="K55" s="89">
        <v>22183061</v>
      </c>
      <c r="L55" s="76">
        <f t="shared" si="19"/>
        <v>65266598</v>
      </c>
      <c r="M55" s="40">
        <f t="shared" si="20"/>
        <v>0.18062815918048736</v>
      </c>
      <c r="N55" s="103">
        <v>52430292</v>
      </c>
      <c r="O55" s="104">
        <v>19897783</v>
      </c>
      <c r="P55" s="105">
        <f t="shared" si="21"/>
        <v>72328075</v>
      </c>
      <c r="Q55" s="40">
        <f t="shared" si="22"/>
        <v>0.20017110504699862</v>
      </c>
      <c r="R55" s="103">
        <v>49032043</v>
      </c>
      <c r="S55" s="105">
        <v>11172621</v>
      </c>
      <c r="T55" s="105">
        <f t="shared" si="23"/>
        <v>60204664</v>
      </c>
      <c r="U55" s="40">
        <f t="shared" si="24"/>
        <v>0.16309269888303946</v>
      </c>
      <c r="V55" s="103">
        <v>52533171</v>
      </c>
      <c r="W55" s="105">
        <v>35785994</v>
      </c>
      <c r="X55" s="105">
        <f t="shared" si="25"/>
        <v>88319165</v>
      </c>
      <c r="Y55" s="40">
        <f t="shared" si="26"/>
        <v>0.23925407146108277</v>
      </c>
      <c r="Z55" s="75">
        <f t="shared" si="27"/>
        <v>197079043</v>
      </c>
      <c r="AA55" s="76">
        <f t="shared" si="28"/>
        <v>89039459</v>
      </c>
      <c r="AB55" s="76">
        <f t="shared" si="29"/>
        <v>286118502</v>
      </c>
      <c r="AC55" s="40">
        <f t="shared" si="30"/>
        <v>0.7750867722067566</v>
      </c>
      <c r="AD55" s="75">
        <v>47501512</v>
      </c>
      <c r="AE55" s="76">
        <v>26915957</v>
      </c>
      <c r="AF55" s="76">
        <f t="shared" si="31"/>
        <v>74417469</v>
      </c>
      <c r="AG55" s="40">
        <f t="shared" si="32"/>
        <v>0.6313477483785478</v>
      </c>
      <c r="AH55" s="40">
        <f t="shared" si="33"/>
        <v>0.18680689073152967</v>
      </c>
      <c r="AI55" s="12">
        <v>376590625</v>
      </c>
      <c r="AJ55" s="12">
        <v>368243960</v>
      </c>
      <c r="AK55" s="12">
        <v>232489995</v>
      </c>
      <c r="AL55" s="12"/>
    </row>
    <row r="56" spans="1:38" s="13" customFormat="1" ht="12.75">
      <c r="A56" s="29" t="s">
        <v>96</v>
      </c>
      <c r="B56" s="58" t="s">
        <v>181</v>
      </c>
      <c r="C56" s="39" t="s">
        <v>182</v>
      </c>
      <c r="D56" s="75">
        <v>168377095</v>
      </c>
      <c r="E56" s="76">
        <v>143531000</v>
      </c>
      <c r="F56" s="77">
        <f t="shared" si="17"/>
        <v>311908095</v>
      </c>
      <c r="G56" s="75">
        <v>258333023</v>
      </c>
      <c r="H56" s="76">
        <v>90789110</v>
      </c>
      <c r="I56" s="78">
        <f t="shared" si="18"/>
        <v>349122133</v>
      </c>
      <c r="J56" s="75">
        <v>24056830</v>
      </c>
      <c r="K56" s="76">
        <v>27144396</v>
      </c>
      <c r="L56" s="76">
        <f t="shared" si="19"/>
        <v>51201226</v>
      </c>
      <c r="M56" s="40">
        <f t="shared" si="20"/>
        <v>0.1641548482414347</v>
      </c>
      <c r="N56" s="103">
        <v>34677390</v>
      </c>
      <c r="O56" s="104">
        <v>25987827</v>
      </c>
      <c r="P56" s="105">
        <f t="shared" si="21"/>
        <v>60665217</v>
      </c>
      <c r="Q56" s="40">
        <f t="shared" si="22"/>
        <v>0.1944970905612437</v>
      </c>
      <c r="R56" s="103">
        <v>29098705</v>
      </c>
      <c r="S56" s="105">
        <v>19187182</v>
      </c>
      <c r="T56" s="105">
        <f t="shared" si="23"/>
        <v>48285887</v>
      </c>
      <c r="U56" s="40">
        <f t="shared" si="24"/>
        <v>0.13830657651258105</v>
      </c>
      <c r="V56" s="103">
        <v>54882528</v>
      </c>
      <c r="W56" s="105">
        <v>52975660</v>
      </c>
      <c r="X56" s="105">
        <f t="shared" si="25"/>
        <v>107858188</v>
      </c>
      <c r="Y56" s="40">
        <f t="shared" si="26"/>
        <v>0.3089411349351489</v>
      </c>
      <c r="Z56" s="75">
        <f t="shared" si="27"/>
        <v>142715453</v>
      </c>
      <c r="AA56" s="76">
        <f t="shared" si="28"/>
        <v>125295065</v>
      </c>
      <c r="AB56" s="76">
        <f t="shared" si="29"/>
        <v>268010518</v>
      </c>
      <c r="AC56" s="40">
        <f t="shared" si="30"/>
        <v>0.7676697999550776</v>
      </c>
      <c r="AD56" s="75">
        <v>34117810</v>
      </c>
      <c r="AE56" s="76">
        <v>126114722</v>
      </c>
      <c r="AF56" s="76">
        <f t="shared" si="31"/>
        <v>160232532</v>
      </c>
      <c r="AG56" s="40">
        <f t="shared" si="32"/>
        <v>1.0704495861154757</v>
      </c>
      <c r="AH56" s="40">
        <f t="shared" si="33"/>
        <v>-0.32686460949141094</v>
      </c>
      <c r="AI56" s="12">
        <v>262265061</v>
      </c>
      <c r="AJ56" s="12">
        <v>262265061</v>
      </c>
      <c r="AK56" s="12">
        <v>280741526</v>
      </c>
      <c r="AL56" s="12"/>
    </row>
    <row r="57" spans="1:38" s="13" customFormat="1" ht="12.75">
      <c r="A57" s="29" t="s">
        <v>96</v>
      </c>
      <c r="B57" s="58" t="s">
        <v>183</v>
      </c>
      <c r="C57" s="39" t="s">
        <v>184</v>
      </c>
      <c r="D57" s="75">
        <v>175841282</v>
      </c>
      <c r="E57" s="76">
        <v>1897200</v>
      </c>
      <c r="F57" s="77">
        <f t="shared" si="17"/>
        <v>177738482</v>
      </c>
      <c r="G57" s="75">
        <v>297461502</v>
      </c>
      <c r="H57" s="76">
        <v>93261223</v>
      </c>
      <c r="I57" s="78">
        <f t="shared" si="18"/>
        <v>390722725</v>
      </c>
      <c r="J57" s="75">
        <v>40430387</v>
      </c>
      <c r="K57" s="76">
        <v>25181607</v>
      </c>
      <c r="L57" s="76">
        <f t="shared" si="19"/>
        <v>65611994</v>
      </c>
      <c r="M57" s="40">
        <f t="shared" si="20"/>
        <v>0.3691490624973381</v>
      </c>
      <c r="N57" s="103">
        <v>43772891</v>
      </c>
      <c r="O57" s="104">
        <v>11755165</v>
      </c>
      <c r="P57" s="105">
        <f t="shared" si="21"/>
        <v>55528056</v>
      </c>
      <c r="Q57" s="40">
        <f t="shared" si="22"/>
        <v>0.3124143706819776</v>
      </c>
      <c r="R57" s="103">
        <v>55604214</v>
      </c>
      <c r="S57" s="105">
        <v>17355166</v>
      </c>
      <c r="T57" s="105">
        <f t="shared" si="23"/>
        <v>72959380</v>
      </c>
      <c r="U57" s="40">
        <f t="shared" si="24"/>
        <v>0.1867292976112408</v>
      </c>
      <c r="V57" s="103">
        <v>59339289</v>
      </c>
      <c r="W57" s="105">
        <v>25086349</v>
      </c>
      <c r="X57" s="105">
        <f t="shared" si="25"/>
        <v>84425638</v>
      </c>
      <c r="Y57" s="40">
        <f t="shared" si="26"/>
        <v>0.2160755763566094</v>
      </c>
      <c r="Z57" s="75">
        <f t="shared" si="27"/>
        <v>199146781</v>
      </c>
      <c r="AA57" s="76">
        <f t="shared" si="28"/>
        <v>79378287</v>
      </c>
      <c r="AB57" s="76">
        <f t="shared" si="29"/>
        <v>278525068</v>
      </c>
      <c r="AC57" s="40">
        <f t="shared" si="30"/>
        <v>0.7128458371598427</v>
      </c>
      <c r="AD57" s="75">
        <v>33545587</v>
      </c>
      <c r="AE57" s="76">
        <v>8803832</v>
      </c>
      <c r="AF57" s="76">
        <f t="shared" si="31"/>
        <v>42349419</v>
      </c>
      <c r="AG57" s="40">
        <f t="shared" si="32"/>
        <v>0.7319138642665152</v>
      </c>
      <c r="AH57" s="40">
        <f t="shared" si="33"/>
        <v>0.9935489079555022</v>
      </c>
      <c r="AI57" s="12">
        <v>190427867</v>
      </c>
      <c r="AJ57" s="12">
        <v>190427867</v>
      </c>
      <c r="AK57" s="12">
        <v>139376796</v>
      </c>
      <c r="AL57" s="12"/>
    </row>
    <row r="58" spans="1:38" s="13" customFormat="1" ht="12.75">
      <c r="A58" s="29" t="s">
        <v>96</v>
      </c>
      <c r="B58" s="58" t="s">
        <v>185</v>
      </c>
      <c r="C58" s="39" t="s">
        <v>186</v>
      </c>
      <c r="D58" s="75">
        <v>0</v>
      </c>
      <c r="E58" s="76">
        <v>58807450</v>
      </c>
      <c r="F58" s="77">
        <f t="shared" si="17"/>
        <v>58807450</v>
      </c>
      <c r="G58" s="75">
        <v>0</v>
      </c>
      <c r="H58" s="76">
        <v>58807450</v>
      </c>
      <c r="I58" s="77">
        <f t="shared" si="18"/>
        <v>58807450</v>
      </c>
      <c r="J58" s="75">
        <v>16478869</v>
      </c>
      <c r="K58" s="89">
        <v>25629902</v>
      </c>
      <c r="L58" s="76">
        <f t="shared" si="19"/>
        <v>42108771</v>
      </c>
      <c r="M58" s="40">
        <f t="shared" si="20"/>
        <v>0.716044837856428</v>
      </c>
      <c r="N58" s="103">
        <v>20497237</v>
      </c>
      <c r="O58" s="104">
        <v>5697099</v>
      </c>
      <c r="P58" s="105">
        <f t="shared" si="21"/>
        <v>26194336</v>
      </c>
      <c r="Q58" s="40">
        <f t="shared" si="22"/>
        <v>0.44542546905196534</v>
      </c>
      <c r="R58" s="103">
        <v>17229560</v>
      </c>
      <c r="S58" s="105">
        <v>10401572</v>
      </c>
      <c r="T58" s="105">
        <f t="shared" si="23"/>
        <v>27631132</v>
      </c>
      <c r="U58" s="40">
        <f t="shared" si="24"/>
        <v>0.46985767959671776</v>
      </c>
      <c r="V58" s="103">
        <v>22256676</v>
      </c>
      <c r="W58" s="105">
        <v>11697955</v>
      </c>
      <c r="X58" s="105">
        <f t="shared" si="25"/>
        <v>33954631</v>
      </c>
      <c r="Y58" s="40">
        <f t="shared" si="26"/>
        <v>0.5773865556149773</v>
      </c>
      <c r="Z58" s="75">
        <f t="shared" si="27"/>
        <v>76462342</v>
      </c>
      <c r="AA58" s="76">
        <f t="shared" si="28"/>
        <v>53426528</v>
      </c>
      <c r="AB58" s="76">
        <f t="shared" si="29"/>
        <v>129888870</v>
      </c>
      <c r="AC58" s="40">
        <f t="shared" si="30"/>
        <v>2.2087145421200884</v>
      </c>
      <c r="AD58" s="75">
        <v>17288110</v>
      </c>
      <c r="AE58" s="76">
        <v>18140997</v>
      </c>
      <c r="AF58" s="76">
        <f t="shared" si="31"/>
        <v>35429107</v>
      </c>
      <c r="AG58" s="40">
        <f t="shared" si="32"/>
        <v>0.9664226946993414</v>
      </c>
      <c r="AH58" s="40">
        <f t="shared" si="33"/>
        <v>-0.04161764506229304</v>
      </c>
      <c r="AI58" s="12">
        <v>98749050</v>
      </c>
      <c r="AJ58" s="12">
        <v>98749050</v>
      </c>
      <c r="AK58" s="12">
        <v>95433323</v>
      </c>
      <c r="AL58" s="12"/>
    </row>
    <row r="59" spans="1:38" s="13" customFormat="1" ht="12.75">
      <c r="A59" s="29" t="s">
        <v>115</v>
      </c>
      <c r="B59" s="58" t="s">
        <v>187</v>
      </c>
      <c r="C59" s="39" t="s">
        <v>188</v>
      </c>
      <c r="D59" s="75">
        <v>407725754</v>
      </c>
      <c r="E59" s="76">
        <v>0</v>
      </c>
      <c r="F59" s="77">
        <f t="shared" si="17"/>
        <v>407725754</v>
      </c>
      <c r="G59" s="75">
        <v>434789808</v>
      </c>
      <c r="H59" s="76">
        <v>576725400</v>
      </c>
      <c r="I59" s="77">
        <f t="shared" si="18"/>
        <v>1011515208</v>
      </c>
      <c r="J59" s="75">
        <v>65561628</v>
      </c>
      <c r="K59" s="89">
        <v>84903781</v>
      </c>
      <c r="L59" s="76">
        <f t="shared" si="19"/>
        <v>150465409</v>
      </c>
      <c r="M59" s="40">
        <f t="shared" si="20"/>
        <v>0.3690358225445823</v>
      </c>
      <c r="N59" s="103">
        <v>82835075</v>
      </c>
      <c r="O59" s="104">
        <v>92625100</v>
      </c>
      <c r="P59" s="105">
        <f t="shared" si="21"/>
        <v>175460175</v>
      </c>
      <c r="Q59" s="40">
        <f t="shared" si="22"/>
        <v>0.43033870997513685</v>
      </c>
      <c r="R59" s="103">
        <v>72832378</v>
      </c>
      <c r="S59" s="105">
        <v>107418626</v>
      </c>
      <c r="T59" s="105">
        <f t="shared" si="23"/>
        <v>180251004</v>
      </c>
      <c r="U59" s="40">
        <f t="shared" si="24"/>
        <v>0.17819900538756903</v>
      </c>
      <c r="V59" s="103">
        <v>88883047</v>
      </c>
      <c r="W59" s="105">
        <v>55842234</v>
      </c>
      <c r="X59" s="105">
        <f t="shared" si="25"/>
        <v>144725281</v>
      </c>
      <c r="Y59" s="40">
        <f t="shared" si="26"/>
        <v>0.14307771139314399</v>
      </c>
      <c r="Z59" s="75">
        <f t="shared" si="27"/>
        <v>310112128</v>
      </c>
      <c r="AA59" s="76">
        <f t="shared" si="28"/>
        <v>340789741</v>
      </c>
      <c r="AB59" s="76">
        <f t="shared" si="29"/>
        <v>650901869</v>
      </c>
      <c r="AC59" s="40">
        <f t="shared" si="30"/>
        <v>0.6434919256300494</v>
      </c>
      <c r="AD59" s="75">
        <v>84199360</v>
      </c>
      <c r="AE59" s="76">
        <v>81040736</v>
      </c>
      <c r="AF59" s="76">
        <f t="shared" si="31"/>
        <v>165240096</v>
      </c>
      <c r="AG59" s="40">
        <f t="shared" si="32"/>
        <v>0.7482453435165883</v>
      </c>
      <c r="AH59" s="40">
        <f t="shared" si="33"/>
        <v>-0.12415155580640669</v>
      </c>
      <c r="AI59" s="12">
        <v>918768440</v>
      </c>
      <c r="AJ59" s="12">
        <v>918768440</v>
      </c>
      <c r="AK59" s="12">
        <v>687464207</v>
      </c>
      <c r="AL59" s="12"/>
    </row>
    <row r="60" spans="1:38" s="55" customFormat="1" ht="12.75">
      <c r="A60" s="59"/>
      <c r="B60" s="60" t="s">
        <v>189</v>
      </c>
      <c r="C60" s="32"/>
      <c r="D60" s="79">
        <f>SUM(D55:D59)</f>
        <v>969482878</v>
      </c>
      <c r="E60" s="80">
        <f>SUM(E55:E59)</f>
        <v>348028150</v>
      </c>
      <c r="F60" s="81">
        <f t="shared" si="17"/>
        <v>1317511028</v>
      </c>
      <c r="G60" s="79">
        <f>SUM(G55:G59)</f>
        <v>1236035903</v>
      </c>
      <c r="H60" s="80">
        <f>SUM(H55:H59)</f>
        <v>943275446</v>
      </c>
      <c r="I60" s="88">
        <f t="shared" si="18"/>
        <v>2179311349</v>
      </c>
      <c r="J60" s="79">
        <f>SUM(J55:J59)</f>
        <v>189611251</v>
      </c>
      <c r="K60" s="90">
        <f>SUM(K55:K59)</f>
        <v>185042747</v>
      </c>
      <c r="L60" s="80">
        <f t="shared" si="19"/>
        <v>374653998</v>
      </c>
      <c r="M60" s="44">
        <f t="shared" si="20"/>
        <v>0.28436498066261345</v>
      </c>
      <c r="N60" s="109">
        <f>SUM(N55:N59)</f>
        <v>234212885</v>
      </c>
      <c r="O60" s="110">
        <f>SUM(O55:O59)</f>
        <v>155962974</v>
      </c>
      <c r="P60" s="111">
        <f t="shared" si="21"/>
        <v>390175859</v>
      </c>
      <c r="Q60" s="44">
        <f t="shared" si="22"/>
        <v>0.29614618072100113</v>
      </c>
      <c r="R60" s="109">
        <f>SUM(R55:R59)</f>
        <v>223796900</v>
      </c>
      <c r="S60" s="111">
        <f>SUM(S55:S59)</f>
        <v>165535167</v>
      </c>
      <c r="T60" s="111">
        <f t="shared" si="23"/>
        <v>389332067</v>
      </c>
      <c r="U60" s="44">
        <f t="shared" si="24"/>
        <v>0.17864912564175336</v>
      </c>
      <c r="V60" s="109">
        <f>SUM(V55:V59)</f>
        <v>277894711</v>
      </c>
      <c r="W60" s="111">
        <f>SUM(W55:W59)</f>
        <v>181388192</v>
      </c>
      <c r="X60" s="111">
        <f t="shared" si="25"/>
        <v>459282903</v>
      </c>
      <c r="Y60" s="44">
        <f t="shared" si="26"/>
        <v>0.2107468045861124</v>
      </c>
      <c r="Z60" s="79">
        <f t="shared" si="27"/>
        <v>925515747</v>
      </c>
      <c r="AA60" s="80">
        <f t="shared" si="28"/>
        <v>687929080</v>
      </c>
      <c r="AB60" s="80">
        <f t="shared" si="29"/>
        <v>1613444827</v>
      </c>
      <c r="AC60" s="44">
        <f t="shared" si="30"/>
        <v>0.7403461775851101</v>
      </c>
      <c r="AD60" s="79">
        <f>SUM(AD55:AD59)</f>
        <v>216652379</v>
      </c>
      <c r="AE60" s="80">
        <f>SUM(AE55:AE59)</f>
        <v>261016244</v>
      </c>
      <c r="AF60" s="80">
        <f t="shared" si="31"/>
        <v>477668623</v>
      </c>
      <c r="AG60" s="44">
        <f t="shared" si="32"/>
        <v>0.7808221211133041</v>
      </c>
      <c r="AH60" s="44">
        <f t="shared" si="33"/>
        <v>-0.038490533216371636</v>
      </c>
      <c r="AI60" s="61">
        <f>SUM(AI55:AI59)</f>
        <v>1846801043</v>
      </c>
      <c r="AJ60" s="61">
        <f>SUM(AJ55:AJ59)</f>
        <v>1838454378</v>
      </c>
      <c r="AK60" s="61">
        <f>SUM(AK55:AK59)</f>
        <v>1435505847</v>
      </c>
      <c r="AL60" s="61"/>
    </row>
    <row r="61" spans="1:38" s="55" customFormat="1" ht="12.75">
      <c r="A61" s="59"/>
      <c r="B61" s="60" t="s">
        <v>190</v>
      </c>
      <c r="C61" s="32"/>
      <c r="D61" s="79">
        <f>SUM(D9:D10,D12:D21,D23:D30,D32:D40,D42:D46,D48:D53,D55:D59)</f>
        <v>22668003783</v>
      </c>
      <c r="E61" s="80">
        <f>SUM(E9:E10,E12:E21,E23:E30,E32:E40,E42:E46,E48:E53,E55:E59)</f>
        <v>5701779659</v>
      </c>
      <c r="F61" s="81">
        <f t="shared" si="17"/>
        <v>28369783442</v>
      </c>
      <c r="G61" s="79">
        <f>SUM(G9:G10,G12:G21,G23:G30,G32:G40,G42:G46,G48:G53,G55:G59)</f>
        <v>22778845641</v>
      </c>
      <c r="H61" s="80">
        <f>SUM(H9:H10,H12:H21,H23:H30,H32:H40,H42:H46,H48:H53,H55:H59)</f>
        <v>7207224848</v>
      </c>
      <c r="I61" s="88">
        <f t="shared" si="18"/>
        <v>29986070489</v>
      </c>
      <c r="J61" s="79">
        <f>SUM(J9:J10,J12:J21,J23:J30,J32:J40,J42:J46,J48:J53,J55:J59)</f>
        <v>4674334309</v>
      </c>
      <c r="K61" s="90">
        <f>SUM(K9:K10,K12:K21,K23:K30,K32:K40,K42:K46,K48:K53,K55:K59)</f>
        <v>818664367</v>
      </c>
      <c r="L61" s="80">
        <f t="shared" si="19"/>
        <v>5492998676</v>
      </c>
      <c r="M61" s="44">
        <f t="shared" si="20"/>
        <v>0.19362145245944665</v>
      </c>
      <c r="N61" s="109">
        <f>SUM(N9:N10,N12:N21,N23:N30,N32:N40,N42:N46,N48:N53,N55:N59)</f>
        <v>5127226497</v>
      </c>
      <c r="O61" s="110">
        <f>SUM(O9:O10,O12:O21,O23:O30,O32:O40,O42:O46,O48:O53,O55:O59)</f>
        <v>1413126134</v>
      </c>
      <c r="P61" s="111">
        <f t="shared" si="21"/>
        <v>6540352631</v>
      </c>
      <c r="Q61" s="44">
        <f t="shared" si="22"/>
        <v>0.230539392180109</v>
      </c>
      <c r="R61" s="109">
        <f>SUM(R9:R10,R12:R21,R23:R30,R32:R40,R42:R46,R48:R53,R55:R59)</f>
        <v>6492464291</v>
      </c>
      <c r="S61" s="111">
        <f>SUM(S9:S10,S12:S21,S23:S30,S32:S40,S42:S46,S48:S53,S55:S59)</f>
        <v>1288246688</v>
      </c>
      <c r="T61" s="111">
        <f t="shared" si="23"/>
        <v>7780710979</v>
      </c>
      <c r="U61" s="44">
        <f t="shared" si="24"/>
        <v>0.25947751246213646</v>
      </c>
      <c r="V61" s="109">
        <f>SUM(V9:V10,V12:V21,V23:V30,V32:V40,V42:V46,V48:V53,V55:V59)</f>
        <v>6575104738</v>
      </c>
      <c r="W61" s="111">
        <f>SUM(W9:W10,W12:W21,W23:W30,W32:W40,W42:W46,W48:W53,W55:W59)</f>
        <v>2274804230</v>
      </c>
      <c r="X61" s="111">
        <f t="shared" si="25"/>
        <v>8849908968</v>
      </c>
      <c r="Y61" s="44">
        <f t="shared" si="26"/>
        <v>0.2951340013439398</v>
      </c>
      <c r="Z61" s="79">
        <f t="shared" si="27"/>
        <v>22869129835</v>
      </c>
      <c r="AA61" s="80">
        <f t="shared" si="28"/>
        <v>5794841419</v>
      </c>
      <c r="AB61" s="80">
        <f t="shared" si="29"/>
        <v>28663971254</v>
      </c>
      <c r="AC61" s="44">
        <f t="shared" si="30"/>
        <v>0.9559095535547082</v>
      </c>
      <c r="AD61" s="79">
        <f>SUM(AD9:AD10,AD12:AD21,AD23:AD30,AD32:AD40,AD42:AD46,AD48:AD53,AD55:AD59)</f>
        <v>5900912104</v>
      </c>
      <c r="AE61" s="80">
        <f>SUM(AE9:AE10,AE12:AE21,AE23:AE30,AE32:AE40,AE42:AE46,AE48:AE53,AE55:AE59)</f>
        <v>2168480539</v>
      </c>
      <c r="AF61" s="80">
        <f t="shared" si="31"/>
        <v>8069392643</v>
      </c>
      <c r="AG61" s="44">
        <f t="shared" si="32"/>
        <v>0.8211799175326393</v>
      </c>
      <c r="AH61" s="44">
        <f t="shared" si="33"/>
        <v>0.09672553555527852</v>
      </c>
      <c r="AI61" s="61">
        <f>SUM(AI9:AI10,AI12:AI21,AI23:AI30,AI32:AI40,AI42:AI46,AI48:AI53,AI55:AI59)</f>
        <v>26551063488</v>
      </c>
      <c r="AJ61" s="61">
        <f>SUM(AJ9:AJ10,AJ12:AJ21,AJ23:AJ30,AJ32:AJ40,AJ42:AJ46,AJ48:AJ53,AJ55:AJ59)</f>
        <v>29208889678</v>
      </c>
      <c r="AK61" s="61">
        <f>SUM(AK9:AK10,AK12:AK21,AK23:AK30,AK32:AK40,AK42:AK46,AK48:AK53,AK55:AK59)</f>
        <v>23985753617</v>
      </c>
      <c r="AL61" s="61"/>
    </row>
    <row r="62" spans="1:38" s="13" customFormat="1" ht="12.75">
      <c r="A62" s="62"/>
      <c r="B62" s="63"/>
      <c r="C62" s="64"/>
      <c r="D62" s="91"/>
      <c r="E62" s="91"/>
      <c r="F62" s="92"/>
      <c r="G62" s="93"/>
      <c r="H62" s="91"/>
      <c r="I62" s="94"/>
      <c r="J62" s="93"/>
      <c r="K62" s="95"/>
      <c r="L62" s="91"/>
      <c r="M62" s="68"/>
      <c r="N62" s="93"/>
      <c r="O62" s="95"/>
      <c r="P62" s="91"/>
      <c r="Q62" s="68"/>
      <c r="R62" s="93"/>
      <c r="S62" s="95"/>
      <c r="T62" s="91"/>
      <c r="U62" s="68"/>
      <c r="V62" s="93"/>
      <c r="W62" s="95"/>
      <c r="X62" s="91"/>
      <c r="Y62" s="68"/>
      <c r="Z62" s="93"/>
      <c r="AA62" s="95"/>
      <c r="AB62" s="91"/>
      <c r="AC62" s="68"/>
      <c r="AD62" s="93"/>
      <c r="AE62" s="91"/>
      <c r="AF62" s="91"/>
      <c r="AG62" s="68"/>
      <c r="AH62" s="68"/>
      <c r="AI62" s="12"/>
      <c r="AJ62" s="12"/>
      <c r="AK62" s="12"/>
      <c r="AL62" s="12"/>
    </row>
    <row r="63" spans="1:38" s="13" customFormat="1" ht="12.75" customHeight="1">
      <c r="A63" s="12"/>
      <c r="B63" s="136" t="s">
        <v>657</v>
      </c>
      <c r="C63" s="12"/>
      <c r="D63" s="86"/>
      <c r="E63" s="86"/>
      <c r="F63" s="86"/>
      <c r="G63" s="86"/>
      <c r="H63" s="86"/>
      <c r="I63" s="86"/>
      <c r="J63" s="86"/>
      <c r="K63" s="86"/>
      <c r="L63" s="86"/>
      <c r="M63" s="12"/>
      <c r="N63" s="86"/>
      <c r="O63" s="86"/>
      <c r="P63" s="86"/>
      <c r="Q63" s="12"/>
      <c r="R63" s="86"/>
      <c r="S63" s="86"/>
      <c r="T63" s="86"/>
      <c r="U63" s="12"/>
      <c r="V63" s="86"/>
      <c r="W63" s="86"/>
      <c r="X63" s="86"/>
      <c r="Y63" s="12"/>
      <c r="Z63" s="86"/>
      <c r="AA63" s="86"/>
      <c r="AB63" s="86"/>
      <c r="AC63" s="12"/>
      <c r="AD63" s="86"/>
      <c r="AE63" s="86"/>
      <c r="AF63" s="86"/>
      <c r="AG63" s="12"/>
      <c r="AH63" s="12"/>
      <c r="AI63" s="12"/>
      <c r="AJ63" s="12"/>
      <c r="AK63" s="12"/>
      <c r="AL63" s="12"/>
    </row>
    <row r="64" spans="1:38" ht="12.75" customHeight="1">
      <c r="A64" s="2"/>
      <c r="B64" s="56"/>
      <c r="C64" s="56"/>
      <c r="D64" s="98"/>
      <c r="E64" s="98"/>
      <c r="F64" s="98"/>
      <c r="G64" s="98"/>
      <c r="H64" s="98"/>
      <c r="I64" s="98"/>
      <c r="J64" s="98"/>
      <c r="K64" s="87"/>
      <c r="L64" s="87"/>
      <c r="M64" s="2"/>
      <c r="N64" s="87"/>
      <c r="O64" s="87"/>
      <c r="P64" s="87"/>
      <c r="Q64" s="2"/>
      <c r="R64" s="87"/>
      <c r="S64" s="87"/>
      <c r="T64" s="87"/>
      <c r="U64" s="2"/>
      <c r="V64" s="87"/>
      <c r="W64" s="87"/>
      <c r="X64" s="87"/>
      <c r="Y64" s="2"/>
      <c r="Z64" s="87"/>
      <c r="AA64" s="87"/>
      <c r="AB64" s="87"/>
      <c r="AC64" s="2"/>
      <c r="AD64" s="87"/>
      <c r="AE64" s="87"/>
      <c r="AF64" s="87"/>
      <c r="AG64" s="2"/>
      <c r="AH64" s="2"/>
      <c r="AI64" s="2"/>
      <c r="AJ64" s="2"/>
      <c r="AK64" s="2"/>
      <c r="AL64" s="2"/>
    </row>
    <row r="65" spans="1:38" ht="12.75">
      <c r="A65" s="2"/>
      <c r="B65" s="70"/>
      <c r="C65" s="2"/>
      <c r="D65" s="87"/>
      <c r="E65" s="87"/>
      <c r="F65" s="87"/>
      <c r="G65" s="87"/>
      <c r="H65" s="87"/>
      <c r="I65" s="87"/>
      <c r="J65" s="87"/>
      <c r="K65" s="87"/>
      <c r="L65" s="87"/>
      <c r="M65" s="2"/>
      <c r="N65" s="87"/>
      <c r="O65" s="87"/>
      <c r="P65" s="87"/>
      <c r="Q65" s="2"/>
      <c r="R65" s="87"/>
      <c r="S65" s="87"/>
      <c r="T65" s="87"/>
      <c r="U65" s="2"/>
      <c r="V65" s="87"/>
      <c r="W65" s="87"/>
      <c r="X65" s="87"/>
      <c r="Y65" s="2"/>
      <c r="Z65" s="87"/>
      <c r="AA65" s="87"/>
      <c r="AB65" s="87"/>
      <c r="AC65" s="2"/>
      <c r="AD65" s="87"/>
      <c r="AE65" s="87"/>
      <c r="AF65" s="87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7"/>
      <c r="E66" s="87"/>
      <c r="F66" s="87"/>
      <c r="G66" s="87"/>
      <c r="H66" s="87"/>
      <c r="I66" s="87"/>
      <c r="J66" s="87"/>
      <c r="K66" s="87"/>
      <c r="L66" s="87"/>
      <c r="M66" s="2"/>
      <c r="N66" s="87"/>
      <c r="O66" s="87"/>
      <c r="P66" s="87"/>
      <c r="Q66" s="2"/>
      <c r="R66" s="87"/>
      <c r="S66" s="87"/>
      <c r="T66" s="87"/>
      <c r="U66" s="2"/>
      <c r="V66" s="87"/>
      <c r="W66" s="87"/>
      <c r="X66" s="87"/>
      <c r="Y66" s="2"/>
      <c r="Z66" s="87"/>
      <c r="AA66" s="87"/>
      <c r="AB66" s="87"/>
      <c r="AC66" s="2"/>
      <c r="AD66" s="87"/>
      <c r="AE66" s="87"/>
      <c r="AF66" s="87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7"/>
      <c r="E67" s="87"/>
      <c r="F67" s="87"/>
      <c r="G67" s="87"/>
      <c r="H67" s="87"/>
      <c r="I67" s="87"/>
      <c r="J67" s="87"/>
      <c r="K67" s="87"/>
      <c r="L67" s="87"/>
      <c r="M67" s="2"/>
      <c r="N67" s="87"/>
      <c r="O67" s="87"/>
      <c r="P67" s="87"/>
      <c r="Q67" s="2"/>
      <c r="R67" s="87"/>
      <c r="S67" s="87"/>
      <c r="T67" s="87"/>
      <c r="U67" s="2"/>
      <c r="V67" s="87"/>
      <c r="W67" s="87"/>
      <c r="X67" s="87"/>
      <c r="Y67" s="2"/>
      <c r="Z67" s="87"/>
      <c r="AA67" s="87"/>
      <c r="AB67" s="87"/>
      <c r="AC67" s="2"/>
      <c r="AD67" s="87"/>
      <c r="AE67" s="87"/>
      <c r="AF67" s="87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7"/>
      <c r="E68" s="87"/>
      <c r="F68" s="87"/>
      <c r="G68" s="87"/>
      <c r="H68" s="87"/>
      <c r="I68" s="87"/>
      <c r="J68" s="87"/>
      <c r="K68" s="87"/>
      <c r="L68" s="87"/>
      <c r="M68" s="2"/>
      <c r="N68" s="87"/>
      <c r="O68" s="87"/>
      <c r="P68" s="87"/>
      <c r="Q68" s="2"/>
      <c r="R68" s="87"/>
      <c r="S68" s="87"/>
      <c r="T68" s="87"/>
      <c r="U68" s="2"/>
      <c r="V68" s="87"/>
      <c r="W68" s="87"/>
      <c r="X68" s="87"/>
      <c r="Y68" s="2"/>
      <c r="Z68" s="87"/>
      <c r="AA68" s="87"/>
      <c r="AB68" s="87"/>
      <c r="AC68" s="2"/>
      <c r="AD68" s="87"/>
      <c r="AE68" s="87"/>
      <c r="AF68" s="87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7"/>
      <c r="E69" s="87"/>
      <c r="F69" s="87"/>
      <c r="G69" s="87"/>
      <c r="H69" s="87"/>
      <c r="I69" s="87"/>
      <c r="J69" s="87"/>
      <c r="K69" s="87"/>
      <c r="L69" s="87"/>
      <c r="M69" s="2"/>
      <c r="N69" s="87"/>
      <c r="O69" s="87"/>
      <c r="P69" s="87"/>
      <c r="Q69" s="2"/>
      <c r="R69" s="87"/>
      <c r="S69" s="87"/>
      <c r="T69" s="87"/>
      <c r="U69" s="2"/>
      <c r="V69" s="87"/>
      <c r="W69" s="87"/>
      <c r="X69" s="87"/>
      <c r="Y69" s="2"/>
      <c r="Z69" s="87"/>
      <c r="AA69" s="87"/>
      <c r="AB69" s="87"/>
      <c r="AC69" s="2"/>
      <c r="AD69" s="87"/>
      <c r="AE69" s="87"/>
      <c r="AF69" s="87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7"/>
      <c r="E70" s="87"/>
      <c r="F70" s="87"/>
      <c r="G70" s="87"/>
      <c r="H70" s="87"/>
      <c r="I70" s="87"/>
      <c r="J70" s="87"/>
      <c r="K70" s="87"/>
      <c r="L70" s="87"/>
      <c r="M70" s="2"/>
      <c r="N70" s="87"/>
      <c r="O70" s="87"/>
      <c r="P70" s="87"/>
      <c r="Q70" s="2"/>
      <c r="R70" s="87"/>
      <c r="S70" s="87"/>
      <c r="T70" s="87"/>
      <c r="U70" s="2"/>
      <c r="V70" s="87"/>
      <c r="W70" s="87"/>
      <c r="X70" s="87"/>
      <c r="Y70" s="2"/>
      <c r="Z70" s="87"/>
      <c r="AA70" s="87"/>
      <c r="AB70" s="87"/>
      <c r="AC70" s="2"/>
      <c r="AD70" s="87"/>
      <c r="AE70" s="87"/>
      <c r="AF70" s="87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7"/>
      <c r="E71" s="87"/>
      <c r="F71" s="87"/>
      <c r="G71" s="87"/>
      <c r="H71" s="87"/>
      <c r="I71" s="87"/>
      <c r="J71" s="87"/>
      <c r="K71" s="87"/>
      <c r="L71" s="87"/>
      <c r="M71" s="2"/>
      <c r="N71" s="87"/>
      <c r="O71" s="87"/>
      <c r="P71" s="87"/>
      <c r="Q71" s="2"/>
      <c r="R71" s="87"/>
      <c r="S71" s="87"/>
      <c r="T71" s="87"/>
      <c r="U71" s="2"/>
      <c r="V71" s="87"/>
      <c r="W71" s="87"/>
      <c r="X71" s="87"/>
      <c r="Y71" s="2"/>
      <c r="Z71" s="87"/>
      <c r="AA71" s="87"/>
      <c r="AB71" s="87"/>
      <c r="AC71" s="2"/>
      <c r="AD71" s="87"/>
      <c r="AE71" s="87"/>
      <c r="AF71" s="87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7"/>
      <c r="E72" s="87"/>
      <c r="F72" s="87"/>
      <c r="G72" s="87"/>
      <c r="H72" s="87"/>
      <c r="I72" s="87"/>
      <c r="J72" s="87"/>
      <c r="K72" s="87"/>
      <c r="L72" s="87"/>
      <c r="M72" s="2"/>
      <c r="N72" s="87"/>
      <c r="O72" s="87"/>
      <c r="P72" s="87"/>
      <c r="Q72" s="2"/>
      <c r="R72" s="87"/>
      <c r="S72" s="87"/>
      <c r="T72" s="87"/>
      <c r="U72" s="2"/>
      <c r="V72" s="87"/>
      <c r="W72" s="87"/>
      <c r="X72" s="87"/>
      <c r="Y72" s="2"/>
      <c r="Z72" s="87"/>
      <c r="AA72" s="87"/>
      <c r="AB72" s="87"/>
      <c r="AC72" s="2"/>
      <c r="AD72" s="87"/>
      <c r="AE72" s="87"/>
      <c r="AF72" s="87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7"/>
      <c r="E73" s="87"/>
      <c r="F73" s="87"/>
      <c r="G73" s="87"/>
      <c r="H73" s="87"/>
      <c r="I73" s="87"/>
      <c r="J73" s="87"/>
      <c r="K73" s="87"/>
      <c r="L73" s="87"/>
      <c r="M73" s="2"/>
      <c r="N73" s="87"/>
      <c r="O73" s="87"/>
      <c r="P73" s="87"/>
      <c r="Q73" s="2"/>
      <c r="R73" s="87"/>
      <c r="S73" s="87"/>
      <c r="T73" s="87"/>
      <c r="U73" s="2"/>
      <c r="V73" s="87"/>
      <c r="W73" s="87"/>
      <c r="X73" s="87"/>
      <c r="Y73" s="2"/>
      <c r="Z73" s="87"/>
      <c r="AA73" s="87"/>
      <c r="AB73" s="87"/>
      <c r="AC73" s="2"/>
      <c r="AD73" s="87"/>
      <c r="AE73" s="87"/>
      <c r="AF73" s="87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7"/>
      <c r="E74" s="87"/>
      <c r="F74" s="87"/>
      <c r="G74" s="87"/>
      <c r="H74" s="87"/>
      <c r="I74" s="87"/>
      <c r="J74" s="87"/>
      <c r="K74" s="87"/>
      <c r="L74" s="87"/>
      <c r="M74" s="2"/>
      <c r="N74" s="87"/>
      <c r="O74" s="87"/>
      <c r="P74" s="87"/>
      <c r="Q74" s="2"/>
      <c r="R74" s="87"/>
      <c r="S74" s="87"/>
      <c r="T74" s="87"/>
      <c r="U74" s="2"/>
      <c r="V74" s="87"/>
      <c r="W74" s="87"/>
      <c r="X74" s="87"/>
      <c r="Y74" s="2"/>
      <c r="Z74" s="87"/>
      <c r="AA74" s="87"/>
      <c r="AB74" s="87"/>
      <c r="AC74" s="2"/>
      <c r="AD74" s="87"/>
      <c r="AE74" s="87"/>
      <c r="AF74" s="87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7"/>
      <c r="E75" s="87"/>
      <c r="F75" s="87"/>
      <c r="G75" s="87"/>
      <c r="H75" s="87"/>
      <c r="I75" s="87"/>
      <c r="J75" s="87"/>
      <c r="K75" s="87"/>
      <c r="L75" s="87"/>
      <c r="M75" s="2"/>
      <c r="N75" s="87"/>
      <c r="O75" s="87"/>
      <c r="P75" s="87"/>
      <c r="Q75" s="2"/>
      <c r="R75" s="87"/>
      <c r="S75" s="87"/>
      <c r="T75" s="87"/>
      <c r="U75" s="2"/>
      <c r="V75" s="87"/>
      <c r="W75" s="87"/>
      <c r="X75" s="87"/>
      <c r="Y75" s="2"/>
      <c r="Z75" s="87"/>
      <c r="AA75" s="87"/>
      <c r="AB75" s="87"/>
      <c r="AC75" s="2"/>
      <c r="AD75" s="87"/>
      <c r="AE75" s="87"/>
      <c r="AF75" s="87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7"/>
      <c r="E76" s="87"/>
      <c r="F76" s="87"/>
      <c r="G76" s="87"/>
      <c r="H76" s="87"/>
      <c r="I76" s="87"/>
      <c r="J76" s="87"/>
      <c r="K76" s="87"/>
      <c r="L76" s="87"/>
      <c r="M76" s="2"/>
      <c r="N76" s="87"/>
      <c r="O76" s="87"/>
      <c r="P76" s="87"/>
      <c r="Q76" s="2"/>
      <c r="R76" s="87"/>
      <c r="S76" s="87"/>
      <c r="T76" s="87"/>
      <c r="U76" s="2"/>
      <c r="V76" s="87"/>
      <c r="W76" s="87"/>
      <c r="X76" s="87"/>
      <c r="Y76" s="2"/>
      <c r="Z76" s="87"/>
      <c r="AA76" s="87"/>
      <c r="AB76" s="87"/>
      <c r="AC76" s="2"/>
      <c r="AD76" s="87"/>
      <c r="AE76" s="87"/>
      <c r="AF76" s="87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7"/>
      <c r="E77" s="87"/>
      <c r="F77" s="87"/>
      <c r="G77" s="87"/>
      <c r="H77" s="87"/>
      <c r="I77" s="87"/>
      <c r="J77" s="87"/>
      <c r="K77" s="87"/>
      <c r="L77" s="87"/>
      <c r="M77" s="2"/>
      <c r="N77" s="87"/>
      <c r="O77" s="87"/>
      <c r="P77" s="87"/>
      <c r="Q77" s="2"/>
      <c r="R77" s="87"/>
      <c r="S77" s="87"/>
      <c r="T77" s="87"/>
      <c r="U77" s="2"/>
      <c r="V77" s="87"/>
      <c r="W77" s="87"/>
      <c r="X77" s="87"/>
      <c r="Y77" s="2"/>
      <c r="Z77" s="87"/>
      <c r="AA77" s="87"/>
      <c r="AB77" s="87"/>
      <c r="AC77" s="2"/>
      <c r="AD77" s="87"/>
      <c r="AE77" s="87"/>
      <c r="AF77" s="87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7"/>
      <c r="E78" s="87"/>
      <c r="F78" s="87"/>
      <c r="G78" s="87"/>
      <c r="H78" s="87"/>
      <c r="I78" s="87"/>
      <c r="J78" s="87"/>
      <c r="K78" s="87"/>
      <c r="L78" s="87"/>
      <c r="M78" s="2"/>
      <c r="N78" s="87"/>
      <c r="O78" s="87"/>
      <c r="P78" s="87"/>
      <c r="Q78" s="2"/>
      <c r="R78" s="87"/>
      <c r="S78" s="87"/>
      <c r="T78" s="87"/>
      <c r="U78" s="2"/>
      <c r="V78" s="87"/>
      <c r="W78" s="87"/>
      <c r="X78" s="87"/>
      <c r="Y78" s="2"/>
      <c r="Z78" s="87"/>
      <c r="AA78" s="87"/>
      <c r="AB78" s="87"/>
      <c r="AC78" s="2"/>
      <c r="AD78" s="87"/>
      <c r="AE78" s="87"/>
      <c r="AF78" s="87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7"/>
      <c r="E79" s="87"/>
      <c r="F79" s="87"/>
      <c r="G79" s="87"/>
      <c r="H79" s="87"/>
      <c r="I79" s="87"/>
      <c r="J79" s="87"/>
      <c r="K79" s="87"/>
      <c r="L79" s="87"/>
      <c r="M79" s="2"/>
      <c r="N79" s="87"/>
      <c r="O79" s="87"/>
      <c r="P79" s="87"/>
      <c r="Q79" s="2"/>
      <c r="R79" s="87"/>
      <c r="S79" s="87"/>
      <c r="T79" s="87"/>
      <c r="U79" s="2"/>
      <c r="V79" s="87"/>
      <c r="W79" s="87"/>
      <c r="X79" s="87"/>
      <c r="Y79" s="2"/>
      <c r="Z79" s="87"/>
      <c r="AA79" s="87"/>
      <c r="AB79" s="87"/>
      <c r="AC79" s="2"/>
      <c r="AD79" s="87"/>
      <c r="AE79" s="87"/>
      <c r="AF79" s="87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7"/>
      <c r="E80" s="87"/>
      <c r="F80" s="87"/>
      <c r="G80" s="87"/>
      <c r="H80" s="87"/>
      <c r="I80" s="87"/>
      <c r="J80" s="87"/>
      <c r="K80" s="87"/>
      <c r="L80" s="87"/>
      <c r="M80" s="2"/>
      <c r="N80" s="87"/>
      <c r="O80" s="87"/>
      <c r="P80" s="87"/>
      <c r="Q80" s="2"/>
      <c r="R80" s="87"/>
      <c r="S80" s="87"/>
      <c r="T80" s="87"/>
      <c r="U80" s="2"/>
      <c r="V80" s="87"/>
      <c r="W80" s="87"/>
      <c r="X80" s="87"/>
      <c r="Y80" s="2"/>
      <c r="Z80" s="87"/>
      <c r="AA80" s="87"/>
      <c r="AB80" s="87"/>
      <c r="AC80" s="2"/>
      <c r="AD80" s="87"/>
      <c r="AE80" s="87"/>
      <c r="AF80" s="87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7"/>
      <c r="E81" s="87"/>
      <c r="F81" s="87"/>
      <c r="G81" s="87"/>
      <c r="H81" s="87"/>
      <c r="I81" s="87"/>
      <c r="J81" s="87"/>
      <c r="K81" s="87"/>
      <c r="L81" s="87"/>
      <c r="M81" s="2"/>
      <c r="N81" s="87"/>
      <c r="O81" s="87"/>
      <c r="P81" s="87"/>
      <c r="Q81" s="2"/>
      <c r="R81" s="87"/>
      <c r="S81" s="87"/>
      <c r="T81" s="87"/>
      <c r="U81" s="2"/>
      <c r="V81" s="87"/>
      <c r="W81" s="87"/>
      <c r="X81" s="87"/>
      <c r="Y81" s="2"/>
      <c r="Z81" s="87"/>
      <c r="AA81" s="87"/>
      <c r="AB81" s="87"/>
      <c r="AC81" s="2"/>
      <c r="AD81" s="87"/>
      <c r="AE81" s="87"/>
      <c r="AF81" s="87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6" width="10.7109375" style="3" hidden="1" customWidth="1"/>
    <col min="37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6" t="s">
        <v>656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2"/>
      <c r="AJ2" s="2"/>
      <c r="AK2" s="2"/>
      <c r="AL2" s="2"/>
    </row>
    <row r="3" spans="1:38" ht="16.5">
      <c r="A3" s="5"/>
      <c r="B3" s="126" t="s">
        <v>0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18" t="s">
        <v>1</v>
      </c>
      <c r="E4" s="118"/>
      <c r="F4" s="118"/>
      <c r="G4" s="118" t="s">
        <v>2</v>
      </c>
      <c r="H4" s="118"/>
      <c r="I4" s="118"/>
      <c r="J4" s="119" t="s">
        <v>3</v>
      </c>
      <c r="K4" s="120"/>
      <c r="L4" s="120"/>
      <c r="M4" s="121"/>
      <c r="N4" s="119" t="s">
        <v>4</v>
      </c>
      <c r="O4" s="122"/>
      <c r="P4" s="122"/>
      <c r="Q4" s="123"/>
      <c r="R4" s="119" t="s">
        <v>5</v>
      </c>
      <c r="S4" s="122"/>
      <c r="T4" s="122"/>
      <c r="U4" s="123"/>
      <c r="V4" s="119" t="s">
        <v>6</v>
      </c>
      <c r="W4" s="124"/>
      <c r="X4" s="124"/>
      <c r="Y4" s="125"/>
      <c r="Z4" s="119" t="s">
        <v>7</v>
      </c>
      <c r="AA4" s="120"/>
      <c r="AB4" s="120"/>
      <c r="AC4" s="121"/>
      <c r="AD4" s="119" t="s">
        <v>8</v>
      </c>
      <c r="AE4" s="120"/>
      <c r="AF4" s="120"/>
      <c r="AG4" s="121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7" t="s">
        <v>23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94</v>
      </c>
      <c r="B9" s="58" t="s">
        <v>50</v>
      </c>
      <c r="C9" s="39" t="s">
        <v>51</v>
      </c>
      <c r="D9" s="75">
        <v>5368472823</v>
      </c>
      <c r="E9" s="76">
        <v>865988708</v>
      </c>
      <c r="F9" s="77">
        <f>$D9+$E9</f>
        <v>6234461531</v>
      </c>
      <c r="G9" s="75">
        <v>5419122210</v>
      </c>
      <c r="H9" s="76">
        <v>1291817852</v>
      </c>
      <c r="I9" s="78">
        <f>$G9+$H9</f>
        <v>6710940062</v>
      </c>
      <c r="J9" s="75">
        <v>1229789279</v>
      </c>
      <c r="K9" s="76">
        <v>103122459</v>
      </c>
      <c r="L9" s="76">
        <f>$J9+$K9</f>
        <v>1332911738</v>
      </c>
      <c r="M9" s="40">
        <f>IF($F9=0,0,$L9/$F9)</f>
        <v>0.2137974115923693</v>
      </c>
      <c r="N9" s="103">
        <v>1214122131</v>
      </c>
      <c r="O9" s="104">
        <v>186989720</v>
      </c>
      <c r="P9" s="105">
        <f>$N9+$O9</f>
        <v>1401111851</v>
      </c>
      <c r="Q9" s="40">
        <f>IF($F9=0,0,$P9/$F9)</f>
        <v>0.22473662625603905</v>
      </c>
      <c r="R9" s="103">
        <v>974434022</v>
      </c>
      <c r="S9" s="105">
        <v>241048727</v>
      </c>
      <c r="T9" s="105">
        <f>$R9+$S9</f>
        <v>1215482749</v>
      </c>
      <c r="U9" s="40">
        <f>IF($I9=0,0,$T9/$I9)</f>
        <v>0.1811195954323217</v>
      </c>
      <c r="V9" s="103">
        <v>1202158558</v>
      </c>
      <c r="W9" s="105">
        <v>532141313</v>
      </c>
      <c r="X9" s="105">
        <f>$V9+$W9</f>
        <v>1734299871</v>
      </c>
      <c r="Y9" s="40">
        <f>IF($I9=0,0,$X9/$I9)</f>
        <v>0.2584287528986129</v>
      </c>
      <c r="Z9" s="75">
        <f>$J9+$N9+$R9+$V9</f>
        <v>4620503990</v>
      </c>
      <c r="AA9" s="76">
        <f>$K9+$O9+$S9+$W9</f>
        <v>1063302219</v>
      </c>
      <c r="AB9" s="76">
        <f>$Z9+$AA9</f>
        <v>5683806209</v>
      </c>
      <c r="AC9" s="40">
        <f>IF($I9=0,0,$AB9/$I9)</f>
        <v>0.8469463527448206</v>
      </c>
      <c r="AD9" s="75">
        <v>1111552166</v>
      </c>
      <c r="AE9" s="76">
        <v>340796074</v>
      </c>
      <c r="AF9" s="76">
        <f>$AD9+$AE9</f>
        <v>1452348240</v>
      </c>
      <c r="AG9" s="40">
        <f>IF($AJ9=0,0,$AK9/$AJ9)</f>
        <v>0.7696551072703668</v>
      </c>
      <c r="AH9" s="40">
        <f>IF($AF9=0,0,(($X9/$AF9)-1))</f>
        <v>0.19413500373712034</v>
      </c>
      <c r="AI9" s="12">
        <v>4929981983</v>
      </c>
      <c r="AJ9" s="12">
        <v>5775690610</v>
      </c>
      <c r="AK9" s="12">
        <v>4445289776</v>
      </c>
      <c r="AL9" s="12"/>
    </row>
    <row r="10" spans="1:38" s="55" customFormat="1" ht="12.75">
      <c r="A10" s="59"/>
      <c r="B10" s="60" t="s">
        <v>95</v>
      </c>
      <c r="C10" s="32"/>
      <c r="D10" s="79">
        <f>D9</f>
        <v>5368472823</v>
      </c>
      <c r="E10" s="80">
        <f>E9</f>
        <v>865988708</v>
      </c>
      <c r="F10" s="88">
        <f aca="true" t="shared" si="0" ref="F10:F38">$D10+$E10</f>
        <v>6234461531</v>
      </c>
      <c r="G10" s="79">
        <f>G9</f>
        <v>5419122210</v>
      </c>
      <c r="H10" s="80">
        <f>H9</f>
        <v>1291817852</v>
      </c>
      <c r="I10" s="81">
        <f aca="true" t="shared" si="1" ref="I10:I38">$G10+$H10</f>
        <v>6710940062</v>
      </c>
      <c r="J10" s="79">
        <f>J9</f>
        <v>1229789279</v>
      </c>
      <c r="K10" s="80">
        <f>K9</f>
        <v>103122459</v>
      </c>
      <c r="L10" s="80">
        <f aca="true" t="shared" si="2" ref="L10:L38">$J10+$K10</f>
        <v>1332911738</v>
      </c>
      <c r="M10" s="44">
        <f aca="true" t="shared" si="3" ref="M10:M38">IF($F10=0,0,$L10/$F10)</f>
        <v>0.2137974115923693</v>
      </c>
      <c r="N10" s="109">
        <f>N9</f>
        <v>1214122131</v>
      </c>
      <c r="O10" s="110">
        <f>O9</f>
        <v>186989720</v>
      </c>
      <c r="P10" s="111">
        <f aca="true" t="shared" si="4" ref="P10:P38">$N10+$O10</f>
        <v>1401111851</v>
      </c>
      <c r="Q10" s="44">
        <f aca="true" t="shared" si="5" ref="Q10:Q38">IF($F10=0,0,$P10/$F10)</f>
        <v>0.22473662625603905</v>
      </c>
      <c r="R10" s="109">
        <f>R9</f>
        <v>974434022</v>
      </c>
      <c r="S10" s="111">
        <f>S9</f>
        <v>241048727</v>
      </c>
      <c r="T10" s="111">
        <f aca="true" t="shared" si="6" ref="T10:T38">$R10+$S10</f>
        <v>1215482749</v>
      </c>
      <c r="U10" s="44">
        <f aca="true" t="shared" si="7" ref="U10:U38">IF($I10=0,0,$T10/$I10)</f>
        <v>0.1811195954323217</v>
      </c>
      <c r="V10" s="109">
        <f>V9</f>
        <v>1202158558</v>
      </c>
      <c r="W10" s="111">
        <f>W9</f>
        <v>532141313</v>
      </c>
      <c r="X10" s="111">
        <f aca="true" t="shared" si="8" ref="X10:X38">$V10+$W10</f>
        <v>1734299871</v>
      </c>
      <c r="Y10" s="44">
        <f aca="true" t="shared" si="9" ref="Y10:Y38">IF($I10=0,0,$X10/$I10)</f>
        <v>0.2584287528986129</v>
      </c>
      <c r="Z10" s="79">
        <f aca="true" t="shared" si="10" ref="Z10:Z38">$J10+$N10+$R10+$V10</f>
        <v>4620503990</v>
      </c>
      <c r="AA10" s="80">
        <f aca="true" t="shared" si="11" ref="AA10:AA38">$K10+$O10+$S10+$W10</f>
        <v>1063302219</v>
      </c>
      <c r="AB10" s="80">
        <f aca="true" t="shared" si="12" ref="AB10:AB38">$Z10+$AA10</f>
        <v>5683806209</v>
      </c>
      <c r="AC10" s="44">
        <f aca="true" t="shared" si="13" ref="AC10:AC38">IF($I10=0,0,$AB10/$I10)</f>
        <v>0.8469463527448206</v>
      </c>
      <c r="AD10" s="79">
        <f>AD9</f>
        <v>1111552166</v>
      </c>
      <c r="AE10" s="80">
        <f>AE9</f>
        <v>340796074</v>
      </c>
      <c r="AF10" s="80">
        <f aca="true" t="shared" si="14" ref="AF10:AF38">$AD10+$AE10</f>
        <v>1452348240</v>
      </c>
      <c r="AG10" s="44">
        <f aca="true" t="shared" si="15" ref="AG10:AG38">IF($AJ10=0,0,$AK10/$AJ10)</f>
        <v>0.7696551072703668</v>
      </c>
      <c r="AH10" s="44">
        <f aca="true" t="shared" si="16" ref="AH10:AH38">IF($AF10=0,0,(($X10/$AF10)-1))</f>
        <v>0.19413500373712034</v>
      </c>
      <c r="AI10" s="61">
        <f>AI9</f>
        <v>4929981983</v>
      </c>
      <c r="AJ10" s="61">
        <f>AJ9</f>
        <v>5775690610</v>
      </c>
      <c r="AK10" s="61">
        <f>AK9</f>
        <v>4445289776</v>
      </c>
      <c r="AL10" s="61"/>
    </row>
    <row r="11" spans="1:38" s="13" customFormat="1" ht="12.75">
      <c r="A11" s="29" t="s">
        <v>96</v>
      </c>
      <c r="B11" s="58" t="s">
        <v>191</v>
      </c>
      <c r="C11" s="39" t="s">
        <v>192</v>
      </c>
      <c r="D11" s="75">
        <v>112200000</v>
      </c>
      <c r="E11" s="76">
        <v>44812314</v>
      </c>
      <c r="F11" s="77">
        <f t="shared" si="0"/>
        <v>157012314</v>
      </c>
      <c r="G11" s="75">
        <v>115101120</v>
      </c>
      <c r="H11" s="76">
        <v>45294000</v>
      </c>
      <c r="I11" s="78">
        <f t="shared" si="1"/>
        <v>160395120</v>
      </c>
      <c r="J11" s="75">
        <v>17465072</v>
      </c>
      <c r="K11" s="76">
        <v>5990962</v>
      </c>
      <c r="L11" s="76">
        <f t="shared" si="2"/>
        <v>23456034</v>
      </c>
      <c r="M11" s="40">
        <f t="shared" si="3"/>
        <v>0.1493897733396885</v>
      </c>
      <c r="N11" s="103">
        <v>20691810</v>
      </c>
      <c r="O11" s="104">
        <v>6955580</v>
      </c>
      <c r="P11" s="105">
        <f t="shared" si="4"/>
        <v>27647390</v>
      </c>
      <c r="Q11" s="40">
        <f t="shared" si="5"/>
        <v>0.17608421464319035</v>
      </c>
      <c r="R11" s="103">
        <v>19297635</v>
      </c>
      <c r="S11" s="105">
        <v>2240430</v>
      </c>
      <c r="T11" s="105">
        <f t="shared" si="6"/>
        <v>21538065</v>
      </c>
      <c r="U11" s="40">
        <f t="shared" si="7"/>
        <v>0.1342812985831489</v>
      </c>
      <c r="V11" s="103">
        <v>19073290</v>
      </c>
      <c r="W11" s="105">
        <v>10729179</v>
      </c>
      <c r="X11" s="105">
        <f t="shared" si="8"/>
        <v>29802469</v>
      </c>
      <c r="Y11" s="40">
        <f t="shared" si="9"/>
        <v>0.18580658189600782</v>
      </c>
      <c r="Z11" s="75">
        <f t="shared" si="10"/>
        <v>76527807</v>
      </c>
      <c r="AA11" s="76">
        <f t="shared" si="11"/>
        <v>25916151</v>
      </c>
      <c r="AB11" s="76">
        <f t="shared" si="12"/>
        <v>102443958</v>
      </c>
      <c r="AC11" s="40">
        <f t="shared" si="13"/>
        <v>0.6386974740877404</v>
      </c>
      <c r="AD11" s="75">
        <v>20347142</v>
      </c>
      <c r="AE11" s="76">
        <v>6892685</v>
      </c>
      <c r="AF11" s="76">
        <f t="shared" si="14"/>
        <v>27239827</v>
      </c>
      <c r="AG11" s="40">
        <f t="shared" si="15"/>
        <v>0.7495249666461089</v>
      </c>
      <c r="AH11" s="40">
        <f t="shared" si="16"/>
        <v>0.09407702919699168</v>
      </c>
      <c r="AI11" s="12">
        <v>125637450</v>
      </c>
      <c r="AJ11" s="12">
        <v>127121600</v>
      </c>
      <c r="AK11" s="12">
        <v>95280813</v>
      </c>
      <c r="AL11" s="12"/>
    </row>
    <row r="12" spans="1:38" s="13" customFormat="1" ht="12.75">
      <c r="A12" s="29" t="s">
        <v>96</v>
      </c>
      <c r="B12" s="58" t="s">
        <v>193</v>
      </c>
      <c r="C12" s="39" t="s">
        <v>194</v>
      </c>
      <c r="D12" s="75">
        <v>250339464</v>
      </c>
      <c r="E12" s="76">
        <v>51271000</v>
      </c>
      <c r="F12" s="77">
        <f t="shared" si="0"/>
        <v>301610464</v>
      </c>
      <c r="G12" s="75">
        <v>250339464</v>
      </c>
      <c r="H12" s="76">
        <v>51271000</v>
      </c>
      <c r="I12" s="78">
        <f t="shared" si="1"/>
        <v>301610464</v>
      </c>
      <c r="J12" s="75">
        <v>61640668</v>
      </c>
      <c r="K12" s="76">
        <v>14933568</v>
      </c>
      <c r="L12" s="76">
        <f t="shared" si="2"/>
        <v>76574236</v>
      </c>
      <c r="M12" s="40">
        <f t="shared" si="3"/>
        <v>0.2538845469234118</v>
      </c>
      <c r="N12" s="103">
        <v>56861430</v>
      </c>
      <c r="O12" s="104">
        <v>9558616</v>
      </c>
      <c r="P12" s="105">
        <f t="shared" si="4"/>
        <v>66420046</v>
      </c>
      <c r="Q12" s="40">
        <f t="shared" si="5"/>
        <v>0.22021797625695108</v>
      </c>
      <c r="R12" s="103">
        <v>17093925</v>
      </c>
      <c r="S12" s="105">
        <v>8482198</v>
      </c>
      <c r="T12" s="105">
        <f t="shared" si="6"/>
        <v>25576123</v>
      </c>
      <c r="U12" s="40">
        <f t="shared" si="7"/>
        <v>0.08479852675137955</v>
      </c>
      <c r="V12" s="103">
        <v>17093925</v>
      </c>
      <c r="W12" s="105">
        <v>2692307</v>
      </c>
      <c r="X12" s="105">
        <f t="shared" si="8"/>
        <v>19786232</v>
      </c>
      <c r="Y12" s="40">
        <f t="shared" si="9"/>
        <v>0.06560194144988285</v>
      </c>
      <c r="Z12" s="75">
        <f t="shared" si="10"/>
        <v>152689948</v>
      </c>
      <c r="AA12" s="76">
        <f t="shared" si="11"/>
        <v>35666689</v>
      </c>
      <c r="AB12" s="76">
        <f t="shared" si="12"/>
        <v>188356637</v>
      </c>
      <c r="AC12" s="40">
        <f t="shared" si="13"/>
        <v>0.6245029913816252</v>
      </c>
      <c r="AD12" s="75">
        <v>53165512</v>
      </c>
      <c r="AE12" s="76">
        <v>11782521</v>
      </c>
      <c r="AF12" s="76">
        <f t="shared" si="14"/>
        <v>64948033</v>
      </c>
      <c r="AG12" s="40">
        <f t="shared" si="15"/>
        <v>1.2690435001812783</v>
      </c>
      <c r="AH12" s="40">
        <f t="shared" si="16"/>
        <v>-0.6953528677304207</v>
      </c>
      <c r="AI12" s="12">
        <v>253684575</v>
      </c>
      <c r="AJ12" s="12">
        <v>253684575</v>
      </c>
      <c r="AK12" s="12">
        <v>321936761</v>
      </c>
      <c r="AL12" s="12"/>
    </row>
    <row r="13" spans="1:38" s="13" customFormat="1" ht="12.75">
      <c r="A13" s="29" t="s">
        <v>96</v>
      </c>
      <c r="B13" s="58" t="s">
        <v>195</v>
      </c>
      <c r="C13" s="39" t="s">
        <v>196</v>
      </c>
      <c r="D13" s="75">
        <v>133391000</v>
      </c>
      <c r="E13" s="76">
        <v>50819640</v>
      </c>
      <c r="F13" s="77">
        <f t="shared" si="0"/>
        <v>184210640</v>
      </c>
      <c r="G13" s="75">
        <v>140210262</v>
      </c>
      <c r="H13" s="76">
        <v>43197722</v>
      </c>
      <c r="I13" s="78">
        <f t="shared" si="1"/>
        <v>183407984</v>
      </c>
      <c r="J13" s="75">
        <v>18321754</v>
      </c>
      <c r="K13" s="76">
        <v>6749752</v>
      </c>
      <c r="L13" s="76">
        <f t="shared" si="2"/>
        <v>25071506</v>
      </c>
      <c r="M13" s="40">
        <f t="shared" si="3"/>
        <v>0.13610237714824724</v>
      </c>
      <c r="N13" s="103">
        <v>23990047</v>
      </c>
      <c r="O13" s="104">
        <v>9535872</v>
      </c>
      <c r="P13" s="105">
        <f t="shared" si="4"/>
        <v>33525919</v>
      </c>
      <c r="Q13" s="40">
        <f t="shared" si="5"/>
        <v>0.18199773368139865</v>
      </c>
      <c r="R13" s="103">
        <v>22476775</v>
      </c>
      <c r="S13" s="105">
        <v>3997288</v>
      </c>
      <c r="T13" s="105">
        <f t="shared" si="6"/>
        <v>26474063</v>
      </c>
      <c r="U13" s="40">
        <f t="shared" si="7"/>
        <v>0.14434520473219967</v>
      </c>
      <c r="V13" s="103">
        <v>14588264</v>
      </c>
      <c r="W13" s="105">
        <v>8273506</v>
      </c>
      <c r="X13" s="105">
        <f t="shared" si="8"/>
        <v>22861770</v>
      </c>
      <c r="Y13" s="40">
        <f t="shared" si="9"/>
        <v>0.12464980804761476</v>
      </c>
      <c r="Z13" s="75">
        <f t="shared" si="10"/>
        <v>79376840</v>
      </c>
      <c r="AA13" s="76">
        <f t="shared" si="11"/>
        <v>28556418</v>
      </c>
      <c r="AB13" s="76">
        <f t="shared" si="12"/>
        <v>107933258</v>
      </c>
      <c r="AC13" s="40">
        <f t="shared" si="13"/>
        <v>0.5884872383745301</v>
      </c>
      <c r="AD13" s="75">
        <v>18664882</v>
      </c>
      <c r="AE13" s="76">
        <v>8636048</v>
      </c>
      <c r="AF13" s="76">
        <f t="shared" si="14"/>
        <v>27300930</v>
      </c>
      <c r="AG13" s="40">
        <f t="shared" si="15"/>
        <v>0.7789396284961277</v>
      </c>
      <c r="AH13" s="40">
        <f t="shared" si="16"/>
        <v>-0.16260105424980031</v>
      </c>
      <c r="AI13" s="12">
        <v>157674588</v>
      </c>
      <c r="AJ13" s="12">
        <v>157674588</v>
      </c>
      <c r="AK13" s="12">
        <v>122818985</v>
      </c>
      <c r="AL13" s="12"/>
    </row>
    <row r="14" spans="1:38" s="13" customFormat="1" ht="12.75">
      <c r="A14" s="29" t="s">
        <v>96</v>
      </c>
      <c r="B14" s="58" t="s">
        <v>197</v>
      </c>
      <c r="C14" s="39" t="s">
        <v>198</v>
      </c>
      <c r="D14" s="75">
        <v>86353344</v>
      </c>
      <c r="E14" s="76">
        <v>29337800</v>
      </c>
      <c r="F14" s="77">
        <f t="shared" si="0"/>
        <v>115691144</v>
      </c>
      <c r="G14" s="75">
        <v>86353344</v>
      </c>
      <c r="H14" s="76">
        <v>29337800</v>
      </c>
      <c r="I14" s="78">
        <f t="shared" si="1"/>
        <v>115691144</v>
      </c>
      <c r="J14" s="75">
        <v>11705287</v>
      </c>
      <c r="K14" s="76">
        <v>0</v>
      </c>
      <c r="L14" s="76">
        <f t="shared" si="2"/>
        <v>11705287</v>
      </c>
      <c r="M14" s="40">
        <f t="shared" si="3"/>
        <v>0.10117703564241702</v>
      </c>
      <c r="N14" s="103">
        <v>36500021</v>
      </c>
      <c r="O14" s="104">
        <v>0</v>
      </c>
      <c r="P14" s="105">
        <f t="shared" si="4"/>
        <v>36500021</v>
      </c>
      <c r="Q14" s="40">
        <f t="shared" si="5"/>
        <v>0.3154953762061511</v>
      </c>
      <c r="R14" s="103">
        <v>10670596</v>
      </c>
      <c r="S14" s="105">
        <v>0</v>
      </c>
      <c r="T14" s="105">
        <f t="shared" si="6"/>
        <v>10670596</v>
      </c>
      <c r="U14" s="40">
        <f t="shared" si="7"/>
        <v>0.09223347294413477</v>
      </c>
      <c r="V14" s="103">
        <v>16177772</v>
      </c>
      <c r="W14" s="105">
        <v>0</v>
      </c>
      <c r="X14" s="105">
        <f t="shared" si="8"/>
        <v>16177772</v>
      </c>
      <c r="Y14" s="40">
        <f t="shared" si="9"/>
        <v>0.1398358719661377</v>
      </c>
      <c r="Z14" s="75">
        <f t="shared" si="10"/>
        <v>75053676</v>
      </c>
      <c r="AA14" s="76">
        <f t="shared" si="11"/>
        <v>0</v>
      </c>
      <c r="AB14" s="76">
        <f t="shared" si="12"/>
        <v>75053676</v>
      </c>
      <c r="AC14" s="40">
        <f t="shared" si="13"/>
        <v>0.6487417567588406</v>
      </c>
      <c r="AD14" s="75">
        <v>22766107</v>
      </c>
      <c r="AE14" s="76">
        <v>0</v>
      </c>
      <c r="AF14" s="76">
        <f t="shared" si="14"/>
        <v>22766107</v>
      </c>
      <c r="AG14" s="40">
        <f t="shared" si="15"/>
        <v>0.511327423252867</v>
      </c>
      <c r="AH14" s="40">
        <f t="shared" si="16"/>
        <v>-0.2893922531419184</v>
      </c>
      <c r="AI14" s="12">
        <v>98616029</v>
      </c>
      <c r="AJ14" s="12">
        <v>98616029</v>
      </c>
      <c r="AK14" s="12">
        <v>50425080</v>
      </c>
      <c r="AL14" s="12"/>
    </row>
    <row r="15" spans="1:38" s="13" customFormat="1" ht="12.75">
      <c r="A15" s="29" t="s">
        <v>115</v>
      </c>
      <c r="B15" s="58" t="s">
        <v>199</v>
      </c>
      <c r="C15" s="39" t="s">
        <v>200</v>
      </c>
      <c r="D15" s="75">
        <v>62855874</v>
      </c>
      <c r="E15" s="76">
        <v>4346000</v>
      </c>
      <c r="F15" s="77">
        <f t="shared" si="0"/>
        <v>67201874</v>
      </c>
      <c r="G15" s="75">
        <v>60405642</v>
      </c>
      <c r="H15" s="76">
        <v>1324913</v>
      </c>
      <c r="I15" s="78">
        <f t="shared" si="1"/>
        <v>61730555</v>
      </c>
      <c r="J15" s="75">
        <v>15043663</v>
      </c>
      <c r="K15" s="76">
        <v>39260</v>
      </c>
      <c r="L15" s="76">
        <f t="shared" si="2"/>
        <v>15082923</v>
      </c>
      <c r="M15" s="40">
        <f t="shared" si="3"/>
        <v>0.22444199993589464</v>
      </c>
      <c r="N15" s="103">
        <v>16283010</v>
      </c>
      <c r="O15" s="104">
        <v>33132</v>
      </c>
      <c r="P15" s="105">
        <f t="shared" si="4"/>
        <v>16316142</v>
      </c>
      <c r="Q15" s="40">
        <f t="shared" si="5"/>
        <v>0.24279296139866577</v>
      </c>
      <c r="R15" s="103">
        <v>10341102</v>
      </c>
      <c r="S15" s="105">
        <v>183770</v>
      </c>
      <c r="T15" s="105">
        <f t="shared" si="6"/>
        <v>10524872</v>
      </c>
      <c r="U15" s="40">
        <f t="shared" si="7"/>
        <v>0.17049696054085373</v>
      </c>
      <c r="V15" s="103">
        <v>13914800</v>
      </c>
      <c r="W15" s="105">
        <v>0</v>
      </c>
      <c r="X15" s="105">
        <f t="shared" si="8"/>
        <v>13914800</v>
      </c>
      <c r="Y15" s="40">
        <f t="shared" si="9"/>
        <v>0.2254118726131654</v>
      </c>
      <c r="Z15" s="75">
        <f t="shared" si="10"/>
        <v>55582575</v>
      </c>
      <c r="AA15" s="76">
        <f t="shared" si="11"/>
        <v>256162</v>
      </c>
      <c r="AB15" s="76">
        <f t="shared" si="12"/>
        <v>55838737</v>
      </c>
      <c r="AC15" s="40">
        <f t="shared" si="13"/>
        <v>0.90455588808492</v>
      </c>
      <c r="AD15" s="75">
        <v>13915086</v>
      </c>
      <c r="AE15" s="76">
        <v>68252</v>
      </c>
      <c r="AF15" s="76">
        <f t="shared" si="14"/>
        <v>13983338</v>
      </c>
      <c r="AG15" s="40">
        <f t="shared" si="15"/>
        <v>0.9114713100437466</v>
      </c>
      <c r="AH15" s="40">
        <f t="shared" si="16"/>
        <v>-0.004901404800484732</v>
      </c>
      <c r="AI15" s="12">
        <v>64829664</v>
      </c>
      <c r="AJ15" s="12">
        <v>71268704</v>
      </c>
      <c r="AK15" s="12">
        <v>64959379</v>
      </c>
      <c r="AL15" s="12"/>
    </row>
    <row r="16" spans="1:38" s="55" customFormat="1" ht="12.75">
      <c r="A16" s="59"/>
      <c r="B16" s="60" t="s">
        <v>201</v>
      </c>
      <c r="C16" s="32"/>
      <c r="D16" s="79">
        <f>SUM(D11:D15)</f>
        <v>645139682</v>
      </c>
      <c r="E16" s="80">
        <f>SUM(E11:E15)</f>
        <v>180586754</v>
      </c>
      <c r="F16" s="88">
        <f t="shared" si="0"/>
        <v>825726436</v>
      </c>
      <c r="G16" s="79">
        <f>SUM(G11:G15)</f>
        <v>652409832</v>
      </c>
      <c r="H16" s="80">
        <f>SUM(H11:H15)</f>
        <v>170425435</v>
      </c>
      <c r="I16" s="81">
        <f t="shared" si="1"/>
        <v>822835267</v>
      </c>
      <c r="J16" s="79">
        <f>SUM(J11:J15)</f>
        <v>124176444</v>
      </c>
      <c r="K16" s="80">
        <f>SUM(K11:K15)</f>
        <v>27713542</v>
      </c>
      <c r="L16" s="80">
        <f t="shared" si="2"/>
        <v>151889986</v>
      </c>
      <c r="M16" s="44">
        <f t="shared" si="3"/>
        <v>0.1839471032752547</v>
      </c>
      <c r="N16" s="109">
        <f>SUM(N11:N15)</f>
        <v>154326318</v>
      </c>
      <c r="O16" s="110">
        <f>SUM(O11:O15)</f>
        <v>26083200</v>
      </c>
      <c r="P16" s="111">
        <f t="shared" si="4"/>
        <v>180409518</v>
      </c>
      <c r="Q16" s="44">
        <f t="shared" si="5"/>
        <v>0.2184858206477478</v>
      </c>
      <c r="R16" s="109">
        <f>SUM(R11:R15)</f>
        <v>79880033</v>
      </c>
      <c r="S16" s="111">
        <f>SUM(S11:S15)</f>
        <v>14903686</v>
      </c>
      <c r="T16" s="111">
        <f t="shared" si="6"/>
        <v>94783719</v>
      </c>
      <c r="U16" s="44">
        <f t="shared" si="7"/>
        <v>0.11519160979277764</v>
      </c>
      <c r="V16" s="109">
        <f>SUM(V11:V15)</f>
        <v>80848051</v>
      </c>
      <c r="W16" s="111">
        <f>SUM(W11:W15)</f>
        <v>21694992</v>
      </c>
      <c r="X16" s="111">
        <f t="shared" si="8"/>
        <v>102543043</v>
      </c>
      <c r="Y16" s="44">
        <f t="shared" si="9"/>
        <v>0.12462159451899137</v>
      </c>
      <c r="Z16" s="79">
        <f t="shared" si="10"/>
        <v>439230846</v>
      </c>
      <c r="AA16" s="80">
        <f t="shared" si="11"/>
        <v>90395420</v>
      </c>
      <c r="AB16" s="80">
        <f t="shared" si="12"/>
        <v>529626266</v>
      </c>
      <c r="AC16" s="44">
        <f t="shared" si="13"/>
        <v>0.6436601434585812</v>
      </c>
      <c r="AD16" s="79">
        <f>SUM(AD11:AD15)</f>
        <v>128858729</v>
      </c>
      <c r="AE16" s="80">
        <f>SUM(AE11:AE15)</f>
        <v>27379506</v>
      </c>
      <c r="AF16" s="80">
        <f t="shared" si="14"/>
        <v>156238235</v>
      </c>
      <c r="AG16" s="44">
        <f t="shared" si="15"/>
        <v>0.9252582483210052</v>
      </c>
      <c r="AH16" s="44">
        <f t="shared" si="16"/>
        <v>-0.34367510616079344</v>
      </c>
      <c r="AI16" s="61">
        <f>SUM(AI11:AI15)</f>
        <v>700442306</v>
      </c>
      <c r="AJ16" s="61">
        <f>SUM(AJ11:AJ15)</f>
        <v>708365496</v>
      </c>
      <c r="AK16" s="61">
        <f>SUM(AK11:AK15)</f>
        <v>655421018</v>
      </c>
      <c r="AL16" s="61"/>
    </row>
    <row r="17" spans="1:38" s="13" customFormat="1" ht="12.75">
      <c r="A17" s="29" t="s">
        <v>96</v>
      </c>
      <c r="B17" s="58" t="s">
        <v>202</v>
      </c>
      <c r="C17" s="39" t="s">
        <v>203</v>
      </c>
      <c r="D17" s="75">
        <v>183122845</v>
      </c>
      <c r="E17" s="76">
        <v>61046052</v>
      </c>
      <c r="F17" s="77">
        <f t="shared" si="0"/>
        <v>244168897</v>
      </c>
      <c r="G17" s="75">
        <v>177296000</v>
      </c>
      <c r="H17" s="76">
        <v>61046052</v>
      </c>
      <c r="I17" s="78">
        <f t="shared" si="1"/>
        <v>238342052</v>
      </c>
      <c r="J17" s="75">
        <v>19089931</v>
      </c>
      <c r="K17" s="76">
        <v>3011701</v>
      </c>
      <c r="L17" s="76">
        <f t="shared" si="2"/>
        <v>22101632</v>
      </c>
      <c r="M17" s="40">
        <f t="shared" si="3"/>
        <v>0.09051780251929467</v>
      </c>
      <c r="N17" s="103">
        <v>74519956</v>
      </c>
      <c r="O17" s="104">
        <v>5910906</v>
      </c>
      <c r="P17" s="105">
        <f t="shared" si="4"/>
        <v>80430862</v>
      </c>
      <c r="Q17" s="40">
        <f t="shared" si="5"/>
        <v>0.3294066647645134</v>
      </c>
      <c r="R17" s="103">
        <v>17009021</v>
      </c>
      <c r="S17" s="105">
        <v>5396803</v>
      </c>
      <c r="T17" s="105">
        <f t="shared" si="6"/>
        <v>22405824</v>
      </c>
      <c r="U17" s="40">
        <f t="shared" si="7"/>
        <v>0.09400701140225141</v>
      </c>
      <c r="V17" s="103">
        <v>21833845</v>
      </c>
      <c r="W17" s="105">
        <v>25181356</v>
      </c>
      <c r="X17" s="105">
        <f t="shared" si="8"/>
        <v>47015201</v>
      </c>
      <c r="Y17" s="40">
        <f t="shared" si="9"/>
        <v>0.19725936151627999</v>
      </c>
      <c r="Z17" s="75">
        <f t="shared" si="10"/>
        <v>132452753</v>
      </c>
      <c r="AA17" s="76">
        <f t="shared" si="11"/>
        <v>39500766</v>
      </c>
      <c r="AB17" s="76">
        <f t="shared" si="12"/>
        <v>171953519</v>
      </c>
      <c r="AC17" s="40">
        <f t="shared" si="13"/>
        <v>0.7214569042981974</v>
      </c>
      <c r="AD17" s="75">
        <v>20049617</v>
      </c>
      <c r="AE17" s="76">
        <v>8537291</v>
      </c>
      <c r="AF17" s="76">
        <f t="shared" si="14"/>
        <v>28586908</v>
      </c>
      <c r="AG17" s="40">
        <f t="shared" si="15"/>
        <v>0.5508067601262827</v>
      </c>
      <c r="AH17" s="40">
        <f t="shared" si="16"/>
        <v>0.6446410013982624</v>
      </c>
      <c r="AI17" s="12">
        <v>206435999</v>
      </c>
      <c r="AJ17" s="12">
        <v>204937000</v>
      </c>
      <c r="AK17" s="12">
        <v>112880685</v>
      </c>
      <c r="AL17" s="12"/>
    </row>
    <row r="18" spans="1:38" s="13" customFormat="1" ht="12.75">
      <c r="A18" s="29" t="s">
        <v>96</v>
      </c>
      <c r="B18" s="58" t="s">
        <v>204</v>
      </c>
      <c r="C18" s="39" t="s">
        <v>205</v>
      </c>
      <c r="D18" s="75">
        <v>71051266</v>
      </c>
      <c r="E18" s="76">
        <v>57353901</v>
      </c>
      <c r="F18" s="77">
        <f t="shared" si="0"/>
        <v>128405167</v>
      </c>
      <c r="G18" s="75">
        <v>71051266</v>
      </c>
      <c r="H18" s="76">
        <v>57353901</v>
      </c>
      <c r="I18" s="78">
        <f t="shared" si="1"/>
        <v>128405167</v>
      </c>
      <c r="J18" s="75">
        <v>19456388</v>
      </c>
      <c r="K18" s="76">
        <v>7202666</v>
      </c>
      <c r="L18" s="76">
        <f t="shared" si="2"/>
        <v>26659054</v>
      </c>
      <c r="M18" s="40">
        <f t="shared" si="3"/>
        <v>0.20761667636007203</v>
      </c>
      <c r="N18" s="103">
        <v>19390803</v>
      </c>
      <c r="O18" s="104">
        <v>10809311</v>
      </c>
      <c r="P18" s="105">
        <f t="shared" si="4"/>
        <v>30200114</v>
      </c>
      <c r="Q18" s="40">
        <f t="shared" si="5"/>
        <v>0.23519391552210667</v>
      </c>
      <c r="R18" s="103">
        <v>18760840</v>
      </c>
      <c r="S18" s="105">
        <v>937239</v>
      </c>
      <c r="T18" s="105">
        <f t="shared" si="6"/>
        <v>19698079</v>
      </c>
      <c r="U18" s="40">
        <f t="shared" si="7"/>
        <v>0.15340565695459904</v>
      </c>
      <c r="V18" s="103">
        <v>18679525</v>
      </c>
      <c r="W18" s="105">
        <v>5765703</v>
      </c>
      <c r="X18" s="105">
        <f t="shared" si="8"/>
        <v>24445228</v>
      </c>
      <c r="Y18" s="40">
        <f t="shared" si="9"/>
        <v>0.19037573464625454</v>
      </c>
      <c r="Z18" s="75">
        <f t="shared" si="10"/>
        <v>76287556</v>
      </c>
      <c r="AA18" s="76">
        <f t="shared" si="11"/>
        <v>24714919</v>
      </c>
      <c r="AB18" s="76">
        <f t="shared" si="12"/>
        <v>101002475</v>
      </c>
      <c r="AC18" s="40">
        <f t="shared" si="13"/>
        <v>0.7865919834830323</v>
      </c>
      <c r="AD18" s="75">
        <v>14312040</v>
      </c>
      <c r="AE18" s="76">
        <v>13501134</v>
      </c>
      <c r="AF18" s="76">
        <f t="shared" si="14"/>
        <v>27813174</v>
      </c>
      <c r="AG18" s="40">
        <f t="shared" si="15"/>
        <v>1.2266040524221558</v>
      </c>
      <c r="AH18" s="40">
        <f t="shared" si="16"/>
        <v>-0.12109175313827902</v>
      </c>
      <c r="AI18" s="12">
        <v>130657809</v>
      </c>
      <c r="AJ18" s="12">
        <v>130657809</v>
      </c>
      <c r="AK18" s="12">
        <v>160265398</v>
      </c>
      <c r="AL18" s="12"/>
    </row>
    <row r="19" spans="1:38" s="13" customFormat="1" ht="12.75">
      <c r="A19" s="29" t="s">
        <v>96</v>
      </c>
      <c r="B19" s="58" t="s">
        <v>206</v>
      </c>
      <c r="C19" s="39" t="s">
        <v>207</v>
      </c>
      <c r="D19" s="75">
        <v>107121949</v>
      </c>
      <c r="E19" s="76">
        <v>31309000</v>
      </c>
      <c r="F19" s="78">
        <f t="shared" si="0"/>
        <v>138430949</v>
      </c>
      <c r="G19" s="75">
        <v>107121949</v>
      </c>
      <c r="H19" s="76">
        <v>31309000</v>
      </c>
      <c r="I19" s="78">
        <f t="shared" si="1"/>
        <v>138430949</v>
      </c>
      <c r="J19" s="75">
        <v>25386094</v>
      </c>
      <c r="K19" s="76">
        <v>2313079</v>
      </c>
      <c r="L19" s="76">
        <f t="shared" si="2"/>
        <v>27699173</v>
      </c>
      <c r="M19" s="40">
        <f t="shared" si="3"/>
        <v>0.20009378827562613</v>
      </c>
      <c r="N19" s="103">
        <v>26536200</v>
      </c>
      <c r="O19" s="104">
        <v>10140875</v>
      </c>
      <c r="P19" s="105">
        <f t="shared" si="4"/>
        <v>36677075</v>
      </c>
      <c r="Q19" s="40">
        <f t="shared" si="5"/>
        <v>0.26494851956840954</v>
      </c>
      <c r="R19" s="103">
        <v>16759401</v>
      </c>
      <c r="S19" s="105">
        <v>8544497</v>
      </c>
      <c r="T19" s="105">
        <f t="shared" si="6"/>
        <v>25303898</v>
      </c>
      <c r="U19" s="40">
        <f t="shared" si="7"/>
        <v>0.18279075728939775</v>
      </c>
      <c r="V19" s="103">
        <v>27161118</v>
      </c>
      <c r="W19" s="105">
        <v>2716498</v>
      </c>
      <c r="X19" s="105">
        <f t="shared" si="8"/>
        <v>29877616</v>
      </c>
      <c r="Y19" s="40">
        <f t="shared" si="9"/>
        <v>0.2158304643277422</v>
      </c>
      <c r="Z19" s="75">
        <f t="shared" si="10"/>
        <v>95842813</v>
      </c>
      <c r="AA19" s="76">
        <f t="shared" si="11"/>
        <v>23714949</v>
      </c>
      <c r="AB19" s="76">
        <f t="shared" si="12"/>
        <v>119557762</v>
      </c>
      <c r="AC19" s="40">
        <f t="shared" si="13"/>
        <v>0.8636635294611756</v>
      </c>
      <c r="AD19" s="75">
        <v>33870786</v>
      </c>
      <c r="AE19" s="76">
        <v>6879531</v>
      </c>
      <c r="AF19" s="76">
        <f t="shared" si="14"/>
        <v>40750317</v>
      </c>
      <c r="AG19" s="40">
        <f t="shared" si="15"/>
        <v>0.9558183466384931</v>
      </c>
      <c r="AH19" s="40">
        <f t="shared" si="16"/>
        <v>-0.26681267289282684</v>
      </c>
      <c r="AI19" s="12">
        <v>143224537</v>
      </c>
      <c r="AJ19" s="12">
        <v>150635671</v>
      </c>
      <c r="AK19" s="12">
        <v>143980338</v>
      </c>
      <c r="AL19" s="12"/>
    </row>
    <row r="20" spans="1:38" s="13" customFormat="1" ht="12.75">
      <c r="A20" s="29" t="s">
        <v>96</v>
      </c>
      <c r="B20" s="58" t="s">
        <v>70</v>
      </c>
      <c r="C20" s="39" t="s">
        <v>71</v>
      </c>
      <c r="D20" s="75">
        <v>1509380701</v>
      </c>
      <c r="E20" s="76">
        <v>212482000</v>
      </c>
      <c r="F20" s="77">
        <f t="shared" si="0"/>
        <v>1721862701</v>
      </c>
      <c r="G20" s="75">
        <v>1509380701</v>
      </c>
      <c r="H20" s="76">
        <v>211882000</v>
      </c>
      <c r="I20" s="78">
        <f t="shared" si="1"/>
        <v>1721262701</v>
      </c>
      <c r="J20" s="75">
        <v>402968833</v>
      </c>
      <c r="K20" s="76">
        <v>46359440</v>
      </c>
      <c r="L20" s="76">
        <f t="shared" si="2"/>
        <v>449328273</v>
      </c>
      <c r="M20" s="40">
        <f t="shared" si="3"/>
        <v>0.26095476296631853</v>
      </c>
      <c r="N20" s="103">
        <v>289637474</v>
      </c>
      <c r="O20" s="104">
        <v>49836969</v>
      </c>
      <c r="P20" s="105">
        <f t="shared" si="4"/>
        <v>339474443</v>
      </c>
      <c r="Q20" s="40">
        <f t="shared" si="5"/>
        <v>0.19715534972843343</v>
      </c>
      <c r="R20" s="103">
        <v>226565297</v>
      </c>
      <c r="S20" s="105">
        <v>15367189</v>
      </c>
      <c r="T20" s="105">
        <f t="shared" si="6"/>
        <v>241932486</v>
      </c>
      <c r="U20" s="40">
        <f t="shared" si="7"/>
        <v>0.14055523648972626</v>
      </c>
      <c r="V20" s="103">
        <v>261176236</v>
      </c>
      <c r="W20" s="105">
        <v>89012301</v>
      </c>
      <c r="X20" s="105">
        <f t="shared" si="8"/>
        <v>350188537</v>
      </c>
      <c r="Y20" s="40">
        <f t="shared" si="9"/>
        <v>0.20344862919329593</v>
      </c>
      <c r="Z20" s="75">
        <f t="shared" si="10"/>
        <v>1180347840</v>
      </c>
      <c r="AA20" s="76">
        <f t="shared" si="11"/>
        <v>200575899</v>
      </c>
      <c r="AB20" s="76">
        <f t="shared" si="12"/>
        <v>1380923739</v>
      </c>
      <c r="AC20" s="40">
        <f t="shared" si="13"/>
        <v>0.8022736669990737</v>
      </c>
      <c r="AD20" s="75">
        <v>324941980</v>
      </c>
      <c r="AE20" s="76">
        <v>56312497</v>
      </c>
      <c r="AF20" s="76">
        <f t="shared" si="14"/>
        <v>381254477</v>
      </c>
      <c r="AG20" s="40">
        <f t="shared" si="15"/>
        <v>0.7945047149151518</v>
      </c>
      <c r="AH20" s="40">
        <f t="shared" si="16"/>
        <v>-0.08148347593043481</v>
      </c>
      <c r="AI20" s="12">
        <v>1667065446</v>
      </c>
      <c r="AJ20" s="12">
        <v>1863944571</v>
      </c>
      <c r="AK20" s="12">
        <v>1480912750</v>
      </c>
      <c r="AL20" s="12"/>
    </row>
    <row r="21" spans="1:38" s="13" customFormat="1" ht="12.75">
      <c r="A21" s="29" t="s">
        <v>96</v>
      </c>
      <c r="B21" s="58" t="s">
        <v>208</v>
      </c>
      <c r="C21" s="39" t="s">
        <v>209</v>
      </c>
      <c r="D21" s="75">
        <v>351064145</v>
      </c>
      <c r="E21" s="76">
        <v>83715144</v>
      </c>
      <c r="F21" s="77">
        <f t="shared" si="0"/>
        <v>434779289</v>
      </c>
      <c r="G21" s="75">
        <v>441546000</v>
      </c>
      <c r="H21" s="76">
        <v>76101000</v>
      </c>
      <c r="I21" s="78">
        <f t="shared" si="1"/>
        <v>517647000</v>
      </c>
      <c r="J21" s="75">
        <v>65226934</v>
      </c>
      <c r="K21" s="76">
        <v>20142997</v>
      </c>
      <c r="L21" s="76">
        <f t="shared" si="2"/>
        <v>85369931</v>
      </c>
      <c r="M21" s="40">
        <f t="shared" si="3"/>
        <v>0.19635234050902547</v>
      </c>
      <c r="N21" s="103">
        <v>60716719</v>
      </c>
      <c r="O21" s="104">
        <v>11822426</v>
      </c>
      <c r="P21" s="105">
        <f t="shared" si="4"/>
        <v>72539145</v>
      </c>
      <c r="Q21" s="40">
        <f t="shared" si="5"/>
        <v>0.16684130738343428</v>
      </c>
      <c r="R21" s="103">
        <v>88696469</v>
      </c>
      <c r="S21" s="105">
        <v>13597893</v>
      </c>
      <c r="T21" s="105">
        <f t="shared" si="6"/>
        <v>102294362</v>
      </c>
      <c r="U21" s="40">
        <f t="shared" si="7"/>
        <v>0.19761413086524215</v>
      </c>
      <c r="V21" s="103">
        <v>44453962</v>
      </c>
      <c r="W21" s="105">
        <v>8398730</v>
      </c>
      <c r="X21" s="105">
        <f t="shared" si="8"/>
        <v>52852692</v>
      </c>
      <c r="Y21" s="40">
        <f t="shared" si="9"/>
        <v>0.10210180296611397</v>
      </c>
      <c r="Z21" s="75">
        <f t="shared" si="10"/>
        <v>259094084</v>
      </c>
      <c r="AA21" s="76">
        <f t="shared" si="11"/>
        <v>53962046</v>
      </c>
      <c r="AB21" s="76">
        <f t="shared" si="12"/>
        <v>313056130</v>
      </c>
      <c r="AC21" s="40">
        <f t="shared" si="13"/>
        <v>0.6047675925872265</v>
      </c>
      <c r="AD21" s="75">
        <v>0</v>
      </c>
      <c r="AE21" s="76">
        <v>16204045</v>
      </c>
      <c r="AF21" s="76">
        <f t="shared" si="14"/>
        <v>16204045</v>
      </c>
      <c r="AG21" s="40">
        <f t="shared" si="15"/>
        <v>0.21670931073324054</v>
      </c>
      <c r="AH21" s="40">
        <f t="shared" si="16"/>
        <v>2.2616974341900433</v>
      </c>
      <c r="AI21" s="12">
        <v>478537562</v>
      </c>
      <c r="AJ21" s="12">
        <v>406606000</v>
      </c>
      <c r="AK21" s="12">
        <v>88115306</v>
      </c>
      <c r="AL21" s="12"/>
    </row>
    <row r="22" spans="1:38" s="13" customFormat="1" ht="12.75">
      <c r="A22" s="29" t="s">
        <v>115</v>
      </c>
      <c r="B22" s="58" t="s">
        <v>210</v>
      </c>
      <c r="C22" s="39" t="s">
        <v>211</v>
      </c>
      <c r="D22" s="75">
        <v>104864199</v>
      </c>
      <c r="E22" s="76">
        <v>3975100</v>
      </c>
      <c r="F22" s="77">
        <f t="shared" si="0"/>
        <v>108839299</v>
      </c>
      <c r="G22" s="75">
        <v>110665263</v>
      </c>
      <c r="H22" s="76">
        <v>2610700</v>
      </c>
      <c r="I22" s="78">
        <f t="shared" si="1"/>
        <v>113275963</v>
      </c>
      <c r="J22" s="75">
        <v>25984123</v>
      </c>
      <c r="K22" s="76">
        <v>170621</v>
      </c>
      <c r="L22" s="76">
        <f t="shared" si="2"/>
        <v>26154744</v>
      </c>
      <c r="M22" s="40">
        <f t="shared" si="3"/>
        <v>0.24030606812342664</v>
      </c>
      <c r="N22" s="103">
        <v>26479428</v>
      </c>
      <c r="O22" s="104">
        <v>1463644</v>
      </c>
      <c r="P22" s="105">
        <f t="shared" si="4"/>
        <v>27943072</v>
      </c>
      <c r="Q22" s="40">
        <f t="shared" si="5"/>
        <v>0.2567369714499907</v>
      </c>
      <c r="R22" s="103">
        <v>24114176</v>
      </c>
      <c r="S22" s="105">
        <v>286872</v>
      </c>
      <c r="T22" s="105">
        <f t="shared" si="6"/>
        <v>24401048</v>
      </c>
      <c r="U22" s="40">
        <f t="shared" si="7"/>
        <v>0.2154124083676958</v>
      </c>
      <c r="V22" s="103">
        <v>26822353</v>
      </c>
      <c r="W22" s="105">
        <v>471974</v>
      </c>
      <c r="X22" s="105">
        <f t="shared" si="8"/>
        <v>27294327</v>
      </c>
      <c r="Y22" s="40">
        <f t="shared" si="9"/>
        <v>0.24095427023648433</v>
      </c>
      <c r="Z22" s="75">
        <f t="shared" si="10"/>
        <v>103400080</v>
      </c>
      <c r="AA22" s="76">
        <f t="shared" si="11"/>
        <v>2393111</v>
      </c>
      <c r="AB22" s="76">
        <f t="shared" si="12"/>
        <v>105793191</v>
      </c>
      <c r="AC22" s="40">
        <f t="shared" si="13"/>
        <v>0.9339421020856825</v>
      </c>
      <c r="AD22" s="75">
        <v>31782771</v>
      </c>
      <c r="AE22" s="76">
        <v>243404</v>
      </c>
      <c r="AF22" s="76">
        <f t="shared" si="14"/>
        <v>32026175</v>
      </c>
      <c r="AG22" s="40">
        <f t="shared" si="15"/>
        <v>0.8829515260021177</v>
      </c>
      <c r="AH22" s="40">
        <f t="shared" si="16"/>
        <v>-0.1477493956115583</v>
      </c>
      <c r="AI22" s="12">
        <v>105706114</v>
      </c>
      <c r="AJ22" s="12">
        <v>116524740</v>
      </c>
      <c r="AK22" s="12">
        <v>102885697</v>
      </c>
      <c r="AL22" s="12"/>
    </row>
    <row r="23" spans="1:38" s="55" customFormat="1" ht="12.75">
      <c r="A23" s="59"/>
      <c r="B23" s="60" t="s">
        <v>212</v>
      </c>
      <c r="C23" s="32"/>
      <c r="D23" s="79">
        <f>SUM(D17:D22)</f>
        <v>2326605105</v>
      </c>
      <c r="E23" s="80">
        <f>SUM(E17:E22)</f>
        <v>449881197</v>
      </c>
      <c r="F23" s="88">
        <f t="shared" si="0"/>
        <v>2776486302</v>
      </c>
      <c r="G23" s="79">
        <f>SUM(G17:G22)</f>
        <v>2417061179</v>
      </c>
      <c r="H23" s="80">
        <f>SUM(H17:H22)</f>
        <v>440302653</v>
      </c>
      <c r="I23" s="81">
        <f t="shared" si="1"/>
        <v>2857363832</v>
      </c>
      <c r="J23" s="79">
        <f>SUM(J17:J22)</f>
        <v>558112303</v>
      </c>
      <c r="K23" s="80">
        <f>SUM(K17:K22)</f>
        <v>79200504</v>
      </c>
      <c r="L23" s="80">
        <f t="shared" si="2"/>
        <v>637312807</v>
      </c>
      <c r="M23" s="44">
        <f t="shared" si="3"/>
        <v>0.22953933053475586</v>
      </c>
      <c r="N23" s="109">
        <f>SUM(N17:N22)</f>
        <v>497280580</v>
      </c>
      <c r="O23" s="110">
        <f>SUM(O17:O22)</f>
        <v>89984131</v>
      </c>
      <c r="P23" s="111">
        <f t="shared" si="4"/>
        <v>587264711</v>
      </c>
      <c r="Q23" s="44">
        <f t="shared" si="5"/>
        <v>0.2115136352651813</v>
      </c>
      <c r="R23" s="109">
        <f>SUM(R17:R22)</f>
        <v>391905204</v>
      </c>
      <c r="S23" s="111">
        <f>SUM(S17:S22)</f>
        <v>44130493</v>
      </c>
      <c r="T23" s="111">
        <f t="shared" si="6"/>
        <v>436035697</v>
      </c>
      <c r="U23" s="44">
        <f t="shared" si="7"/>
        <v>0.15260069162938855</v>
      </c>
      <c r="V23" s="109">
        <f>SUM(V17:V22)</f>
        <v>400127039</v>
      </c>
      <c r="W23" s="111">
        <f>SUM(W17:W22)</f>
        <v>131546562</v>
      </c>
      <c r="X23" s="111">
        <f t="shared" si="8"/>
        <v>531673601</v>
      </c>
      <c r="Y23" s="44">
        <f t="shared" si="9"/>
        <v>0.18607136936700752</v>
      </c>
      <c r="Z23" s="79">
        <f t="shared" si="10"/>
        <v>1847425126</v>
      </c>
      <c r="AA23" s="80">
        <f t="shared" si="11"/>
        <v>344861690</v>
      </c>
      <c r="AB23" s="80">
        <f t="shared" si="12"/>
        <v>2192286816</v>
      </c>
      <c r="AC23" s="44">
        <f t="shared" si="13"/>
        <v>0.7672410462567932</v>
      </c>
      <c r="AD23" s="79">
        <f>SUM(AD17:AD22)</f>
        <v>424957194</v>
      </c>
      <c r="AE23" s="80">
        <f>SUM(AE17:AE22)</f>
        <v>101677902</v>
      </c>
      <c r="AF23" s="80">
        <f t="shared" si="14"/>
        <v>526635096</v>
      </c>
      <c r="AG23" s="44">
        <f t="shared" si="15"/>
        <v>0.7270511132311291</v>
      </c>
      <c r="AH23" s="44">
        <f t="shared" si="16"/>
        <v>0.009567355154013413</v>
      </c>
      <c r="AI23" s="61">
        <f>SUM(AI17:AI22)</f>
        <v>2731627467</v>
      </c>
      <c r="AJ23" s="61">
        <f>SUM(AJ17:AJ22)</f>
        <v>2873305791</v>
      </c>
      <c r="AK23" s="61">
        <f>SUM(AK17:AK22)</f>
        <v>2089040174</v>
      </c>
      <c r="AL23" s="61"/>
    </row>
    <row r="24" spans="1:38" s="13" customFormat="1" ht="12.75">
      <c r="A24" s="29" t="s">
        <v>96</v>
      </c>
      <c r="B24" s="58" t="s">
        <v>213</v>
      </c>
      <c r="C24" s="39" t="s">
        <v>214</v>
      </c>
      <c r="D24" s="75">
        <v>493765995</v>
      </c>
      <c r="E24" s="76">
        <v>80108796</v>
      </c>
      <c r="F24" s="77">
        <f t="shared" si="0"/>
        <v>573874791</v>
      </c>
      <c r="G24" s="75">
        <v>493765995</v>
      </c>
      <c r="H24" s="76">
        <v>86671710</v>
      </c>
      <c r="I24" s="78">
        <f t="shared" si="1"/>
        <v>580437705</v>
      </c>
      <c r="J24" s="75">
        <v>89093778</v>
      </c>
      <c r="K24" s="76">
        <v>14346125</v>
      </c>
      <c r="L24" s="76">
        <f t="shared" si="2"/>
        <v>103439903</v>
      </c>
      <c r="M24" s="40">
        <f t="shared" si="3"/>
        <v>0.18024820853300036</v>
      </c>
      <c r="N24" s="103">
        <v>71683806</v>
      </c>
      <c r="O24" s="104">
        <v>21938817</v>
      </c>
      <c r="P24" s="105">
        <f t="shared" si="4"/>
        <v>93622623</v>
      </c>
      <c r="Q24" s="40">
        <f t="shared" si="5"/>
        <v>0.1631412016493333</v>
      </c>
      <c r="R24" s="103">
        <v>69159843</v>
      </c>
      <c r="S24" s="105">
        <v>16365134</v>
      </c>
      <c r="T24" s="105">
        <f t="shared" si="6"/>
        <v>85524977</v>
      </c>
      <c r="U24" s="40">
        <f t="shared" si="7"/>
        <v>0.1473456604615305</v>
      </c>
      <c r="V24" s="103">
        <v>75733606</v>
      </c>
      <c r="W24" s="105">
        <v>14533265</v>
      </c>
      <c r="X24" s="105">
        <f t="shared" si="8"/>
        <v>90266871</v>
      </c>
      <c r="Y24" s="40">
        <f t="shared" si="9"/>
        <v>0.1555151745353965</v>
      </c>
      <c r="Z24" s="75">
        <f t="shared" si="10"/>
        <v>305671033</v>
      </c>
      <c r="AA24" s="76">
        <f t="shared" si="11"/>
        <v>67183341</v>
      </c>
      <c r="AB24" s="76">
        <f t="shared" si="12"/>
        <v>372854374</v>
      </c>
      <c r="AC24" s="40">
        <f t="shared" si="13"/>
        <v>0.6423675973978982</v>
      </c>
      <c r="AD24" s="75">
        <v>95666144</v>
      </c>
      <c r="AE24" s="76">
        <v>37331574</v>
      </c>
      <c r="AF24" s="76">
        <f t="shared" si="14"/>
        <v>132997718</v>
      </c>
      <c r="AG24" s="40">
        <f t="shared" si="15"/>
        <v>0.8837902019630927</v>
      </c>
      <c r="AH24" s="40">
        <f t="shared" si="16"/>
        <v>-0.3212900765710882</v>
      </c>
      <c r="AI24" s="12">
        <v>418577072</v>
      </c>
      <c r="AJ24" s="12">
        <v>418577072</v>
      </c>
      <c r="AK24" s="12">
        <v>369934315</v>
      </c>
      <c r="AL24" s="12"/>
    </row>
    <row r="25" spans="1:38" s="13" customFormat="1" ht="12.75">
      <c r="A25" s="29" t="s">
        <v>96</v>
      </c>
      <c r="B25" s="58" t="s">
        <v>215</v>
      </c>
      <c r="C25" s="39" t="s">
        <v>216</v>
      </c>
      <c r="D25" s="75">
        <v>536894000</v>
      </c>
      <c r="E25" s="76">
        <v>90645857</v>
      </c>
      <c r="F25" s="77">
        <f t="shared" si="0"/>
        <v>627539857</v>
      </c>
      <c r="G25" s="75">
        <v>536894000</v>
      </c>
      <c r="H25" s="76">
        <v>90645857</v>
      </c>
      <c r="I25" s="78">
        <f t="shared" si="1"/>
        <v>627539857</v>
      </c>
      <c r="J25" s="75">
        <v>76588382</v>
      </c>
      <c r="K25" s="76">
        <v>21638895</v>
      </c>
      <c r="L25" s="76">
        <f t="shared" si="2"/>
        <v>98227277</v>
      </c>
      <c r="M25" s="40">
        <f t="shared" si="3"/>
        <v>0.1565275510460525</v>
      </c>
      <c r="N25" s="103">
        <v>128178699</v>
      </c>
      <c r="O25" s="104">
        <v>14992737</v>
      </c>
      <c r="P25" s="105">
        <f t="shared" si="4"/>
        <v>143171436</v>
      </c>
      <c r="Q25" s="40">
        <f t="shared" si="5"/>
        <v>0.2281471597428751</v>
      </c>
      <c r="R25" s="103">
        <v>109603259</v>
      </c>
      <c r="S25" s="105">
        <v>14802839</v>
      </c>
      <c r="T25" s="105">
        <f t="shared" si="6"/>
        <v>124406098</v>
      </c>
      <c r="U25" s="40">
        <f t="shared" si="7"/>
        <v>0.19824413798150195</v>
      </c>
      <c r="V25" s="103">
        <v>150995200</v>
      </c>
      <c r="W25" s="105">
        <v>29826079</v>
      </c>
      <c r="X25" s="105">
        <f t="shared" si="8"/>
        <v>180821279</v>
      </c>
      <c r="Y25" s="40">
        <f t="shared" si="9"/>
        <v>0.28814309877372457</v>
      </c>
      <c r="Z25" s="75">
        <f t="shared" si="10"/>
        <v>465365540</v>
      </c>
      <c r="AA25" s="76">
        <f t="shared" si="11"/>
        <v>81260550</v>
      </c>
      <c r="AB25" s="76">
        <f t="shared" si="12"/>
        <v>546626090</v>
      </c>
      <c r="AC25" s="40">
        <f t="shared" si="13"/>
        <v>0.8710619475441541</v>
      </c>
      <c r="AD25" s="75">
        <v>126861590</v>
      </c>
      <c r="AE25" s="76">
        <v>31040448</v>
      </c>
      <c r="AF25" s="76">
        <f t="shared" si="14"/>
        <v>157902038</v>
      </c>
      <c r="AG25" s="40">
        <f t="shared" si="15"/>
        <v>0.9039346805394498</v>
      </c>
      <c r="AH25" s="40">
        <f t="shared" si="16"/>
        <v>0.14514848123746193</v>
      </c>
      <c r="AI25" s="12">
        <v>563982000</v>
      </c>
      <c r="AJ25" s="12">
        <v>563982000</v>
      </c>
      <c r="AK25" s="12">
        <v>509802889</v>
      </c>
      <c r="AL25" s="12"/>
    </row>
    <row r="26" spans="1:38" s="13" customFormat="1" ht="12.75">
      <c r="A26" s="29" t="s">
        <v>96</v>
      </c>
      <c r="B26" s="58" t="s">
        <v>217</v>
      </c>
      <c r="C26" s="39" t="s">
        <v>218</v>
      </c>
      <c r="D26" s="75">
        <v>206978000</v>
      </c>
      <c r="E26" s="76">
        <v>68696809</v>
      </c>
      <c r="F26" s="77">
        <f t="shared" si="0"/>
        <v>275674809</v>
      </c>
      <c r="G26" s="75">
        <v>206978000</v>
      </c>
      <c r="H26" s="76">
        <v>68696809</v>
      </c>
      <c r="I26" s="78">
        <f t="shared" si="1"/>
        <v>275674809</v>
      </c>
      <c r="J26" s="75">
        <v>55408387</v>
      </c>
      <c r="K26" s="76">
        <v>13796061</v>
      </c>
      <c r="L26" s="76">
        <f t="shared" si="2"/>
        <v>69204448</v>
      </c>
      <c r="M26" s="40">
        <f t="shared" si="3"/>
        <v>0.251036531959654</v>
      </c>
      <c r="N26" s="103">
        <v>40112854</v>
      </c>
      <c r="O26" s="104">
        <v>9224828</v>
      </c>
      <c r="P26" s="105">
        <f t="shared" si="4"/>
        <v>49337682</v>
      </c>
      <c r="Q26" s="40">
        <f t="shared" si="5"/>
        <v>0.17897058559311452</v>
      </c>
      <c r="R26" s="103">
        <v>60601517</v>
      </c>
      <c r="S26" s="105">
        <v>4280865</v>
      </c>
      <c r="T26" s="105">
        <f t="shared" si="6"/>
        <v>64882382</v>
      </c>
      <c r="U26" s="40">
        <f t="shared" si="7"/>
        <v>0.2353584001213546</v>
      </c>
      <c r="V26" s="103">
        <v>174913594</v>
      </c>
      <c r="W26" s="105">
        <v>10583360</v>
      </c>
      <c r="X26" s="105">
        <f t="shared" si="8"/>
        <v>185496954</v>
      </c>
      <c r="Y26" s="40">
        <f t="shared" si="9"/>
        <v>0.6728832230731681</v>
      </c>
      <c r="Z26" s="75">
        <f t="shared" si="10"/>
        <v>331036352</v>
      </c>
      <c r="AA26" s="76">
        <f t="shared" si="11"/>
        <v>37885114</v>
      </c>
      <c r="AB26" s="76">
        <f t="shared" si="12"/>
        <v>368921466</v>
      </c>
      <c r="AC26" s="40">
        <f t="shared" si="13"/>
        <v>1.3382487407472912</v>
      </c>
      <c r="AD26" s="75">
        <v>11079226</v>
      </c>
      <c r="AE26" s="76">
        <v>20820839</v>
      </c>
      <c r="AF26" s="76">
        <f t="shared" si="14"/>
        <v>31900065</v>
      </c>
      <c r="AG26" s="40">
        <f t="shared" si="15"/>
        <v>0.47683945106006836</v>
      </c>
      <c r="AH26" s="40">
        <f t="shared" si="16"/>
        <v>4.814939687426969</v>
      </c>
      <c r="AI26" s="12">
        <v>233612157</v>
      </c>
      <c r="AJ26" s="12">
        <v>294414071</v>
      </c>
      <c r="AK26" s="12">
        <v>140388244</v>
      </c>
      <c r="AL26" s="12"/>
    </row>
    <row r="27" spans="1:38" s="13" customFormat="1" ht="12.75">
      <c r="A27" s="29" t="s">
        <v>96</v>
      </c>
      <c r="B27" s="58" t="s">
        <v>219</v>
      </c>
      <c r="C27" s="39" t="s">
        <v>220</v>
      </c>
      <c r="D27" s="75">
        <v>1589892820</v>
      </c>
      <c r="E27" s="76">
        <v>397133000</v>
      </c>
      <c r="F27" s="77">
        <f t="shared" si="0"/>
        <v>1987025820</v>
      </c>
      <c r="G27" s="75">
        <v>1127537918</v>
      </c>
      <c r="H27" s="76">
        <v>438257668</v>
      </c>
      <c r="I27" s="78">
        <f t="shared" si="1"/>
        <v>1565795586</v>
      </c>
      <c r="J27" s="75">
        <v>197325215</v>
      </c>
      <c r="K27" s="76">
        <v>56020553</v>
      </c>
      <c r="L27" s="76">
        <f t="shared" si="2"/>
        <v>253345768</v>
      </c>
      <c r="M27" s="40">
        <f t="shared" si="3"/>
        <v>0.1274999878964834</v>
      </c>
      <c r="N27" s="103">
        <v>237806163</v>
      </c>
      <c r="O27" s="104">
        <v>87238053</v>
      </c>
      <c r="P27" s="105">
        <f t="shared" si="4"/>
        <v>325044216</v>
      </c>
      <c r="Q27" s="40">
        <f t="shared" si="5"/>
        <v>0.16358328750856393</v>
      </c>
      <c r="R27" s="103">
        <v>174962371</v>
      </c>
      <c r="S27" s="105">
        <v>52605089</v>
      </c>
      <c r="T27" s="105">
        <f t="shared" si="6"/>
        <v>227567460</v>
      </c>
      <c r="U27" s="40">
        <f t="shared" si="7"/>
        <v>0.14533663399917132</v>
      </c>
      <c r="V27" s="103">
        <v>202852494</v>
      </c>
      <c r="W27" s="105">
        <v>79340415</v>
      </c>
      <c r="X27" s="105">
        <f t="shared" si="8"/>
        <v>282192909</v>
      </c>
      <c r="Y27" s="40">
        <f t="shared" si="9"/>
        <v>0.18022333919135214</v>
      </c>
      <c r="Z27" s="75">
        <f t="shared" si="10"/>
        <v>812946243</v>
      </c>
      <c r="AA27" s="76">
        <f t="shared" si="11"/>
        <v>275204110</v>
      </c>
      <c r="AB27" s="76">
        <f t="shared" si="12"/>
        <v>1088150353</v>
      </c>
      <c r="AC27" s="40">
        <f t="shared" si="13"/>
        <v>0.694950453768874</v>
      </c>
      <c r="AD27" s="75">
        <v>311964357</v>
      </c>
      <c r="AE27" s="76">
        <v>109275103</v>
      </c>
      <c r="AF27" s="76">
        <f t="shared" si="14"/>
        <v>421239460</v>
      </c>
      <c r="AG27" s="40">
        <f t="shared" si="15"/>
        <v>0.6907691312533102</v>
      </c>
      <c r="AH27" s="40">
        <f t="shared" si="16"/>
        <v>-0.3300890923181793</v>
      </c>
      <c r="AI27" s="12">
        <v>1547171588</v>
      </c>
      <c r="AJ27" s="12">
        <v>2007904468</v>
      </c>
      <c r="AK27" s="12">
        <v>1386998425</v>
      </c>
      <c r="AL27" s="12"/>
    </row>
    <row r="28" spans="1:38" s="13" customFormat="1" ht="12.75">
      <c r="A28" s="29" t="s">
        <v>96</v>
      </c>
      <c r="B28" s="58" t="s">
        <v>221</v>
      </c>
      <c r="C28" s="39" t="s">
        <v>222</v>
      </c>
      <c r="D28" s="75">
        <v>108201574</v>
      </c>
      <c r="E28" s="76">
        <v>46827000</v>
      </c>
      <c r="F28" s="77">
        <f t="shared" si="0"/>
        <v>155028574</v>
      </c>
      <c r="G28" s="75">
        <v>108201574</v>
      </c>
      <c r="H28" s="76">
        <v>46827000</v>
      </c>
      <c r="I28" s="78">
        <f t="shared" si="1"/>
        <v>155028574</v>
      </c>
      <c r="J28" s="75">
        <v>25363861</v>
      </c>
      <c r="K28" s="76">
        <v>5608408</v>
      </c>
      <c r="L28" s="76">
        <f t="shared" si="2"/>
        <v>30972269</v>
      </c>
      <c r="M28" s="40">
        <f t="shared" si="3"/>
        <v>0.19978426041640557</v>
      </c>
      <c r="N28" s="103">
        <v>18855182</v>
      </c>
      <c r="O28" s="104">
        <v>10923068</v>
      </c>
      <c r="P28" s="105">
        <f t="shared" si="4"/>
        <v>29778250</v>
      </c>
      <c r="Q28" s="40">
        <f t="shared" si="5"/>
        <v>0.19208233186741433</v>
      </c>
      <c r="R28" s="103">
        <v>24543442</v>
      </c>
      <c r="S28" s="105">
        <v>20962126</v>
      </c>
      <c r="T28" s="105">
        <f t="shared" si="6"/>
        <v>45505568</v>
      </c>
      <c r="U28" s="40">
        <f t="shared" si="7"/>
        <v>0.29353019785887985</v>
      </c>
      <c r="V28" s="103">
        <v>25973784</v>
      </c>
      <c r="W28" s="105">
        <v>10130751</v>
      </c>
      <c r="X28" s="105">
        <f t="shared" si="8"/>
        <v>36104535</v>
      </c>
      <c r="Y28" s="40">
        <f t="shared" si="9"/>
        <v>0.23288955105785852</v>
      </c>
      <c r="Z28" s="75">
        <f t="shared" si="10"/>
        <v>94736269</v>
      </c>
      <c r="AA28" s="76">
        <f t="shared" si="11"/>
        <v>47624353</v>
      </c>
      <c r="AB28" s="76">
        <f t="shared" si="12"/>
        <v>142360622</v>
      </c>
      <c r="AC28" s="40">
        <f t="shared" si="13"/>
        <v>0.9182863412005583</v>
      </c>
      <c r="AD28" s="75">
        <v>27530050</v>
      </c>
      <c r="AE28" s="76">
        <v>11626785</v>
      </c>
      <c r="AF28" s="76">
        <f t="shared" si="14"/>
        <v>39156835</v>
      </c>
      <c r="AG28" s="40">
        <f t="shared" si="15"/>
        <v>0.8170062249677024</v>
      </c>
      <c r="AH28" s="40">
        <f t="shared" si="16"/>
        <v>-0.07795063109671663</v>
      </c>
      <c r="AI28" s="12">
        <v>188514951</v>
      </c>
      <c r="AJ28" s="12">
        <v>189599056</v>
      </c>
      <c r="AK28" s="12">
        <v>154903609</v>
      </c>
      <c r="AL28" s="12"/>
    </row>
    <row r="29" spans="1:38" s="13" customFormat="1" ht="12.75">
      <c r="A29" s="29" t="s">
        <v>96</v>
      </c>
      <c r="B29" s="58" t="s">
        <v>223</v>
      </c>
      <c r="C29" s="39" t="s">
        <v>224</v>
      </c>
      <c r="D29" s="75">
        <v>217108435</v>
      </c>
      <c r="E29" s="76">
        <v>31637510</v>
      </c>
      <c r="F29" s="77">
        <f t="shared" si="0"/>
        <v>248745945</v>
      </c>
      <c r="G29" s="75">
        <v>217108435</v>
      </c>
      <c r="H29" s="76">
        <v>31637510</v>
      </c>
      <c r="I29" s="78">
        <f t="shared" si="1"/>
        <v>248745945</v>
      </c>
      <c r="J29" s="75">
        <v>29612307</v>
      </c>
      <c r="K29" s="76">
        <v>12154618</v>
      </c>
      <c r="L29" s="76">
        <f t="shared" si="2"/>
        <v>41766925</v>
      </c>
      <c r="M29" s="40">
        <f t="shared" si="3"/>
        <v>0.16790997336660102</v>
      </c>
      <c r="N29" s="103">
        <v>32914822</v>
      </c>
      <c r="O29" s="104">
        <v>10621018</v>
      </c>
      <c r="P29" s="105">
        <f t="shared" si="4"/>
        <v>43535840</v>
      </c>
      <c r="Q29" s="40">
        <f t="shared" si="5"/>
        <v>0.17502130537243532</v>
      </c>
      <c r="R29" s="103">
        <v>37647545</v>
      </c>
      <c r="S29" s="105">
        <v>5501829</v>
      </c>
      <c r="T29" s="105">
        <f t="shared" si="6"/>
        <v>43149374</v>
      </c>
      <c r="U29" s="40">
        <f t="shared" si="7"/>
        <v>0.17346764788467206</v>
      </c>
      <c r="V29" s="103">
        <v>57277555</v>
      </c>
      <c r="W29" s="105">
        <v>841242</v>
      </c>
      <c r="X29" s="105">
        <f t="shared" si="8"/>
        <v>58118797</v>
      </c>
      <c r="Y29" s="40">
        <f t="shared" si="9"/>
        <v>0.23364721382694298</v>
      </c>
      <c r="Z29" s="75">
        <f t="shared" si="10"/>
        <v>157452229</v>
      </c>
      <c r="AA29" s="76">
        <f t="shared" si="11"/>
        <v>29118707</v>
      </c>
      <c r="AB29" s="76">
        <f t="shared" si="12"/>
        <v>186570936</v>
      </c>
      <c r="AC29" s="40">
        <f t="shared" si="13"/>
        <v>0.7500461404506513</v>
      </c>
      <c r="AD29" s="75">
        <v>42139848</v>
      </c>
      <c r="AE29" s="76">
        <v>11571906</v>
      </c>
      <c r="AF29" s="76">
        <f t="shared" si="14"/>
        <v>53711754</v>
      </c>
      <c r="AG29" s="40">
        <f t="shared" si="15"/>
        <v>0.8644489790776269</v>
      </c>
      <c r="AH29" s="40">
        <f t="shared" si="16"/>
        <v>0.08204988055314666</v>
      </c>
      <c r="AI29" s="12">
        <v>213444191</v>
      </c>
      <c r="AJ29" s="12">
        <v>213444191</v>
      </c>
      <c r="AK29" s="12">
        <v>184511613</v>
      </c>
      <c r="AL29" s="12"/>
    </row>
    <row r="30" spans="1:38" s="13" customFormat="1" ht="12.75">
      <c r="A30" s="29" t="s">
        <v>115</v>
      </c>
      <c r="B30" s="58" t="s">
        <v>225</v>
      </c>
      <c r="C30" s="39" t="s">
        <v>226</v>
      </c>
      <c r="D30" s="75">
        <v>107445832</v>
      </c>
      <c r="E30" s="76">
        <v>5000000</v>
      </c>
      <c r="F30" s="78">
        <f t="shared" si="0"/>
        <v>112445832</v>
      </c>
      <c r="G30" s="75">
        <v>107445834</v>
      </c>
      <c r="H30" s="76">
        <v>5000000</v>
      </c>
      <c r="I30" s="78">
        <f t="shared" si="1"/>
        <v>112445834</v>
      </c>
      <c r="J30" s="75">
        <v>24764988</v>
      </c>
      <c r="K30" s="76">
        <v>353496</v>
      </c>
      <c r="L30" s="76">
        <f t="shared" si="2"/>
        <v>25118484</v>
      </c>
      <c r="M30" s="40">
        <f t="shared" si="3"/>
        <v>0.223382970744527</v>
      </c>
      <c r="N30" s="103">
        <v>22894543</v>
      </c>
      <c r="O30" s="104">
        <v>41260</v>
      </c>
      <c r="P30" s="105">
        <f t="shared" si="4"/>
        <v>22935803</v>
      </c>
      <c r="Q30" s="40">
        <f t="shared" si="5"/>
        <v>0.2039720156101473</v>
      </c>
      <c r="R30" s="103">
        <v>23541150</v>
      </c>
      <c r="S30" s="105">
        <v>777151</v>
      </c>
      <c r="T30" s="105">
        <f t="shared" si="6"/>
        <v>24318301</v>
      </c>
      <c r="U30" s="40">
        <f t="shared" si="7"/>
        <v>0.2162668027345504</v>
      </c>
      <c r="V30" s="103">
        <v>23168858</v>
      </c>
      <c r="W30" s="105">
        <v>2394166</v>
      </c>
      <c r="X30" s="105">
        <f t="shared" si="8"/>
        <v>25563024</v>
      </c>
      <c r="Y30" s="40">
        <f t="shared" si="9"/>
        <v>0.22733633688910165</v>
      </c>
      <c r="Z30" s="75">
        <f t="shared" si="10"/>
        <v>94369539</v>
      </c>
      <c r="AA30" s="76">
        <f t="shared" si="11"/>
        <v>3566073</v>
      </c>
      <c r="AB30" s="76">
        <f t="shared" si="12"/>
        <v>97935612</v>
      </c>
      <c r="AC30" s="40">
        <f t="shared" si="13"/>
        <v>0.8709581183772447</v>
      </c>
      <c r="AD30" s="75">
        <v>37805482</v>
      </c>
      <c r="AE30" s="76">
        <v>0</v>
      </c>
      <c r="AF30" s="76">
        <f t="shared" si="14"/>
        <v>37805482</v>
      </c>
      <c r="AG30" s="40">
        <f t="shared" si="15"/>
        <v>0.7731031461169314</v>
      </c>
      <c r="AH30" s="40">
        <f t="shared" si="16"/>
        <v>-0.3238275866976117</v>
      </c>
      <c r="AI30" s="12">
        <v>84491457</v>
      </c>
      <c r="AJ30" s="12">
        <v>126592434</v>
      </c>
      <c r="AK30" s="12">
        <v>97869009</v>
      </c>
      <c r="AL30" s="12"/>
    </row>
    <row r="31" spans="1:38" s="55" customFormat="1" ht="12.75">
      <c r="A31" s="59"/>
      <c r="B31" s="60" t="s">
        <v>227</v>
      </c>
      <c r="C31" s="32"/>
      <c r="D31" s="79">
        <f>SUM(D24:D30)</f>
        <v>3260286656</v>
      </c>
      <c r="E31" s="80">
        <f>SUM(E24:E30)</f>
        <v>720048972</v>
      </c>
      <c r="F31" s="88">
        <f t="shared" si="0"/>
        <v>3980335628</v>
      </c>
      <c r="G31" s="79">
        <f>SUM(G24:G30)</f>
        <v>2797931756</v>
      </c>
      <c r="H31" s="80">
        <f>SUM(H24:H30)</f>
        <v>767736554</v>
      </c>
      <c r="I31" s="81">
        <f t="shared" si="1"/>
        <v>3565668310</v>
      </c>
      <c r="J31" s="79">
        <f>SUM(J24:J30)</f>
        <v>498156918</v>
      </c>
      <c r="K31" s="80">
        <f>SUM(K24:K30)</f>
        <v>123918156</v>
      </c>
      <c r="L31" s="80">
        <f t="shared" si="2"/>
        <v>622075074</v>
      </c>
      <c r="M31" s="44">
        <f t="shared" si="3"/>
        <v>0.15628709037096306</v>
      </c>
      <c r="N31" s="109">
        <f>SUM(N24:N30)</f>
        <v>552446069</v>
      </c>
      <c r="O31" s="110">
        <f>SUM(O24:O30)</f>
        <v>154979781</v>
      </c>
      <c r="P31" s="111">
        <f t="shared" si="4"/>
        <v>707425850</v>
      </c>
      <c r="Q31" s="44">
        <f t="shared" si="5"/>
        <v>0.1777302006955279</v>
      </c>
      <c r="R31" s="109">
        <f>SUM(R24:R30)</f>
        <v>500059127</v>
      </c>
      <c r="S31" s="111">
        <f>SUM(S24:S30)</f>
        <v>115295033</v>
      </c>
      <c r="T31" s="111">
        <f t="shared" si="6"/>
        <v>615354160</v>
      </c>
      <c r="U31" s="44">
        <f t="shared" si="7"/>
        <v>0.17257751044151384</v>
      </c>
      <c r="V31" s="109">
        <f>SUM(V24:V30)</f>
        <v>710915091</v>
      </c>
      <c r="W31" s="111">
        <f>SUM(W24:W30)</f>
        <v>147649278</v>
      </c>
      <c r="X31" s="111">
        <f t="shared" si="8"/>
        <v>858564369</v>
      </c>
      <c r="Y31" s="44">
        <f t="shared" si="9"/>
        <v>0.24078638122119664</v>
      </c>
      <c r="Z31" s="79">
        <f t="shared" si="10"/>
        <v>2261577205</v>
      </c>
      <c r="AA31" s="80">
        <f t="shared" si="11"/>
        <v>541842248</v>
      </c>
      <c r="AB31" s="80">
        <f t="shared" si="12"/>
        <v>2803419453</v>
      </c>
      <c r="AC31" s="44">
        <f t="shared" si="13"/>
        <v>0.7862255289247586</v>
      </c>
      <c r="AD31" s="79">
        <f>SUM(AD24:AD30)</f>
        <v>653046697</v>
      </c>
      <c r="AE31" s="80">
        <f>SUM(AE24:AE30)</f>
        <v>221666655</v>
      </c>
      <c r="AF31" s="80">
        <f t="shared" si="14"/>
        <v>874713352</v>
      </c>
      <c r="AG31" s="44">
        <f t="shared" si="15"/>
        <v>0.7456804803814536</v>
      </c>
      <c r="AH31" s="44">
        <f t="shared" si="16"/>
        <v>-0.01846202868982849</v>
      </c>
      <c r="AI31" s="61">
        <f>SUM(AI24:AI30)</f>
        <v>3249793416</v>
      </c>
      <c r="AJ31" s="61">
        <f>SUM(AJ24:AJ30)</f>
        <v>3814513292</v>
      </c>
      <c r="AK31" s="61">
        <f>SUM(AK24:AK30)</f>
        <v>2844408104</v>
      </c>
      <c r="AL31" s="61"/>
    </row>
    <row r="32" spans="1:38" s="13" customFormat="1" ht="12.75">
      <c r="A32" s="29" t="s">
        <v>96</v>
      </c>
      <c r="B32" s="58" t="s">
        <v>228</v>
      </c>
      <c r="C32" s="39" t="s">
        <v>229</v>
      </c>
      <c r="D32" s="75">
        <v>582432000</v>
      </c>
      <c r="E32" s="76">
        <v>95524263</v>
      </c>
      <c r="F32" s="77">
        <f t="shared" si="0"/>
        <v>677956263</v>
      </c>
      <c r="G32" s="75">
        <v>582432000</v>
      </c>
      <c r="H32" s="76">
        <v>95524263</v>
      </c>
      <c r="I32" s="78">
        <f t="shared" si="1"/>
        <v>677956263</v>
      </c>
      <c r="J32" s="75">
        <v>73901992</v>
      </c>
      <c r="K32" s="76">
        <v>1445708</v>
      </c>
      <c r="L32" s="76">
        <f t="shared" si="2"/>
        <v>75347700</v>
      </c>
      <c r="M32" s="40">
        <f t="shared" si="3"/>
        <v>0.11113947036432939</v>
      </c>
      <c r="N32" s="103">
        <v>168321776</v>
      </c>
      <c r="O32" s="104">
        <v>4571190</v>
      </c>
      <c r="P32" s="105">
        <f t="shared" si="4"/>
        <v>172892966</v>
      </c>
      <c r="Q32" s="40">
        <f t="shared" si="5"/>
        <v>0.2550208257313496</v>
      </c>
      <c r="R32" s="103">
        <v>71295866</v>
      </c>
      <c r="S32" s="105">
        <v>2299105</v>
      </c>
      <c r="T32" s="105">
        <f t="shared" si="6"/>
        <v>73594971</v>
      </c>
      <c r="U32" s="40">
        <f t="shared" si="7"/>
        <v>0.10855415757107624</v>
      </c>
      <c r="V32" s="103">
        <v>96305188</v>
      </c>
      <c r="W32" s="105">
        <v>20831595</v>
      </c>
      <c r="X32" s="105">
        <f t="shared" si="8"/>
        <v>117136783</v>
      </c>
      <c r="Y32" s="40">
        <f t="shared" si="9"/>
        <v>0.1727792623106131</v>
      </c>
      <c r="Z32" s="75">
        <f t="shared" si="10"/>
        <v>409824822</v>
      </c>
      <c r="AA32" s="76">
        <f t="shared" si="11"/>
        <v>29147598</v>
      </c>
      <c r="AB32" s="76">
        <f t="shared" si="12"/>
        <v>438972420</v>
      </c>
      <c r="AC32" s="40">
        <f t="shared" si="13"/>
        <v>0.6474937159773683</v>
      </c>
      <c r="AD32" s="75">
        <v>79882413</v>
      </c>
      <c r="AE32" s="76">
        <v>0</v>
      </c>
      <c r="AF32" s="76">
        <f t="shared" si="14"/>
        <v>79882413</v>
      </c>
      <c r="AG32" s="40">
        <f t="shared" si="15"/>
        <v>0.8824130148565524</v>
      </c>
      <c r="AH32" s="40">
        <f t="shared" si="16"/>
        <v>0.4663651059213747</v>
      </c>
      <c r="AI32" s="12">
        <v>518761000</v>
      </c>
      <c r="AJ32" s="12">
        <v>518761000</v>
      </c>
      <c r="AK32" s="12">
        <v>457761458</v>
      </c>
      <c r="AL32" s="12"/>
    </row>
    <row r="33" spans="1:38" s="13" customFormat="1" ht="12.75">
      <c r="A33" s="29" t="s">
        <v>96</v>
      </c>
      <c r="B33" s="58" t="s">
        <v>230</v>
      </c>
      <c r="C33" s="39" t="s">
        <v>231</v>
      </c>
      <c r="D33" s="75">
        <v>457991776</v>
      </c>
      <c r="E33" s="76">
        <v>73889000</v>
      </c>
      <c r="F33" s="77">
        <f t="shared" si="0"/>
        <v>531880776</v>
      </c>
      <c r="G33" s="75">
        <v>457991776</v>
      </c>
      <c r="H33" s="76">
        <v>95289000</v>
      </c>
      <c r="I33" s="78">
        <f t="shared" si="1"/>
        <v>553280776</v>
      </c>
      <c r="J33" s="75">
        <v>88526298</v>
      </c>
      <c r="K33" s="76">
        <v>11730199</v>
      </c>
      <c r="L33" s="76">
        <f t="shared" si="2"/>
        <v>100256497</v>
      </c>
      <c r="M33" s="40">
        <f t="shared" si="3"/>
        <v>0.1884943045958104</v>
      </c>
      <c r="N33" s="103">
        <v>132410136</v>
      </c>
      <c r="O33" s="104">
        <v>18063561</v>
      </c>
      <c r="P33" s="105">
        <f t="shared" si="4"/>
        <v>150473697</v>
      </c>
      <c r="Q33" s="40">
        <f t="shared" si="5"/>
        <v>0.2829086964406474</v>
      </c>
      <c r="R33" s="103">
        <v>100715374</v>
      </c>
      <c r="S33" s="105">
        <v>12504290</v>
      </c>
      <c r="T33" s="105">
        <f t="shared" si="6"/>
        <v>113219664</v>
      </c>
      <c r="U33" s="40">
        <f t="shared" si="7"/>
        <v>0.20463328731305858</v>
      </c>
      <c r="V33" s="103">
        <v>144593851</v>
      </c>
      <c r="W33" s="105">
        <v>38449088</v>
      </c>
      <c r="X33" s="105">
        <f t="shared" si="8"/>
        <v>183042939</v>
      </c>
      <c r="Y33" s="40">
        <f t="shared" si="9"/>
        <v>0.33083191562036124</v>
      </c>
      <c r="Z33" s="75">
        <f t="shared" si="10"/>
        <v>466245659</v>
      </c>
      <c r="AA33" s="76">
        <f t="shared" si="11"/>
        <v>80747138</v>
      </c>
      <c r="AB33" s="76">
        <f t="shared" si="12"/>
        <v>546992797</v>
      </c>
      <c r="AC33" s="40">
        <f t="shared" si="13"/>
        <v>0.988635103056608</v>
      </c>
      <c r="AD33" s="75">
        <v>61316605</v>
      </c>
      <c r="AE33" s="76">
        <v>21512300</v>
      </c>
      <c r="AF33" s="76">
        <f t="shared" si="14"/>
        <v>82828905</v>
      </c>
      <c r="AG33" s="40">
        <f t="shared" si="15"/>
        <v>0.9156419761558143</v>
      </c>
      <c r="AH33" s="40">
        <f t="shared" si="16"/>
        <v>1.2098920539876747</v>
      </c>
      <c r="AI33" s="12">
        <v>476234557</v>
      </c>
      <c r="AJ33" s="12">
        <v>487897560</v>
      </c>
      <c r="AK33" s="12">
        <v>446739486</v>
      </c>
      <c r="AL33" s="12"/>
    </row>
    <row r="34" spans="1:38" s="13" customFormat="1" ht="12.75">
      <c r="A34" s="29" t="s">
        <v>96</v>
      </c>
      <c r="B34" s="58" t="s">
        <v>232</v>
      </c>
      <c r="C34" s="39" t="s">
        <v>233</v>
      </c>
      <c r="D34" s="75">
        <v>832937970</v>
      </c>
      <c r="E34" s="76">
        <v>163587530</v>
      </c>
      <c r="F34" s="77">
        <f t="shared" si="0"/>
        <v>996525500</v>
      </c>
      <c r="G34" s="75">
        <v>802623820</v>
      </c>
      <c r="H34" s="76">
        <v>126197300</v>
      </c>
      <c r="I34" s="78">
        <f t="shared" si="1"/>
        <v>928821120</v>
      </c>
      <c r="J34" s="75">
        <v>134941858</v>
      </c>
      <c r="K34" s="76">
        <v>6784059</v>
      </c>
      <c r="L34" s="76">
        <f t="shared" si="2"/>
        <v>141725917</v>
      </c>
      <c r="M34" s="40">
        <f t="shared" si="3"/>
        <v>0.14222006060055664</v>
      </c>
      <c r="N34" s="103">
        <v>148266000</v>
      </c>
      <c r="O34" s="104">
        <v>8565779</v>
      </c>
      <c r="P34" s="105">
        <f t="shared" si="4"/>
        <v>156831779</v>
      </c>
      <c r="Q34" s="40">
        <f t="shared" si="5"/>
        <v>0.15737859091413114</v>
      </c>
      <c r="R34" s="103">
        <v>151906206</v>
      </c>
      <c r="S34" s="105">
        <v>14736151</v>
      </c>
      <c r="T34" s="105">
        <f t="shared" si="6"/>
        <v>166642357</v>
      </c>
      <c r="U34" s="40">
        <f t="shared" si="7"/>
        <v>0.17941275603207646</v>
      </c>
      <c r="V34" s="103">
        <v>145971056</v>
      </c>
      <c r="W34" s="105">
        <v>24576731</v>
      </c>
      <c r="X34" s="105">
        <f t="shared" si="8"/>
        <v>170547787</v>
      </c>
      <c r="Y34" s="40">
        <f t="shared" si="9"/>
        <v>0.1836174730824381</v>
      </c>
      <c r="Z34" s="75">
        <f t="shared" si="10"/>
        <v>581085120</v>
      </c>
      <c r="AA34" s="76">
        <f t="shared" si="11"/>
        <v>54662720</v>
      </c>
      <c r="AB34" s="76">
        <f t="shared" si="12"/>
        <v>635747840</v>
      </c>
      <c r="AC34" s="40">
        <f t="shared" si="13"/>
        <v>0.6844674677509487</v>
      </c>
      <c r="AD34" s="75">
        <v>153037723</v>
      </c>
      <c r="AE34" s="76">
        <v>20772893</v>
      </c>
      <c r="AF34" s="76">
        <f t="shared" si="14"/>
        <v>173810616</v>
      </c>
      <c r="AG34" s="40">
        <f t="shared" si="15"/>
        <v>0.7084701462189843</v>
      </c>
      <c r="AH34" s="40">
        <f t="shared" si="16"/>
        <v>-0.018772322859726853</v>
      </c>
      <c r="AI34" s="12">
        <v>925917000</v>
      </c>
      <c r="AJ34" s="12">
        <v>875334216</v>
      </c>
      <c r="AK34" s="12">
        <v>620148160</v>
      </c>
      <c r="AL34" s="12"/>
    </row>
    <row r="35" spans="1:38" s="13" customFormat="1" ht="12.75">
      <c r="A35" s="29" t="s">
        <v>96</v>
      </c>
      <c r="B35" s="58" t="s">
        <v>234</v>
      </c>
      <c r="C35" s="39" t="s">
        <v>235</v>
      </c>
      <c r="D35" s="75">
        <v>154085918</v>
      </c>
      <c r="E35" s="76">
        <v>36445600</v>
      </c>
      <c r="F35" s="77">
        <f t="shared" si="0"/>
        <v>190531518</v>
      </c>
      <c r="G35" s="75">
        <v>143860052</v>
      </c>
      <c r="H35" s="76">
        <v>39705661</v>
      </c>
      <c r="I35" s="78">
        <f t="shared" si="1"/>
        <v>183565713</v>
      </c>
      <c r="J35" s="75">
        <v>45267383</v>
      </c>
      <c r="K35" s="76">
        <v>7265035</v>
      </c>
      <c r="L35" s="76">
        <f t="shared" si="2"/>
        <v>52532418</v>
      </c>
      <c r="M35" s="40">
        <f t="shared" si="3"/>
        <v>0.2757151076705325</v>
      </c>
      <c r="N35" s="103">
        <v>30011224</v>
      </c>
      <c r="O35" s="104">
        <v>5293236</v>
      </c>
      <c r="P35" s="105">
        <f t="shared" si="4"/>
        <v>35304460</v>
      </c>
      <c r="Q35" s="40">
        <f t="shared" si="5"/>
        <v>0.18529459257234282</v>
      </c>
      <c r="R35" s="103">
        <v>20981339</v>
      </c>
      <c r="S35" s="105">
        <v>8049764</v>
      </c>
      <c r="T35" s="105">
        <f t="shared" si="6"/>
        <v>29031103</v>
      </c>
      <c r="U35" s="40">
        <f t="shared" si="7"/>
        <v>0.1581510104776484</v>
      </c>
      <c r="V35" s="103">
        <v>28473075</v>
      </c>
      <c r="W35" s="105">
        <v>2927661</v>
      </c>
      <c r="X35" s="105">
        <f t="shared" si="8"/>
        <v>31400736</v>
      </c>
      <c r="Y35" s="40">
        <f t="shared" si="9"/>
        <v>0.17105991901657583</v>
      </c>
      <c r="Z35" s="75">
        <f t="shared" si="10"/>
        <v>124733021</v>
      </c>
      <c r="AA35" s="76">
        <f t="shared" si="11"/>
        <v>23535696</v>
      </c>
      <c r="AB35" s="76">
        <f t="shared" si="12"/>
        <v>148268717</v>
      </c>
      <c r="AC35" s="40">
        <f t="shared" si="13"/>
        <v>0.807714657475277</v>
      </c>
      <c r="AD35" s="75">
        <v>18843189</v>
      </c>
      <c r="AE35" s="76">
        <v>4401389</v>
      </c>
      <c r="AF35" s="76">
        <f t="shared" si="14"/>
        <v>23244578</v>
      </c>
      <c r="AG35" s="40">
        <f t="shared" si="15"/>
        <v>0.8438131991676393</v>
      </c>
      <c r="AH35" s="40">
        <f t="shared" si="16"/>
        <v>0.35088432235680944</v>
      </c>
      <c r="AI35" s="12">
        <v>123607612</v>
      </c>
      <c r="AJ35" s="12">
        <v>163613211</v>
      </c>
      <c r="AK35" s="12">
        <v>138058987</v>
      </c>
      <c r="AL35" s="12"/>
    </row>
    <row r="36" spans="1:38" s="13" customFormat="1" ht="12.75">
      <c r="A36" s="29" t="s">
        <v>115</v>
      </c>
      <c r="B36" s="58" t="s">
        <v>236</v>
      </c>
      <c r="C36" s="39" t="s">
        <v>237</v>
      </c>
      <c r="D36" s="75">
        <v>195526486</v>
      </c>
      <c r="E36" s="76">
        <v>3795800</v>
      </c>
      <c r="F36" s="77">
        <f t="shared" si="0"/>
        <v>199322286</v>
      </c>
      <c r="G36" s="75">
        <v>219425905</v>
      </c>
      <c r="H36" s="76">
        <v>3700800</v>
      </c>
      <c r="I36" s="78">
        <f t="shared" si="1"/>
        <v>223126705</v>
      </c>
      <c r="J36" s="75">
        <v>50492649</v>
      </c>
      <c r="K36" s="76">
        <v>260366</v>
      </c>
      <c r="L36" s="76">
        <f t="shared" si="2"/>
        <v>50753015</v>
      </c>
      <c r="M36" s="40">
        <f t="shared" si="3"/>
        <v>0.2546278994612775</v>
      </c>
      <c r="N36" s="103">
        <v>36850923</v>
      </c>
      <c r="O36" s="104">
        <v>283659</v>
      </c>
      <c r="P36" s="105">
        <f t="shared" si="4"/>
        <v>37134582</v>
      </c>
      <c r="Q36" s="40">
        <f t="shared" si="5"/>
        <v>0.18630421487339355</v>
      </c>
      <c r="R36" s="103">
        <v>31701186</v>
      </c>
      <c r="S36" s="105">
        <v>827434</v>
      </c>
      <c r="T36" s="105">
        <f t="shared" si="6"/>
        <v>32528620</v>
      </c>
      <c r="U36" s="40">
        <f t="shared" si="7"/>
        <v>0.1457854181999416</v>
      </c>
      <c r="V36" s="103">
        <v>36011451</v>
      </c>
      <c r="W36" s="105">
        <v>1356625</v>
      </c>
      <c r="X36" s="105">
        <f t="shared" si="8"/>
        <v>37368076</v>
      </c>
      <c r="Y36" s="40">
        <f t="shared" si="9"/>
        <v>0.16747469111776647</v>
      </c>
      <c r="Z36" s="75">
        <f t="shared" si="10"/>
        <v>155056209</v>
      </c>
      <c r="AA36" s="76">
        <f t="shared" si="11"/>
        <v>2728084</v>
      </c>
      <c r="AB36" s="76">
        <f t="shared" si="12"/>
        <v>157784293</v>
      </c>
      <c r="AC36" s="40">
        <f t="shared" si="13"/>
        <v>0.7071510915737316</v>
      </c>
      <c r="AD36" s="75">
        <v>35972354</v>
      </c>
      <c r="AE36" s="76">
        <v>2064778</v>
      </c>
      <c r="AF36" s="76">
        <f t="shared" si="14"/>
        <v>38037132</v>
      </c>
      <c r="AG36" s="40">
        <f t="shared" si="15"/>
        <v>0.7093122312469956</v>
      </c>
      <c r="AH36" s="40">
        <f t="shared" si="16"/>
        <v>-0.017589549075361366</v>
      </c>
      <c r="AI36" s="12">
        <v>170227117</v>
      </c>
      <c r="AJ36" s="12">
        <v>196494315</v>
      </c>
      <c r="AK36" s="12">
        <v>139375821</v>
      </c>
      <c r="AL36" s="12"/>
    </row>
    <row r="37" spans="1:38" s="55" customFormat="1" ht="12.75">
      <c r="A37" s="59"/>
      <c r="B37" s="60" t="s">
        <v>238</v>
      </c>
      <c r="C37" s="32"/>
      <c r="D37" s="79">
        <f>SUM(D32:D36)</f>
        <v>2222974150</v>
      </c>
      <c r="E37" s="80">
        <f>SUM(E32:E36)</f>
        <v>373242193</v>
      </c>
      <c r="F37" s="81">
        <f t="shared" si="0"/>
        <v>2596216343</v>
      </c>
      <c r="G37" s="79">
        <f>SUM(G32:G36)</f>
        <v>2206333553</v>
      </c>
      <c r="H37" s="80">
        <f>SUM(H32:H36)</f>
        <v>360417024</v>
      </c>
      <c r="I37" s="88">
        <f t="shared" si="1"/>
        <v>2566750577</v>
      </c>
      <c r="J37" s="79">
        <f>SUM(J32:J36)</f>
        <v>393130180</v>
      </c>
      <c r="K37" s="90">
        <f>SUM(K32:K36)</f>
        <v>27485367</v>
      </c>
      <c r="L37" s="80">
        <f t="shared" si="2"/>
        <v>420615547</v>
      </c>
      <c r="M37" s="44">
        <f t="shared" si="3"/>
        <v>0.16201097729550806</v>
      </c>
      <c r="N37" s="109">
        <f>SUM(N32:N36)</f>
        <v>515860059</v>
      </c>
      <c r="O37" s="110">
        <f>SUM(O32:O36)</f>
        <v>36777425</v>
      </c>
      <c r="P37" s="111">
        <f t="shared" si="4"/>
        <v>552637484</v>
      </c>
      <c r="Q37" s="44">
        <f t="shared" si="5"/>
        <v>0.21286264740226235</v>
      </c>
      <c r="R37" s="109">
        <f>SUM(R32:R36)</f>
        <v>376599971</v>
      </c>
      <c r="S37" s="111">
        <f>SUM(S32:S36)</f>
        <v>38416744</v>
      </c>
      <c r="T37" s="111">
        <f t="shared" si="6"/>
        <v>415016715</v>
      </c>
      <c r="U37" s="44">
        <f t="shared" si="7"/>
        <v>0.1616895380170007</v>
      </c>
      <c r="V37" s="109">
        <f>SUM(V32:V36)</f>
        <v>451354621</v>
      </c>
      <c r="W37" s="111">
        <f>SUM(W32:W36)</f>
        <v>88141700</v>
      </c>
      <c r="X37" s="111">
        <f t="shared" si="8"/>
        <v>539496321</v>
      </c>
      <c r="Y37" s="44">
        <f t="shared" si="9"/>
        <v>0.21018650033014097</v>
      </c>
      <c r="Z37" s="79">
        <f t="shared" si="10"/>
        <v>1736944831</v>
      </c>
      <c r="AA37" s="80">
        <f t="shared" si="11"/>
        <v>190821236</v>
      </c>
      <c r="AB37" s="80">
        <f t="shared" si="12"/>
        <v>1927766067</v>
      </c>
      <c r="AC37" s="44">
        <f t="shared" si="13"/>
        <v>0.7510531347588746</v>
      </c>
      <c r="AD37" s="79">
        <f>SUM(AD32:AD36)</f>
        <v>349052284</v>
      </c>
      <c r="AE37" s="80">
        <f>SUM(AE32:AE36)</f>
        <v>48751360</v>
      </c>
      <c r="AF37" s="80">
        <f t="shared" si="14"/>
        <v>397803644</v>
      </c>
      <c r="AG37" s="44">
        <f t="shared" si="15"/>
        <v>0.8037481241996639</v>
      </c>
      <c r="AH37" s="44">
        <f t="shared" si="16"/>
        <v>0.35618747876527745</v>
      </c>
      <c r="AI37" s="61">
        <f>SUM(AI32:AI36)</f>
        <v>2214747286</v>
      </c>
      <c r="AJ37" s="61">
        <f>SUM(AJ32:AJ36)</f>
        <v>2242100302</v>
      </c>
      <c r="AK37" s="61">
        <f>SUM(AK32:AK36)</f>
        <v>1802083912</v>
      </c>
      <c r="AL37" s="61"/>
    </row>
    <row r="38" spans="1:38" s="55" customFormat="1" ht="12.75">
      <c r="A38" s="59"/>
      <c r="B38" s="60" t="s">
        <v>239</v>
      </c>
      <c r="C38" s="32"/>
      <c r="D38" s="79">
        <f>SUM(D9,D11:D15,D17:D22,D24:D30,D32:D36)</f>
        <v>13823478416</v>
      </c>
      <c r="E38" s="80">
        <f>SUM(E9,E11:E15,E17:E22,E24:E30,E32:E36)</f>
        <v>2589747824</v>
      </c>
      <c r="F38" s="81">
        <f t="shared" si="0"/>
        <v>16413226240</v>
      </c>
      <c r="G38" s="79">
        <f>SUM(G9,G11:G15,G17:G22,G24:G30,G32:G36)</f>
        <v>13492858530</v>
      </c>
      <c r="H38" s="80">
        <f>SUM(H9,H11:H15,H17:H22,H24:H30,H32:H36)</f>
        <v>3030699518</v>
      </c>
      <c r="I38" s="88">
        <f t="shared" si="1"/>
        <v>16523558048</v>
      </c>
      <c r="J38" s="79">
        <f>SUM(J9,J11:J15,J17:J22,J24:J30,J32:J36)</f>
        <v>2803365124</v>
      </c>
      <c r="K38" s="90">
        <f>SUM(K9,K11:K15,K17:K22,K24:K30,K32:K36)</f>
        <v>361440028</v>
      </c>
      <c r="L38" s="80">
        <f t="shared" si="2"/>
        <v>3164805152</v>
      </c>
      <c r="M38" s="44">
        <f t="shared" si="3"/>
        <v>0.19282041846758824</v>
      </c>
      <c r="N38" s="109">
        <f>SUM(N9,N11:N15,N17:N22,N24:N30,N32:N36)</f>
        <v>2934035157</v>
      </c>
      <c r="O38" s="110">
        <f>SUM(O9,O11:O15,O17:O22,O24:O30,O32:O36)</f>
        <v>494814257</v>
      </c>
      <c r="P38" s="111">
        <f t="shared" si="4"/>
        <v>3428849414</v>
      </c>
      <c r="Q38" s="44">
        <f t="shared" si="5"/>
        <v>0.20890770430274652</v>
      </c>
      <c r="R38" s="109">
        <f>SUM(R9,R11:R15,R17:R22,R24:R30,R32:R36)</f>
        <v>2322878357</v>
      </c>
      <c r="S38" s="111">
        <f>SUM(S9,S11:S15,S17:S22,S24:S30,S32:S36)</f>
        <v>453794683</v>
      </c>
      <c r="T38" s="111">
        <f t="shared" si="6"/>
        <v>2776673040</v>
      </c>
      <c r="U38" s="44">
        <f t="shared" si="7"/>
        <v>0.1680432889777082</v>
      </c>
      <c r="V38" s="109">
        <f>SUM(V9,V11:V15,V17:V22,V24:V30,V32:V36)</f>
        <v>2845403360</v>
      </c>
      <c r="W38" s="111">
        <f>SUM(W9,W11:W15,W17:W22,W24:W30,W32:W36)</f>
        <v>921173845</v>
      </c>
      <c r="X38" s="111">
        <f t="shared" si="8"/>
        <v>3766577205</v>
      </c>
      <c r="Y38" s="44">
        <f t="shared" si="9"/>
        <v>0.2279519455832882</v>
      </c>
      <c r="Z38" s="79">
        <f t="shared" si="10"/>
        <v>10905681998</v>
      </c>
      <c r="AA38" s="80">
        <f t="shared" si="11"/>
        <v>2231222813</v>
      </c>
      <c r="AB38" s="80">
        <f t="shared" si="12"/>
        <v>13136904811</v>
      </c>
      <c r="AC38" s="44">
        <f t="shared" si="13"/>
        <v>0.7950409211404732</v>
      </c>
      <c r="AD38" s="79">
        <f>SUM(AD9,AD11:AD15,AD17:AD22,AD24:AD30,AD32:AD36)</f>
        <v>2667467070</v>
      </c>
      <c r="AE38" s="80">
        <f>SUM(AE9,AE11:AE15,AE17:AE22,AE24:AE30,AE32:AE36)</f>
        <v>740271497</v>
      </c>
      <c r="AF38" s="80">
        <f t="shared" si="14"/>
        <v>3407738567</v>
      </c>
      <c r="AG38" s="44">
        <f t="shared" si="15"/>
        <v>0.7678903467123723</v>
      </c>
      <c r="AH38" s="44">
        <f t="shared" si="16"/>
        <v>0.1053011053943329</v>
      </c>
      <c r="AI38" s="61">
        <f>SUM(AI9,AI11:AI15,AI17:AI22,AI24:AI30,AI32:AI36)</f>
        <v>13826592458</v>
      </c>
      <c r="AJ38" s="61">
        <f>SUM(AJ9,AJ11:AJ15,AJ17:AJ22,AJ24:AJ30,AJ32:AJ36)</f>
        <v>15413975491</v>
      </c>
      <c r="AK38" s="61">
        <f>SUM(AK9,AK11:AK15,AK17:AK22,AK24:AK30,AK32:AK36)</f>
        <v>11836242984</v>
      </c>
      <c r="AL38" s="61"/>
    </row>
    <row r="39" spans="1:38" s="13" customFormat="1" ht="12.75">
      <c r="A39" s="62"/>
      <c r="B39" s="63"/>
      <c r="C39" s="64"/>
      <c r="D39" s="91"/>
      <c r="E39" s="91"/>
      <c r="F39" s="92"/>
      <c r="G39" s="93"/>
      <c r="H39" s="91"/>
      <c r="I39" s="94"/>
      <c r="J39" s="93"/>
      <c r="K39" s="95"/>
      <c r="L39" s="91"/>
      <c r="M39" s="68"/>
      <c r="N39" s="93"/>
      <c r="O39" s="95"/>
      <c r="P39" s="91"/>
      <c r="Q39" s="68"/>
      <c r="R39" s="93"/>
      <c r="S39" s="95"/>
      <c r="T39" s="91"/>
      <c r="U39" s="68"/>
      <c r="V39" s="93"/>
      <c r="W39" s="95"/>
      <c r="X39" s="91"/>
      <c r="Y39" s="68"/>
      <c r="Z39" s="93"/>
      <c r="AA39" s="95"/>
      <c r="AB39" s="91"/>
      <c r="AC39" s="68"/>
      <c r="AD39" s="93"/>
      <c r="AE39" s="91"/>
      <c r="AF39" s="91"/>
      <c r="AG39" s="68"/>
      <c r="AH39" s="68"/>
      <c r="AI39" s="12"/>
      <c r="AJ39" s="12"/>
      <c r="AK39" s="12"/>
      <c r="AL39" s="12"/>
    </row>
    <row r="40" spans="1:38" s="13" customFormat="1" ht="13.5">
      <c r="A40" s="12"/>
      <c r="B40" s="136" t="s">
        <v>657</v>
      </c>
      <c r="C40" s="12"/>
      <c r="D40" s="86"/>
      <c r="E40" s="86"/>
      <c r="F40" s="86"/>
      <c r="G40" s="86"/>
      <c r="H40" s="86"/>
      <c r="I40" s="86"/>
      <c r="J40" s="86"/>
      <c r="K40" s="86"/>
      <c r="L40" s="86"/>
      <c r="M40" s="12"/>
      <c r="N40" s="86"/>
      <c r="O40" s="86"/>
      <c r="P40" s="86"/>
      <c r="Q40" s="12"/>
      <c r="R40" s="86"/>
      <c r="S40" s="86"/>
      <c r="T40" s="86"/>
      <c r="U40" s="12"/>
      <c r="V40" s="86"/>
      <c r="W40" s="86"/>
      <c r="X40" s="86"/>
      <c r="Y40" s="12"/>
      <c r="Z40" s="86"/>
      <c r="AA40" s="86"/>
      <c r="AB40" s="86"/>
      <c r="AC40" s="12"/>
      <c r="AD40" s="86"/>
      <c r="AE40" s="86"/>
      <c r="AF40" s="86"/>
      <c r="AG40" s="12"/>
      <c r="AH40" s="12"/>
      <c r="AI40" s="12"/>
      <c r="AJ40" s="12"/>
      <c r="AK40" s="12"/>
      <c r="AL40" s="12"/>
    </row>
    <row r="41" spans="1:38" ht="12.75">
      <c r="A41" s="2"/>
      <c r="B41" s="2"/>
      <c r="C41" s="2"/>
      <c r="D41" s="87"/>
      <c r="E41" s="87"/>
      <c r="F41" s="87"/>
      <c r="G41" s="87"/>
      <c r="H41" s="87"/>
      <c r="I41" s="87"/>
      <c r="J41" s="87"/>
      <c r="K41" s="87"/>
      <c r="L41" s="87"/>
      <c r="M41" s="2"/>
      <c r="N41" s="87"/>
      <c r="O41" s="87"/>
      <c r="P41" s="87"/>
      <c r="Q41" s="2"/>
      <c r="R41" s="87"/>
      <c r="S41" s="87"/>
      <c r="T41" s="87"/>
      <c r="U41" s="2"/>
      <c r="V41" s="87"/>
      <c r="W41" s="87"/>
      <c r="X41" s="87"/>
      <c r="Y41" s="2"/>
      <c r="Z41" s="87"/>
      <c r="AA41" s="87"/>
      <c r="AB41" s="87"/>
      <c r="AC41" s="2"/>
      <c r="AD41" s="87"/>
      <c r="AE41" s="87"/>
      <c r="AF41" s="87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87"/>
      <c r="E42" s="87"/>
      <c r="F42" s="87"/>
      <c r="G42" s="87"/>
      <c r="H42" s="87"/>
      <c r="I42" s="87"/>
      <c r="J42" s="87"/>
      <c r="K42" s="87"/>
      <c r="L42" s="87"/>
      <c r="M42" s="2"/>
      <c r="N42" s="87"/>
      <c r="O42" s="87"/>
      <c r="P42" s="87"/>
      <c r="Q42" s="2"/>
      <c r="R42" s="87"/>
      <c r="S42" s="87"/>
      <c r="T42" s="87"/>
      <c r="U42" s="2"/>
      <c r="V42" s="87"/>
      <c r="W42" s="87"/>
      <c r="X42" s="87"/>
      <c r="Y42" s="2"/>
      <c r="Z42" s="87"/>
      <c r="AA42" s="87"/>
      <c r="AB42" s="87"/>
      <c r="AC42" s="2"/>
      <c r="AD42" s="87"/>
      <c r="AE42" s="87"/>
      <c r="AF42" s="87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87"/>
      <c r="E43" s="87"/>
      <c r="F43" s="87"/>
      <c r="G43" s="87"/>
      <c r="H43" s="87"/>
      <c r="I43" s="87"/>
      <c r="J43" s="87"/>
      <c r="K43" s="87"/>
      <c r="L43" s="87"/>
      <c r="M43" s="2"/>
      <c r="N43" s="87"/>
      <c r="O43" s="87"/>
      <c r="P43" s="87"/>
      <c r="Q43" s="2"/>
      <c r="R43" s="87"/>
      <c r="S43" s="87"/>
      <c r="T43" s="87"/>
      <c r="U43" s="2"/>
      <c r="V43" s="87"/>
      <c r="W43" s="87"/>
      <c r="X43" s="87"/>
      <c r="Y43" s="2"/>
      <c r="Z43" s="87"/>
      <c r="AA43" s="87"/>
      <c r="AB43" s="87"/>
      <c r="AC43" s="2"/>
      <c r="AD43" s="87"/>
      <c r="AE43" s="87"/>
      <c r="AF43" s="87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87"/>
      <c r="E44" s="87"/>
      <c r="F44" s="87"/>
      <c r="G44" s="87"/>
      <c r="H44" s="87"/>
      <c r="I44" s="87"/>
      <c r="J44" s="87"/>
      <c r="K44" s="87"/>
      <c r="L44" s="87"/>
      <c r="M44" s="2"/>
      <c r="N44" s="87"/>
      <c r="O44" s="87"/>
      <c r="P44" s="87"/>
      <c r="Q44" s="2"/>
      <c r="R44" s="87"/>
      <c r="S44" s="87"/>
      <c r="T44" s="87"/>
      <c r="U44" s="2"/>
      <c r="V44" s="87"/>
      <c r="W44" s="87"/>
      <c r="X44" s="87"/>
      <c r="Y44" s="2"/>
      <c r="Z44" s="87"/>
      <c r="AA44" s="87"/>
      <c r="AB44" s="87"/>
      <c r="AC44" s="2"/>
      <c r="AD44" s="87"/>
      <c r="AE44" s="87"/>
      <c r="AF44" s="87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87"/>
      <c r="E45" s="87"/>
      <c r="F45" s="87"/>
      <c r="G45" s="87"/>
      <c r="H45" s="87"/>
      <c r="I45" s="87"/>
      <c r="J45" s="87"/>
      <c r="K45" s="87"/>
      <c r="L45" s="87"/>
      <c r="M45" s="2"/>
      <c r="N45" s="87"/>
      <c r="O45" s="87"/>
      <c r="P45" s="87"/>
      <c r="Q45" s="2"/>
      <c r="R45" s="87"/>
      <c r="S45" s="87"/>
      <c r="T45" s="87"/>
      <c r="U45" s="2"/>
      <c r="V45" s="87"/>
      <c r="W45" s="87"/>
      <c r="X45" s="87"/>
      <c r="Y45" s="2"/>
      <c r="Z45" s="87"/>
      <c r="AA45" s="87"/>
      <c r="AB45" s="87"/>
      <c r="AC45" s="2"/>
      <c r="AD45" s="87"/>
      <c r="AE45" s="87"/>
      <c r="AF45" s="87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87"/>
      <c r="E46" s="87"/>
      <c r="F46" s="87"/>
      <c r="G46" s="87"/>
      <c r="H46" s="87"/>
      <c r="I46" s="87"/>
      <c r="J46" s="87"/>
      <c r="K46" s="87"/>
      <c r="L46" s="87"/>
      <c r="M46" s="2"/>
      <c r="N46" s="87"/>
      <c r="O46" s="87"/>
      <c r="P46" s="87"/>
      <c r="Q46" s="2"/>
      <c r="R46" s="87"/>
      <c r="S46" s="87"/>
      <c r="T46" s="87"/>
      <c r="U46" s="2"/>
      <c r="V46" s="87"/>
      <c r="W46" s="87"/>
      <c r="X46" s="87"/>
      <c r="Y46" s="2"/>
      <c r="Z46" s="87"/>
      <c r="AA46" s="87"/>
      <c r="AB46" s="87"/>
      <c r="AC46" s="2"/>
      <c r="AD46" s="87"/>
      <c r="AE46" s="87"/>
      <c r="AF46" s="87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87"/>
      <c r="E47" s="87"/>
      <c r="F47" s="87"/>
      <c r="G47" s="87"/>
      <c r="H47" s="87"/>
      <c r="I47" s="87"/>
      <c r="J47" s="87"/>
      <c r="K47" s="87"/>
      <c r="L47" s="87"/>
      <c r="M47" s="2"/>
      <c r="N47" s="87"/>
      <c r="O47" s="87"/>
      <c r="P47" s="87"/>
      <c r="Q47" s="2"/>
      <c r="R47" s="87"/>
      <c r="S47" s="87"/>
      <c r="T47" s="87"/>
      <c r="U47" s="2"/>
      <c r="V47" s="87"/>
      <c r="W47" s="87"/>
      <c r="X47" s="87"/>
      <c r="Y47" s="2"/>
      <c r="Z47" s="87"/>
      <c r="AA47" s="87"/>
      <c r="AB47" s="87"/>
      <c r="AC47" s="2"/>
      <c r="AD47" s="87"/>
      <c r="AE47" s="87"/>
      <c r="AF47" s="87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87"/>
      <c r="E48" s="87"/>
      <c r="F48" s="87"/>
      <c r="G48" s="87"/>
      <c r="H48" s="87"/>
      <c r="I48" s="87"/>
      <c r="J48" s="87"/>
      <c r="K48" s="87"/>
      <c r="L48" s="87"/>
      <c r="M48" s="2"/>
      <c r="N48" s="87"/>
      <c r="O48" s="87"/>
      <c r="P48" s="87"/>
      <c r="Q48" s="2"/>
      <c r="R48" s="87"/>
      <c r="S48" s="87"/>
      <c r="T48" s="87"/>
      <c r="U48" s="2"/>
      <c r="V48" s="87"/>
      <c r="W48" s="87"/>
      <c r="X48" s="87"/>
      <c r="Y48" s="2"/>
      <c r="Z48" s="87"/>
      <c r="AA48" s="87"/>
      <c r="AB48" s="87"/>
      <c r="AC48" s="2"/>
      <c r="AD48" s="87"/>
      <c r="AE48" s="87"/>
      <c r="AF48" s="87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87"/>
      <c r="E49" s="87"/>
      <c r="F49" s="87"/>
      <c r="G49" s="87"/>
      <c r="H49" s="87"/>
      <c r="I49" s="87"/>
      <c r="J49" s="87"/>
      <c r="K49" s="87"/>
      <c r="L49" s="87"/>
      <c r="M49" s="2"/>
      <c r="N49" s="87"/>
      <c r="O49" s="87"/>
      <c r="P49" s="87"/>
      <c r="Q49" s="2"/>
      <c r="R49" s="87"/>
      <c r="S49" s="87"/>
      <c r="T49" s="87"/>
      <c r="U49" s="2"/>
      <c r="V49" s="87"/>
      <c r="W49" s="87"/>
      <c r="X49" s="87"/>
      <c r="Y49" s="2"/>
      <c r="Z49" s="87"/>
      <c r="AA49" s="87"/>
      <c r="AB49" s="87"/>
      <c r="AC49" s="2"/>
      <c r="AD49" s="87"/>
      <c r="AE49" s="87"/>
      <c r="AF49" s="87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87"/>
      <c r="E50" s="87"/>
      <c r="F50" s="87"/>
      <c r="G50" s="87"/>
      <c r="H50" s="87"/>
      <c r="I50" s="87"/>
      <c r="J50" s="87"/>
      <c r="K50" s="87"/>
      <c r="L50" s="87"/>
      <c r="M50" s="2"/>
      <c r="N50" s="87"/>
      <c r="O50" s="87"/>
      <c r="P50" s="87"/>
      <c r="Q50" s="2"/>
      <c r="R50" s="87"/>
      <c r="S50" s="87"/>
      <c r="T50" s="87"/>
      <c r="U50" s="2"/>
      <c r="V50" s="87"/>
      <c r="W50" s="87"/>
      <c r="X50" s="87"/>
      <c r="Y50" s="2"/>
      <c r="Z50" s="87"/>
      <c r="AA50" s="87"/>
      <c r="AB50" s="87"/>
      <c r="AC50" s="2"/>
      <c r="AD50" s="87"/>
      <c r="AE50" s="87"/>
      <c r="AF50" s="87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87"/>
      <c r="E51" s="87"/>
      <c r="F51" s="87"/>
      <c r="G51" s="87"/>
      <c r="H51" s="87"/>
      <c r="I51" s="87"/>
      <c r="J51" s="87"/>
      <c r="K51" s="87"/>
      <c r="L51" s="87"/>
      <c r="M51" s="2"/>
      <c r="N51" s="87"/>
      <c r="O51" s="87"/>
      <c r="P51" s="87"/>
      <c r="Q51" s="2"/>
      <c r="R51" s="87"/>
      <c r="S51" s="87"/>
      <c r="T51" s="87"/>
      <c r="U51" s="2"/>
      <c r="V51" s="87"/>
      <c r="W51" s="87"/>
      <c r="X51" s="87"/>
      <c r="Y51" s="2"/>
      <c r="Z51" s="87"/>
      <c r="AA51" s="87"/>
      <c r="AB51" s="87"/>
      <c r="AC51" s="2"/>
      <c r="AD51" s="87"/>
      <c r="AE51" s="87"/>
      <c r="AF51" s="87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87"/>
      <c r="E52" s="87"/>
      <c r="F52" s="87"/>
      <c r="G52" s="87"/>
      <c r="H52" s="87"/>
      <c r="I52" s="87"/>
      <c r="J52" s="87"/>
      <c r="K52" s="87"/>
      <c r="L52" s="87"/>
      <c r="M52" s="2"/>
      <c r="N52" s="87"/>
      <c r="O52" s="87"/>
      <c r="P52" s="87"/>
      <c r="Q52" s="2"/>
      <c r="R52" s="87"/>
      <c r="S52" s="87"/>
      <c r="T52" s="87"/>
      <c r="U52" s="2"/>
      <c r="V52" s="87"/>
      <c r="W52" s="87"/>
      <c r="X52" s="87"/>
      <c r="Y52" s="2"/>
      <c r="Z52" s="87"/>
      <c r="AA52" s="87"/>
      <c r="AB52" s="87"/>
      <c r="AC52" s="2"/>
      <c r="AD52" s="87"/>
      <c r="AE52" s="87"/>
      <c r="AF52" s="87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87"/>
      <c r="E53" s="87"/>
      <c r="F53" s="87"/>
      <c r="G53" s="87"/>
      <c r="H53" s="87"/>
      <c r="I53" s="87"/>
      <c r="J53" s="87"/>
      <c r="K53" s="87"/>
      <c r="L53" s="87"/>
      <c r="M53" s="2"/>
      <c r="N53" s="87"/>
      <c r="O53" s="87"/>
      <c r="P53" s="87"/>
      <c r="Q53" s="2"/>
      <c r="R53" s="87"/>
      <c r="S53" s="87"/>
      <c r="T53" s="87"/>
      <c r="U53" s="2"/>
      <c r="V53" s="87"/>
      <c r="W53" s="87"/>
      <c r="X53" s="87"/>
      <c r="Y53" s="2"/>
      <c r="Z53" s="87"/>
      <c r="AA53" s="87"/>
      <c r="AB53" s="87"/>
      <c r="AC53" s="2"/>
      <c r="AD53" s="87"/>
      <c r="AE53" s="87"/>
      <c r="AF53" s="87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87"/>
      <c r="E54" s="87"/>
      <c r="F54" s="87"/>
      <c r="G54" s="87"/>
      <c r="H54" s="87"/>
      <c r="I54" s="87"/>
      <c r="J54" s="87"/>
      <c r="K54" s="87"/>
      <c r="L54" s="87"/>
      <c r="M54" s="2"/>
      <c r="N54" s="87"/>
      <c r="O54" s="87"/>
      <c r="P54" s="87"/>
      <c r="Q54" s="2"/>
      <c r="R54" s="87"/>
      <c r="S54" s="87"/>
      <c r="T54" s="87"/>
      <c r="U54" s="2"/>
      <c r="V54" s="87"/>
      <c r="W54" s="87"/>
      <c r="X54" s="87"/>
      <c r="Y54" s="2"/>
      <c r="Z54" s="87"/>
      <c r="AA54" s="87"/>
      <c r="AB54" s="87"/>
      <c r="AC54" s="2"/>
      <c r="AD54" s="87"/>
      <c r="AE54" s="87"/>
      <c r="AF54" s="87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87"/>
      <c r="E55" s="87"/>
      <c r="F55" s="87"/>
      <c r="G55" s="87"/>
      <c r="H55" s="87"/>
      <c r="I55" s="87"/>
      <c r="J55" s="87"/>
      <c r="K55" s="87"/>
      <c r="L55" s="87"/>
      <c r="M55" s="2"/>
      <c r="N55" s="87"/>
      <c r="O55" s="87"/>
      <c r="P55" s="87"/>
      <c r="Q55" s="2"/>
      <c r="R55" s="87"/>
      <c r="S55" s="87"/>
      <c r="T55" s="87"/>
      <c r="U55" s="2"/>
      <c r="V55" s="87"/>
      <c r="W55" s="87"/>
      <c r="X55" s="87"/>
      <c r="Y55" s="2"/>
      <c r="Z55" s="87"/>
      <c r="AA55" s="87"/>
      <c r="AB55" s="87"/>
      <c r="AC55" s="2"/>
      <c r="AD55" s="87"/>
      <c r="AE55" s="87"/>
      <c r="AF55" s="87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87"/>
      <c r="E56" s="87"/>
      <c r="F56" s="87"/>
      <c r="G56" s="87"/>
      <c r="H56" s="87"/>
      <c r="I56" s="87"/>
      <c r="J56" s="87"/>
      <c r="K56" s="87"/>
      <c r="L56" s="87"/>
      <c r="M56" s="2"/>
      <c r="N56" s="87"/>
      <c r="O56" s="87"/>
      <c r="P56" s="87"/>
      <c r="Q56" s="2"/>
      <c r="R56" s="87"/>
      <c r="S56" s="87"/>
      <c r="T56" s="87"/>
      <c r="U56" s="2"/>
      <c r="V56" s="87"/>
      <c r="W56" s="87"/>
      <c r="X56" s="87"/>
      <c r="Y56" s="2"/>
      <c r="Z56" s="87"/>
      <c r="AA56" s="87"/>
      <c r="AB56" s="87"/>
      <c r="AC56" s="2"/>
      <c r="AD56" s="87"/>
      <c r="AE56" s="87"/>
      <c r="AF56" s="87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87"/>
      <c r="E57" s="87"/>
      <c r="F57" s="87"/>
      <c r="G57" s="87"/>
      <c r="H57" s="87"/>
      <c r="I57" s="87"/>
      <c r="J57" s="87"/>
      <c r="K57" s="87"/>
      <c r="L57" s="87"/>
      <c r="M57" s="2"/>
      <c r="N57" s="87"/>
      <c r="O57" s="87"/>
      <c r="P57" s="87"/>
      <c r="Q57" s="2"/>
      <c r="R57" s="87"/>
      <c r="S57" s="87"/>
      <c r="T57" s="87"/>
      <c r="U57" s="2"/>
      <c r="V57" s="87"/>
      <c r="W57" s="87"/>
      <c r="X57" s="87"/>
      <c r="Y57" s="2"/>
      <c r="Z57" s="87"/>
      <c r="AA57" s="87"/>
      <c r="AB57" s="87"/>
      <c r="AC57" s="2"/>
      <c r="AD57" s="87"/>
      <c r="AE57" s="87"/>
      <c r="AF57" s="87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87"/>
      <c r="E58" s="87"/>
      <c r="F58" s="87"/>
      <c r="G58" s="87"/>
      <c r="H58" s="87"/>
      <c r="I58" s="87"/>
      <c r="J58" s="87"/>
      <c r="K58" s="87"/>
      <c r="L58" s="87"/>
      <c r="M58" s="2"/>
      <c r="N58" s="87"/>
      <c r="O58" s="87"/>
      <c r="P58" s="87"/>
      <c r="Q58" s="2"/>
      <c r="R58" s="87"/>
      <c r="S58" s="87"/>
      <c r="T58" s="87"/>
      <c r="U58" s="2"/>
      <c r="V58" s="87"/>
      <c r="W58" s="87"/>
      <c r="X58" s="87"/>
      <c r="Y58" s="2"/>
      <c r="Z58" s="87"/>
      <c r="AA58" s="87"/>
      <c r="AB58" s="87"/>
      <c r="AC58" s="2"/>
      <c r="AD58" s="87"/>
      <c r="AE58" s="87"/>
      <c r="AF58" s="87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87"/>
      <c r="E59" s="87"/>
      <c r="F59" s="87"/>
      <c r="G59" s="87"/>
      <c r="H59" s="87"/>
      <c r="I59" s="87"/>
      <c r="J59" s="87"/>
      <c r="K59" s="87"/>
      <c r="L59" s="87"/>
      <c r="M59" s="2"/>
      <c r="N59" s="87"/>
      <c r="O59" s="87"/>
      <c r="P59" s="87"/>
      <c r="Q59" s="2"/>
      <c r="R59" s="87"/>
      <c r="S59" s="87"/>
      <c r="T59" s="87"/>
      <c r="U59" s="2"/>
      <c r="V59" s="87"/>
      <c r="W59" s="87"/>
      <c r="X59" s="87"/>
      <c r="Y59" s="2"/>
      <c r="Z59" s="87"/>
      <c r="AA59" s="87"/>
      <c r="AB59" s="87"/>
      <c r="AC59" s="2"/>
      <c r="AD59" s="87"/>
      <c r="AE59" s="87"/>
      <c r="AF59" s="87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87"/>
      <c r="E60" s="87"/>
      <c r="F60" s="87"/>
      <c r="G60" s="87"/>
      <c r="H60" s="87"/>
      <c r="I60" s="87"/>
      <c r="J60" s="87"/>
      <c r="K60" s="87"/>
      <c r="L60" s="87"/>
      <c r="M60" s="2"/>
      <c r="N60" s="87"/>
      <c r="O60" s="87"/>
      <c r="P60" s="87"/>
      <c r="Q60" s="2"/>
      <c r="R60" s="87"/>
      <c r="S60" s="87"/>
      <c r="T60" s="87"/>
      <c r="U60" s="2"/>
      <c r="V60" s="87"/>
      <c r="W60" s="87"/>
      <c r="X60" s="87"/>
      <c r="Y60" s="2"/>
      <c r="Z60" s="87"/>
      <c r="AA60" s="87"/>
      <c r="AB60" s="87"/>
      <c r="AC60" s="2"/>
      <c r="AD60" s="87"/>
      <c r="AE60" s="87"/>
      <c r="AF60" s="87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87"/>
      <c r="E61" s="87"/>
      <c r="F61" s="87"/>
      <c r="G61" s="87"/>
      <c r="H61" s="87"/>
      <c r="I61" s="87"/>
      <c r="J61" s="87"/>
      <c r="K61" s="87"/>
      <c r="L61" s="87"/>
      <c r="M61" s="2"/>
      <c r="N61" s="87"/>
      <c r="O61" s="87"/>
      <c r="P61" s="87"/>
      <c r="Q61" s="2"/>
      <c r="R61" s="87"/>
      <c r="S61" s="87"/>
      <c r="T61" s="87"/>
      <c r="U61" s="2"/>
      <c r="V61" s="87"/>
      <c r="W61" s="87"/>
      <c r="X61" s="87"/>
      <c r="Y61" s="2"/>
      <c r="Z61" s="87"/>
      <c r="AA61" s="87"/>
      <c r="AB61" s="87"/>
      <c r="AC61" s="2"/>
      <c r="AD61" s="87"/>
      <c r="AE61" s="87"/>
      <c r="AF61" s="87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87"/>
      <c r="E62" s="87"/>
      <c r="F62" s="87"/>
      <c r="G62" s="87"/>
      <c r="H62" s="87"/>
      <c r="I62" s="87"/>
      <c r="J62" s="87"/>
      <c r="K62" s="87"/>
      <c r="L62" s="87"/>
      <c r="M62" s="2"/>
      <c r="N62" s="87"/>
      <c r="O62" s="87"/>
      <c r="P62" s="87"/>
      <c r="Q62" s="2"/>
      <c r="R62" s="87"/>
      <c r="S62" s="87"/>
      <c r="T62" s="87"/>
      <c r="U62" s="2"/>
      <c r="V62" s="87"/>
      <c r="W62" s="87"/>
      <c r="X62" s="87"/>
      <c r="Y62" s="2"/>
      <c r="Z62" s="87"/>
      <c r="AA62" s="87"/>
      <c r="AB62" s="87"/>
      <c r="AC62" s="2"/>
      <c r="AD62" s="87"/>
      <c r="AE62" s="87"/>
      <c r="AF62" s="87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87"/>
      <c r="E63" s="87"/>
      <c r="F63" s="87"/>
      <c r="G63" s="87"/>
      <c r="H63" s="87"/>
      <c r="I63" s="87"/>
      <c r="J63" s="87"/>
      <c r="K63" s="87"/>
      <c r="L63" s="87"/>
      <c r="M63" s="2"/>
      <c r="N63" s="87"/>
      <c r="O63" s="87"/>
      <c r="P63" s="87"/>
      <c r="Q63" s="2"/>
      <c r="R63" s="87"/>
      <c r="S63" s="87"/>
      <c r="T63" s="87"/>
      <c r="U63" s="2"/>
      <c r="V63" s="87"/>
      <c r="W63" s="87"/>
      <c r="X63" s="87"/>
      <c r="Y63" s="2"/>
      <c r="Z63" s="87"/>
      <c r="AA63" s="87"/>
      <c r="AB63" s="87"/>
      <c r="AC63" s="2"/>
      <c r="AD63" s="87"/>
      <c r="AE63" s="87"/>
      <c r="AF63" s="87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87"/>
      <c r="E64" s="87"/>
      <c r="F64" s="87"/>
      <c r="G64" s="87"/>
      <c r="H64" s="87"/>
      <c r="I64" s="87"/>
      <c r="J64" s="87"/>
      <c r="K64" s="87"/>
      <c r="L64" s="87"/>
      <c r="M64" s="2"/>
      <c r="N64" s="87"/>
      <c r="O64" s="87"/>
      <c r="P64" s="87"/>
      <c r="Q64" s="2"/>
      <c r="R64" s="87"/>
      <c r="S64" s="87"/>
      <c r="T64" s="87"/>
      <c r="U64" s="2"/>
      <c r="V64" s="87"/>
      <c r="W64" s="87"/>
      <c r="X64" s="87"/>
      <c r="Y64" s="2"/>
      <c r="Z64" s="87"/>
      <c r="AA64" s="87"/>
      <c r="AB64" s="87"/>
      <c r="AC64" s="2"/>
      <c r="AD64" s="87"/>
      <c r="AE64" s="87"/>
      <c r="AF64" s="87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87"/>
      <c r="E65" s="87"/>
      <c r="F65" s="87"/>
      <c r="G65" s="87"/>
      <c r="H65" s="87"/>
      <c r="I65" s="87"/>
      <c r="J65" s="87"/>
      <c r="K65" s="87"/>
      <c r="L65" s="87"/>
      <c r="M65" s="2"/>
      <c r="N65" s="87"/>
      <c r="O65" s="87"/>
      <c r="P65" s="87"/>
      <c r="Q65" s="2"/>
      <c r="R65" s="87"/>
      <c r="S65" s="87"/>
      <c r="T65" s="87"/>
      <c r="U65" s="2"/>
      <c r="V65" s="87"/>
      <c r="W65" s="87"/>
      <c r="X65" s="87"/>
      <c r="Y65" s="2"/>
      <c r="Z65" s="87"/>
      <c r="AA65" s="87"/>
      <c r="AB65" s="87"/>
      <c r="AC65" s="2"/>
      <c r="AD65" s="87"/>
      <c r="AE65" s="87"/>
      <c r="AF65" s="87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7"/>
      <c r="E66" s="87"/>
      <c r="F66" s="87"/>
      <c r="G66" s="87"/>
      <c r="H66" s="87"/>
      <c r="I66" s="87"/>
      <c r="J66" s="87"/>
      <c r="K66" s="87"/>
      <c r="L66" s="87"/>
      <c r="M66" s="2"/>
      <c r="N66" s="87"/>
      <c r="O66" s="87"/>
      <c r="P66" s="87"/>
      <c r="Q66" s="2"/>
      <c r="R66" s="87"/>
      <c r="S66" s="87"/>
      <c r="T66" s="87"/>
      <c r="U66" s="2"/>
      <c r="V66" s="87"/>
      <c r="W66" s="87"/>
      <c r="X66" s="87"/>
      <c r="Y66" s="2"/>
      <c r="Z66" s="87"/>
      <c r="AA66" s="87"/>
      <c r="AB66" s="87"/>
      <c r="AC66" s="2"/>
      <c r="AD66" s="87"/>
      <c r="AE66" s="87"/>
      <c r="AF66" s="87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7"/>
      <c r="E67" s="87"/>
      <c r="F67" s="87"/>
      <c r="G67" s="87"/>
      <c r="H67" s="87"/>
      <c r="I67" s="87"/>
      <c r="J67" s="87"/>
      <c r="K67" s="87"/>
      <c r="L67" s="87"/>
      <c r="M67" s="2"/>
      <c r="N67" s="87"/>
      <c r="O67" s="87"/>
      <c r="P67" s="87"/>
      <c r="Q67" s="2"/>
      <c r="R67" s="87"/>
      <c r="S67" s="87"/>
      <c r="T67" s="87"/>
      <c r="U67" s="2"/>
      <c r="V67" s="87"/>
      <c r="W67" s="87"/>
      <c r="X67" s="87"/>
      <c r="Y67" s="2"/>
      <c r="Z67" s="87"/>
      <c r="AA67" s="87"/>
      <c r="AB67" s="87"/>
      <c r="AC67" s="2"/>
      <c r="AD67" s="87"/>
      <c r="AE67" s="87"/>
      <c r="AF67" s="87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7"/>
      <c r="E68" s="87"/>
      <c r="F68" s="87"/>
      <c r="G68" s="87"/>
      <c r="H68" s="87"/>
      <c r="I68" s="87"/>
      <c r="J68" s="87"/>
      <c r="K68" s="87"/>
      <c r="L68" s="87"/>
      <c r="M68" s="2"/>
      <c r="N68" s="87"/>
      <c r="O68" s="87"/>
      <c r="P68" s="87"/>
      <c r="Q68" s="2"/>
      <c r="R68" s="87"/>
      <c r="S68" s="87"/>
      <c r="T68" s="87"/>
      <c r="U68" s="2"/>
      <c r="V68" s="87"/>
      <c r="W68" s="87"/>
      <c r="X68" s="87"/>
      <c r="Y68" s="2"/>
      <c r="Z68" s="87"/>
      <c r="AA68" s="87"/>
      <c r="AB68" s="87"/>
      <c r="AC68" s="2"/>
      <c r="AD68" s="87"/>
      <c r="AE68" s="87"/>
      <c r="AF68" s="87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7"/>
      <c r="E69" s="87"/>
      <c r="F69" s="87"/>
      <c r="G69" s="87"/>
      <c r="H69" s="87"/>
      <c r="I69" s="87"/>
      <c r="J69" s="87"/>
      <c r="K69" s="87"/>
      <c r="L69" s="87"/>
      <c r="M69" s="2"/>
      <c r="N69" s="87"/>
      <c r="O69" s="87"/>
      <c r="P69" s="87"/>
      <c r="Q69" s="2"/>
      <c r="R69" s="87"/>
      <c r="S69" s="87"/>
      <c r="T69" s="87"/>
      <c r="U69" s="2"/>
      <c r="V69" s="87"/>
      <c r="W69" s="87"/>
      <c r="X69" s="87"/>
      <c r="Y69" s="2"/>
      <c r="Z69" s="87"/>
      <c r="AA69" s="87"/>
      <c r="AB69" s="87"/>
      <c r="AC69" s="2"/>
      <c r="AD69" s="87"/>
      <c r="AE69" s="87"/>
      <c r="AF69" s="87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7"/>
      <c r="E70" s="87"/>
      <c r="F70" s="87"/>
      <c r="G70" s="87"/>
      <c r="H70" s="87"/>
      <c r="I70" s="87"/>
      <c r="J70" s="87"/>
      <c r="K70" s="87"/>
      <c r="L70" s="87"/>
      <c r="M70" s="2"/>
      <c r="N70" s="87"/>
      <c r="O70" s="87"/>
      <c r="P70" s="87"/>
      <c r="Q70" s="2"/>
      <c r="R70" s="87"/>
      <c r="S70" s="87"/>
      <c r="T70" s="87"/>
      <c r="U70" s="2"/>
      <c r="V70" s="87"/>
      <c r="W70" s="87"/>
      <c r="X70" s="87"/>
      <c r="Y70" s="2"/>
      <c r="Z70" s="87"/>
      <c r="AA70" s="87"/>
      <c r="AB70" s="87"/>
      <c r="AC70" s="2"/>
      <c r="AD70" s="87"/>
      <c r="AE70" s="87"/>
      <c r="AF70" s="87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7"/>
      <c r="E71" s="87"/>
      <c r="F71" s="87"/>
      <c r="G71" s="87"/>
      <c r="H71" s="87"/>
      <c r="I71" s="87"/>
      <c r="J71" s="87"/>
      <c r="K71" s="87"/>
      <c r="L71" s="87"/>
      <c r="M71" s="2"/>
      <c r="N71" s="87"/>
      <c r="O71" s="87"/>
      <c r="P71" s="87"/>
      <c r="Q71" s="2"/>
      <c r="R71" s="87"/>
      <c r="S71" s="87"/>
      <c r="T71" s="87"/>
      <c r="U71" s="2"/>
      <c r="V71" s="87"/>
      <c r="W71" s="87"/>
      <c r="X71" s="87"/>
      <c r="Y71" s="2"/>
      <c r="Z71" s="87"/>
      <c r="AA71" s="87"/>
      <c r="AB71" s="87"/>
      <c r="AC71" s="2"/>
      <c r="AD71" s="87"/>
      <c r="AE71" s="87"/>
      <c r="AF71" s="87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7"/>
      <c r="E72" s="87"/>
      <c r="F72" s="87"/>
      <c r="G72" s="87"/>
      <c r="H72" s="87"/>
      <c r="I72" s="87"/>
      <c r="J72" s="87"/>
      <c r="K72" s="87"/>
      <c r="L72" s="87"/>
      <c r="M72" s="2"/>
      <c r="N72" s="87"/>
      <c r="O72" s="87"/>
      <c r="P72" s="87"/>
      <c r="Q72" s="2"/>
      <c r="R72" s="87"/>
      <c r="S72" s="87"/>
      <c r="T72" s="87"/>
      <c r="U72" s="2"/>
      <c r="V72" s="87"/>
      <c r="W72" s="87"/>
      <c r="X72" s="87"/>
      <c r="Y72" s="2"/>
      <c r="Z72" s="87"/>
      <c r="AA72" s="87"/>
      <c r="AB72" s="87"/>
      <c r="AC72" s="2"/>
      <c r="AD72" s="87"/>
      <c r="AE72" s="87"/>
      <c r="AF72" s="87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7"/>
      <c r="E73" s="87"/>
      <c r="F73" s="87"/>
      <c r="G73" s="87"/>
      <c r="H73" s="87"/>
      <c r="I73" s="87"/>
      <c r="J73" s="87"/>
      <c r="K73" s="87"/>
      <c r="L73" s="87"/>
      <c r="M73" s="2"/>
      <c r="N73" s="87"/>
      <c r="O73" s="87"/>
      <c r="P73" s="87"/>
      <c r="Q73" s="2"/>
      <c r="R73" s="87"/>
      <c r="S73" s="87"/>
      <c r="T73" s="87"/>
      <c r="U73" s="2"/>
      <c r="V73" s="87"/>
      <c r="W73" s="87"/>
      <c r="X73" s="87"/>
      <c r="Y73" s="2"/>
      <c r="Z73" s="87"/>
      <c r="AA73" s="87"/>
      <c r="AB73" s="87"/>
      <c r="AC73" s="2"/>
      <c r="AD73" s="87"/>
      <c r="AE73" s="87"/>
      <c r="AF73" s="87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7"/>
      <c r="E74" s="87"/>
      <c r="F74" s="87"/>
      <c r="G74" s="87"/>
      <c r="H74" s="87"/>
      <c r="I74" s="87"/>
      <c r="J74" s="87"/>
      <c r="K74" s="87"/>
      <c r="L74" s="87"/>
      <c r="M74" s="2"/>
      <c r="N74" s="87"/>
      <c r="O74" s="87"/>
      <c r="P74" s="87"/>
      <c r="Q74" s="2"/>
      <c r="R74" s="87"/>
      <c r="S74" s="87"/>
      <c r="T74" s="87"/>
      <c r="U74" s="2"/>
      <c r="V74" s="87"/>
      <c r="W74" s="87"/>
      <c r="X74" s="87"/>
      <c r="Y74" s="2"/>
      <c r="Z74" s="87"/>
      <c r="AA74" s="87"/>
      <c r="AB74" s="87"/>
      <c r="AC74" s="2"/>
      <c r="AD74" s="87"/>
      <c r="AE74" s="87"/>
      <c r="AF74" s="87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7"/>
      <c r="E75" s="87"/>
      <c r="F75" s="87"/>
      <c r="G75" s="87"/>
      <c r="H75" s="87"/>
      <c r="I75" s="87"/>
      <c r="J75" s="87"/>
      <c r="K75" s="87"/>
      <c r="L75" s="87"/>
      <c r="M75" s="2"/>
      <c r="N75" s="87"/>
      <c r="O75" s="87"/>
      <c r="P75" s="87"/>
      <c r="Q75" s="2"/>
      <c r="R75" s="87"/>
      <c r="S75" s="87"/>
      <c r="T75" s="87"/>
      <c r="U75" s="2"/>
      <c r="V75" s="87"/>
      <c r="W75" s="87"/>
      <c r="X75" s="87"/>
      <c r="Y75" s="2"/>
      <c r="Z75" s="87"/>
      <c r="AA75" s="87"/>
      <c r="AB75" s="87"/>
      <c r="AC75" s="2"/>
      <c r="AD75" s="87"/>
      <c r="AE75" s="87"/>
      <c r="AF75" s="87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7"/>
      <c r="E76" s="87"/>
      <c r="F76" s="87"/>
      <c r="G76" s="87"/>
      <c r="H76" s="87"/>
      <c r="I76" s="87"/>
      <c r="J76" s="87"/>
      <c r="K76" s="87"/>
      <c r="L76" s="87"/>
      <c r="M76" s="2"/>
      <c r="N76" s="87"/>
      <c r="O76" s="87"/>
      <c r="P76" s="87"/>
      <c r="Q76" s="2"/>
      <c r="R76" s="87"/>
      <c r="S76" s="87"/>
      <c r="T76" s="87"/>
      <c r="U76" s="2"/>
      <c r="V76" s="87"/>
      <c r="W76" s="87"/>
      <c r="X76" s="87"/>
      <c r="Y76" s="2"/>
      <c r="Z76" s="87"/>
      <c r="AA76" s="87"/>
      <c r="AB76" s="87"/>
      <c r="AC76" s="2"/>
      <c r="AD76" s="87"/>
      <c r="AE76" s="87"/>
      <c r="AF76" s="87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7"/>
      <c r="E77" s="87"/>
      <c r="F77" s="87"/>
      <c r="G77" s="87"/>
      <c r="H77" s="87"/>
      <c r="I77" s="87"/>
      <c r="J77" s="87"/>
      <c r="K77" s="87"/>
      <c r="L77" s="87"/>
      <c r="M77" s="2"/>
      <c r="N77" s="87"/>
      <c r="O77" s="87"/>
      <c r="P77" s="87"/>
      <c r="Q77" s="2"/>
      <c r="R77" s="87"/>
      <c r="S77" s="87"/>
      <c r="T77" s="87"/>
      <c r="U77" s="2"/>
      <c r="V77" s="87"/>
      <c r="W77" s="87"/>
      <c r="X77" s="87"/>
      <c r="Y77" s="2"/>
      <c r="Z77" s="87"/>
      <c r="AA77" s="87"/>
      <c r="AB77" s="87"/>
      <c r="AC77" s="2"/>
      <c r="AD77" s="87"/>
      <c r="AE77" s="87"/>
      <c r="AF77" s="87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7"/>
      <c r="E78" s="87"/>
      <c r="F78" s="87"/>
      <c r="G78" s="87"/>
      <c r="H78" s="87"/>
      <c r="I78" s="87"/>
      <c r="J78" s="87"/>
      <c r="K78" s="87"/>
      <c r="L78" s="87"/>
      <c r="M78" s="2"/>
      <c r="N78" s="87"/>
      <c r="O78" s="87"/>
      <c r="P78" s="87"/>
      <c r="Q78" s="2"/>
      <c r="R78" s="87"/>
      <c r="S78" s="87"/>
      <c r="T78" s="87"/>
      <c r="U78" s="2"/>
      <c r="V78" s="87"/>
      <c r="W78" s="87"/>
      <c r="X78" s="87"/>
      <c r="Y78" s="2"/>
      <c r="Z78" s="87"/>
      <c r="AA78" s="87"/>
      <c r="AB78" s="87"/>
      <c r="AC78" s="2"/>
      <c r="AD78" s="87"/>
      <c r="AE78" s="87"/>
      <c r="AF78" s="87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7"/>
      <c r="E79" s="87"/>
      <c r="F79" s="87"/>
      <c r="G79" s="87"/>
      <c r="H79" s="87"/>
      <c r="I79" s="87"/>
      <c r="J79" s="87"/>
      <c r="K79" s="87"/>
      <c r="L79" s="87"/>
      <c r="M79" s="2"/>
      <c r="N79" s="87"/>
      <c r="O79" s="87"/>
      <c r="P79" s="87"/>
      <c r="Q79" s="2"/>
      <c r="R79" s="87"/>
      <c r="S79" s="87"/>
      <c r="T79" s="87"/>
      <c r="U79" s="2"/>
      <c r="V79" s="87"/>
      <c r="W79" s="87"/>
      <c r="X79" s="87"/>
      <c r="Y79" s="2"/>
      <c r="Z79" s="87"/>
      <c r="AA79" s="87"/>
      <c r="AB79" s="87"/>
      <c r="AC79" s="2"/>
      <c r="AD79" s="87"/>
      <c r="AE79" s="87"/>
      <c r="AF79" s="87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7"/>
      <c r="E80" s="87"/>
      <c r="F80" s="87"/>
      <c r="G80" s="87"/>
      <c r="H80" s="87"/>
      <c r="I80" s="87"/>
      <c r="J80" s="87"/>
      <c r="K80" s="87"/>
      <c r="L80" s="87"/>
      <c r="M80" s="2"/>
      <c r="N80" s="87"/>
      <c r="O80" s="87"/>
      <c r="P80" s="87"/>
      <c r="Q80" s="2"/>
      <c r="R80" s="87"/>
      <c r="S80" s="87"/>
      <c r="T80" s="87"/>
      <c r="U80" s="2"/>
      <c r="V80" s="87"/>
      <c r="W80" s="87"/>
      <c r="X80" s="87"/>
      <c r="Y80" s="2"/>
      <c r="Z80" s="87"/>
      <c r="AA80" s="87"/>
      <c r="AB80" s="87"/>
      <c r="AC80" s="2"/>
      <c r="AD80" s="87"/>
      <c r="AE80" s="87"/>
      <c r="AF80" s="87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7"/>
      <c r="E81" s="87"/>
      <c r="F81" s="87"/>
      <c r="G81" s="87"/>
      <c r="H81" s="87"/>
      <c r="I81" s="87"/>
      <c r="J81" s="87"/>
      <c r="K81" s="87"/>
      <c r="L81" s="87"/>
      <c r="M81" s="2"/>
      <c r="N81" s="87"/>
      <c r="O81" s="87"/>
      <c r="P81" s="87"/>
      <c r="Q81" s="2"/>
      <c r="R81" s="87"/>
      <c r="S81" s="87"/>
      <c r="T81" s="87"/>
      <c r="U81" s="2"/>
      <c r="V81" s="87"/>
      <c r="W81" s="87"/>
      <c r="X81" s="87"/>
      <c r="Y81" s="2"/>
      <c r="Z81" s="87"/>
      <c r="AA81" s="87"/>
      <c r="AB81" s="87"/>
      <c r="AC81" s="2"/>
      <c r="AD81" s="87"/>
      <c r="AE81" s="87"/>
      <c r="AF81" s="87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6" t="s">
        <v>656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2"/>
      <c r="AJ2" s="2"/>
      <c r="AK2" s="2"/>
      <c r="AL2" s="2"/>
    </row>
    <row r="3" spans="1:38" ht="16.5">
      <c r="A3" s="5"/>
      <c r="B3" s="126" t="s">
        <v>0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18" t="s">
        <v>1</v>
      </c>
      <c r="E4" s="118"/>
      <c r="F4" s="118"/>
      <c r="G4" s="118" t="s">
        <v>2</v>
      </c>
      <c r="H4" s="118"/>
      <c r="I4" s="118"/>
      <c r="J4" s="119" t="s">
        <v>3</v>
      </c>
      <c r="K4" s="120"/>
      <c r="L4" s="120"/>
      <c r="M4" s="121"/>
      <c r="N4" s="119" t="s">
        <v>4</v>
      </c>
      <c r="O4" s="122"/>
      <c r="P4" s="122"/>
      <c r="Q4" s="123"/>
      <c r="R4" s="119" t="s">
        <v>5</v>
      </c>
      <c r="S4" s="122"/>
      <c r="T4" s="122"/>
      <c r="U4" s="123"/>
      <c r="V4" s="119" t="s">
        <v>6</v>
      </c>
      <c r="W4" s="124"/>
      <c r="X4" s="124"/>
      <c r="Y4" s="125"/>
      <c r="Z4" s="119" t="s">
        <v>7</v>
      </c>
      <c r="AA4" s="120"/>
      <c r="AB4" s="120"/>
      <c r="AC4" s="121"/>
      <c r="AD4" s="119" t="s">
        <v>8</v>
      </c>
      <c r="AE4" s="120"/>
      <c r="AF4" s="120"/>
      <c r="AG4" s="121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7" t="s">
        <v>25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94</v>
      </c>
      <c r="B9" s="58" t="s">
        <v>44</v>
      </c>
      <c r="C9" s="39" t="s">
        <v>45</v>
      </c>
      <c r="D9" s="75">
        <v>24633936857</v>
      </c>
      <c r="E9" s="76">
        <v>2980932710</v>
      </c>
      <c r="F9" s="77">
        <f>$D9+$E9</f>
        <v>27614869567</v>
      </c>
      <c r="G9" s="75">
        <v>24342715423</v>
      </c>
      <c r="H9" s="76">
        <v>2987419379</v>
      </c>
      <c r="I9" s="78">
        <f>$G9+$H9</f>
        <v>27330134802</v>
      </c>
      <c r="J9" s="75">
        <v>5830553684</v>
      </c>
      <c r="K9" s="76">
        <v>287522409</v>
      </c>
      <c r="L9" s="76">
        <f>$J9+$K9</f>
        <v>6118076093</v>
      </c>
      <c r="M9" s="40">
        <f>IF($F9=0,0,$L9/$F9)</f>
        <v>0.22155006302514468</v>
      </c>
      <c r="N9" s="103">
        <v>5451641780</v>
      </c>
      <c r="O9" s="104">
        <v>728776670</v>
      </c>
      <c r="P9" s="105">
        <f>$N9+$O9</f>
        <v>6180418450</v>
      </c>
      <c r="Q9" s="40">
        <f>IF($F9=0,0,$P9/$F9)</f>
        <v>0.22380762780736257</v>
      </c>
      <c r="R9" s="103">
        <v>4918161733</v>
      </c>
      <c r="S9" s="105">
        <v>322025883</v>
      </c>
      <c r="T9" s="105">
        <f>$R9+$S9</f>
        <v>5240187616</v>
      </c>
      <c r="U9" s="40">
        <f>IF($I9=0,0,$T9/$I9)</f>
        <v>0.19173661798464772</v>
      </c>
      <c r="V9" s="103">
        <v>5481184485</v>
      </c>
      <c r="W9" s="105">
        <v>1032961683</v>
      </c>
      <c r="X9" s="105">
        <f>$V9+$W9</f>
        <v>6514146168</v>
      </c>
      <c r="Y9" s="40">
        <f>IF($I9=0,0,$X9/$I9)</f>
        <v>0.2383503124003362</v>
      </c>
      <c r="Z9" s="75">
        <f>$J9+$N9+$R9+$V9</f>
        <v>21681541682</v>
      </c>
      <c r="AA9" s="76">
        <f>$K9+$O9+$S9+$W9</f>
        <v>2371286645</v>
      </c>
      <c r="AB9" s="76">
        <f>$Z9+$AA9</f>
        <v>24052828327</v>
      </c>
      <c r="AC9" s="40">
        <f>IF($I9=0,0,$AB9/$I9)</f>
        <v>0.880084511154326</v>
      </c>
      <c r="AD9" s="75">
        <v>5598821947</v>
      </c>
      <c r="AE9" s="76">
        <v>1426855152</v>
      </c>
      <c r="AF9" s="76">
        <f>$AD9+$AE9</f>
        <v>7025677099</v>
      </c>
      <c r="AG9" s="40">
        <f>IF($AJ9=0,0,$AK9/$AJ9)</f>
        <v>0.9006926056483209</v>
      </c>
      <c r="AH9" s="40">
        <f>IF($AF9=0,0,(($X9/$AF9)-1))</f>
        <v>-0.07280877327436652</v>
      </c>
      <c r="AI9" s="12">
        <v>25016067369</v>
      </c>
      <c r="AJ9" s="12">
        <v>25139523107</v>
      </c>
      <c r="AK9" s="12">
        <v>22642982572</v>
      </c>
      <c r="AL9" s="12"/>
    </row>
    <row r="10" spans="1:38" s="13" customFormat="1" ht="12.75">
      <c r="A10" s="29" t="s">
        <v>94</v>
      </c>
      <c r="B10" s="58" t="s">
        <v>48</v>
      </c>
      <c r="C10" s="39" t="s">
        <v>49</v>
      </c>
      <c r="D10" s="75">
        <v>34511799822</v>
      </c>
      <c r="E10" s="76">
        <v>7595073000</v>
      </c>
      <c r="F10" s="78">
        <f aca="true" t="shared" si="0" ref="F10:F24">$D10+$E10</f>
        <v>42106872822</v>
      </c>
      <c r="G10" s="75">
        <v>34722075000</v>
      </c>
      <c r="H10" s="76">
        <v>7700263000</v>
      </c>
      <c r="I10" s="78">
        <f aca="true" t="shared" si="1" ref="I10:I24">$G10+$H10</f>
        <v>42422338000</v>
      </c>
      <c r="J10" s="75">
        <v>8433169919</v>
      </c>
      <c r="K10" s="76">
        <v>520895000</v>
      </c>
      <c r="L10" s="76">
        <f aca="true" t="shared" si="2" ref="L10:L24">$J10+$K10</f>
        <v>8954064919</v>
      </c>
      <c r="M10" s="40">
        <f aca="true" t="shared" si="3" ref="M10:M24">IF($F10=0,0,$L10/$F10)</f>
        <v>0.2126509122834142</v>
      </c>
      <c r="N10" s="103">
        <v>8755888763</v>
      </c>
      <c r="O10" s="104">
        <v>940806000</v>
      </c>
      <c r="P10" s="105">
        <f aca="true" t="shared" si="4" ref="P10:P24">$N10+$O10</f>
        <v>9696694763</v>
      </c>
      <c r="Q10" s="40">
        <f aca="true" t="shared" si="5" ref="Q10:Q24">IF($F10=0,0,$P10/$F10)</f>
        <v>0.23028769683256248</v>
      </c>
      <c r="R10" s="103">
        <v>7796815473</v>
      </c>
      <c r="S10" s="105">
        <v>1346119000</v>
      </c>
      <c r="T10" s="105">
        <f aca="true" t="shared" si="6" ref="T10:T24">$R10+$S10</f>
        <v>9142934473</v>
      </c>
      <c r="U10" s="40">
        <f aca="true" t="shared" si="7" ref="U10:U24">IF($I10=0,0,$T10/$I10)</f>
        <v>0.21552170163275772</v>
      </c>
      <c r="V10" s="103">
        <v>9531850479</v>
      </c>
      <c r="W10" s="105">
        <v>3784067000</v>
      </c>
      <c r="X10" s="105">
        <f aca="true" t="shared" si="8" ref="X10:X24">$V10+$W10</f>
        <v>13315917479</v>
      </c>
      <c r="Y10" s="40">
        <f aca="true" t="shared" si="9" ref="Y10:Y24">IF($I10=0,0,$X10/$I10)</f>
        <v>0.31388928820943346</v>
      </c>
      <c r="Z10" s="75">
        <f aca="true" t="shared" si="10" ref="Z10:Z24">$J10+$N10+$R10+$V10</f>
        <v>34517724634</v>
      </c>
      <c r="AA10" s="76">
        <f aca="true" t="shared" si="11" ref="AA10:AA24">$K10+$O10+$S10+$W10</f>
        <v>6591887000</v>
      </c>
      <c r="AB10" s="76">
        <f aca="true" t="shared" si="12" ref="AB10:AB24">$Z10+$AA10</f>
        <v>41109611634</v>
      </c>
      <c r="AC10" s="40">
        <f aca="true" t="shared" si="13" ref="AC10:AC24">IF($I10=0,0,$AB10/$I10)</f>
        <v>0.9690557751437462</v>
      </c>
      <c r="AD10" s="75">
        <v>8721275904</v>
      </c>
      <c r="AE10" s="76">
        <v>2831365298</v>
      </c>
      <c r="AF10" s="76">
        <f aca="true" t="shared" si="14" ref="AF10:AF24">$AD10+$AE10</f>
        <v>11552641202</v>
      </c>
      <c r="AG10" s="40">
        <f aca="true" t="shared" si="15" ref="AG10:AG24">IF($AJ10=0,0,$AK10/$AJ10)</f>
        <v>0.9576016682519365</v>
      </c>
      <c r="AH10" s="40">
        <f aca="true" t="shared" si="16" ref="AH10:AH24">IF($AF10=0,0,(($X10/$AF10)-1))</f>
        <v>0.15262971005234194</v>
      </c>
      <c r="AI10" s="12">
        <v>36616395674</v>
      </c>
      <c r="AJ10" s="12">
        <v>37016831000</v>
      </c>
      <c r="AK10" s="12">
        <v>35447379119</v>
      </c>
      <c r="AL10" s="12"/>
    </row>
    <row r="11" spans="1:38" s="13" customFormat="1" ht="12.75">
      <c r="A11" s="29" t="s">
        <v>94</v>
      </c>
      <c r="B11" s="58" t="s">
        <v>54</v>
      </c>
      <c r="C11" s="39" t="s">
        <v>55</v>
      </c>
      <c r="D11" s="75">
        <v>22171995185</v>
      </c>
      <c r="E11" s="76">
        <v>4345256415</v>
      </c>
      <c r="F11" s="77">
        <f t="shared" si="0"/>
        <v>26517251600</v>
      </c>
      <c r="G11" s="75">
        <v>21993129107</v>
      </c>
      <c r="H11" s="76">
        <v>4507590226</v>
      </c>
      <c r="I11" s="78">
        <f t="shared" si="1"/>
        <v>26500719333</v>
      </c>
      <c r="J11" s="75">
        <v>4546570641</v>
      </c>
      <c r="K11" s="76">
        <v>513242272</v>
      </c>
      <c r="L11" s="76">
        <f t="shared" si="2"/>
        <v>5059812913</v>
      </c>
      <c r="M11" s="40">
        <f t="shared" si="3"/>
        <v>0.19081211693145453</v>
      </c>
      <c r="N11" s="103">
        <v>5980344087</v>
      </c>
      <c r="O11" s="104">
        <v>1179565333</v>
      </c>
      <c r="P11" s="105">
        <f t="shared" si="4"/>
        <v>7159909420</v>
      </c>
      <c r="Q11" s="40">
        <f t="shared" si="5"/>
        <v>0.2700094839391274</v>
      </c>
      <c r="R11" s="103">
        <v>5213009264</v>
      </c>
      <c r="S11" s="105">
        <v>671737247</v>
      </c>
      <c r="T11" s="105">
        <f t="shared" si="6"/>
        <v>5884746511</v>
      </c>
      <c r="U11" s="40">
        <f t="shared" si="7"/>
        <v>0.22205987833968055</v>
      </c>
      <c r="V11" s="103">
        <v>5725758652</v>
      </c>
      <c r="W11" s="105">
        <v>1843148149</v>
      </c>
      <c r="X11" s="105">
        <f t="shared" si="8"/>
        <v>7568906801</v>
      </c>
      <c r="Y11" s="40">
        <f t="shared" si="9"/>
        <v>0.28561137174774065</v>
      </c>
      <c r="Z11" s="75">
        <f t="shared" si="10"/>
        <v>21465682644</v>
      </c>
      <c r="AA11" s="76">
        <f t="shared" si="11"/>
        <v>4207693001</v>
      </c>
      <c r="AB11" s="76">
        <f t="shared" si="12"/>
        <v>25673375645</v>
      </c>
      <c r="AC11" s="40">
        <f t="shared" si="13"/>
        <v>0.9687803309184234</v>
      </c>
      <c r="AD11" s="75">
        <v>5431408140</v>
      </c>
      <c r="AE11" s="76">
        <v>2408467656</v>
      </c>
      <c r="AF11" s="76">
        <f t="shared" si="14"/>
        <v>7839875796</v>
      </c>
      <c r="AG11" s="40">
        <f t="shared" si="15"/>
        <v>0.9326952588012848</v>
      </c>
      <c r="AH11" s="40">
        <f t="shared" si="16"/>
        <v>-0.03456291936898437</v>
      </c>
      <c r="AI11" s="12">
        <v>25437303230</v>
      </c>
      <c r="AJ11" s="12">
        <v>25685516937</v>
      </c>
      <c r="AK11" s="12">
        <v>23956759867</v>
      </c>
      <c r="AL11" s="12"/>
    </row>
    <row r="12" spans="1:38" s="55" customFormat="1" ht="12.75">
      <c r="A12" s="59"/>
      <c r="B12" s="60" t="s">
        <v>95</v>
      </c>
      <c r="C12" s="32"/>
      <c r="D12" s="79">
        <f>SUM(D9:D11)</f>
        <v>81317731864</v>
      </c>
      <c r="E12" s="80">
        <f>SUM(E9:E11)</f>
        <v>14921262125</v>
      </c>
      <c r="F12" s="88">
        <f t="shared" si="0"/>
        <v>96238993989</v>
      </c>
      <c r="G12" s="79">
        <f>SUM(G9:G11)</f>
        <v>81057919530</v>
      </c>
      <c r="H12" s="80">
        <f>SUM(H9:H11)</f>
        <v>15195272605</v>
      </c>
      <c r="I12" s="81">
        <f t="shared" si="1"/>
        <v>96253192135</v>
      </c>
      <c r="J12" s="79">
        <f>SUM(J9:J11)</f>
        <v>18810294244</v>
      </c>
      <c r="K12" s="80">
        <f>SUM(K9:K11)</f>
        <v>1321659681</v>
      </c>
      <c r="L12" s="80">
        <f t="shared" si="2"/>
        <v>20131953925</v>
      </c>
      <c r="M12" s="44">
        <f t="shared" si="3"/>
        <v>0.2091870778210863</v>
      </c>
      <c r="N12" s="109">
        <f>SUM(N9:N11)</f>
        <v>20187874630</v>
      </c>
      <c r="O12" s="110">
        <f>SUM(O9:O11)</f>
        <v>2849148003</v>
      </c>
      <c r="P12" s="111">
        <f t="shared" si="4"/>
        <v>23037022633</v>
      </c>
      <c r="Q12" s="44">
        <f t="shared" si="5"/>
        <v>0.23937306156414212</v>
      </c>
      <c r="R12" s="109">
        <f>SUM(R9:R11)</f>
        <v>17927986470</v>
      </c>
      <c r="S12" s="111">
        <f>SUM(S9:S11)</f>
        <v>2339882130</v>
      </c>
      <c r="T12" s="111">
        <f t="shared" si="6"/>
        <v>20267868600</v>
      </c>
      <c r="U12" s="44">
        <f t="shared" si="7"/>
        <v>0.21056827467678457</v>
      </c>
      <c r="V12" s="109">
        <f>SUM(V9:V11)</f>
        <v>20738793616</v>
      </c>
      <c r="W12" s="111">
        <f>SUM(W9:W11)</f>
        <v>6660176832</v>
      </c>
      <c r="X12" s="111">
        <f t="shared" si="8"/>
        <v>27398970448</v>
      </c>
      <c r="Y12" s="44">
        <f t="shared" si="9"/>
        <v>0.2846551874307872</v>
      </c>
      <c r="Z12" s="79">
        <f t="shared" si="10"/>
        <v>77664948960</v>
      </c>
      <c r="AA12" s="80">
        <f t="shared" si="11"/>
        <v>13170866646</v>
      </c>
      <c r="AB12" s="80">
        <f t="shared" si="12"/>
        <v>90835815606</v>
      </c>
      <c r="AC12" s="44">
        <f t="shared" si="13"/>
        <v>0.9437174351433264</v>
      </c>
      <c r="AD12" s="79">
        <f>SUM(AD9:AD11)</f>
        <v>19751505991</v>
      </c>
      <c r="AE12" s="80">
        <f>SUM(AE9:AE11)</f>
        <v>6666688106</v>
      </c>
      <c r="AF12" s="80">
        <f t="shared" si="14"/>
        <v>26418194097</v>
      </c>
      <c r="AG12" s="44">
        <f t="shared" si="15"/>
        <v>0.9340320348698241</v>
      </c>
      <c r="AH12" s="44">
        <f t="shared" si="16"/>
        <v>0.03712503388380273</v>
      </c>
      <c r="AI12" s="61">
        <f>SUM(AI9:AI11)</f>
        <v>87069766273</v>
      </c>
      <c r="AJ12" s="61">
        <f>SUM(AJ9:AJ11)</f>
        <v>87841871044</v>
      </c>
      <c r="AK12" s="61">
        <f>SUM(AK9:AK11)</f>
        <v>82047121558</v>
      </c>
      <c r="AL12" s="61"/>
    </row>
    <row r="13" spans="1:38" s="13" customFormat="1" ht="12.75">
      <c r="A13" s="29" t="s">
        <v>96</v>
      </c>
      <c r="B13" s="58" t="s">
        <v>62</v>
      </c>
      <c r="C13" s="39" t="s">
        <v>63</v>
      </c>
      <c r="D13" s="75">
        <v>4196422739</v>
      </c>
      <c r="E13" s="76">
        <v>326103788</v>
      </c>
      <c r="F13" s="77">
        <f t="shared" si="0"/>
        <v>4522526527</v>
      </c>
      <c r="G13" s="75">
        <v>4354026530</v>
      </c>
      <c r="H13" s="76">
        <v>335203789</v>
      </c>
      <c r="I13" s="78">
        <f t="shared" si="1"/>
        <v>4689230319</v>
      </c>
      <c r="J13" s="75">
        <v>860474686</v>
      </c>
      <c r="K13" s="76">
        <v>46945180</v>
      </c>
      <c r="L13" s="76">
        <f t="shared" si="2"/>
        <v>907419866</v>
      </c>
      <c r="M13" s="40">
        <f t="shared" si="3"/>
        <v>0.2006444540640281</v>
      </c>
      <c r="N13" s="103">
        <v>825483370</v>
      </c>
      <c r="O13" s="104">
        <v>44174867</v>
      </c>
      <c r="P13" s="105">
        <f t="shared" si="4"/>
        <v>869658237</v>
      </c>
      <c r="Q13" s="40">
        <f t="shared" si="5"/>
        <v>0.19229477855089208</v>
      </c>
      <c r="R13" s="103">
        <v>778476601</v>
      </c>
      <c r="S13" s="105">
        <v>26205446</v>
      </c>
      <c r="T13" s="105">
        <f t="shared" si="6"/>
        <v>804682047</v>
      </c>
      <c r="U13" s="40">
        <f t="shared" si="7"/>
        <v>0.1716021590450695</v>
      </c>
      <c r="V13" s="103">
        <v>1311216923</v>
      </c>
      <c r="W13" s="105">
        <v>48626920</v>
      </c>
      <c r="X13" s="105">
        <f t="shared" si="8"/>
        <v>1359843843</v>
      </c>
      <c r="Y13" s="40">
        <f t="shared" si="9"/>
        <v>0.2899929733649749</v>
      </c>
      <c r="Z13" s="75">
        <f t="shared" si="10"/>
        <v>3775651580</v>
      </c>
      <c r="AA13" s="76">
        <f t="shared" si="11"/>
        <v>165952413</v>
      </c>
      <c r="AB13" s="76">
        <f t="shared" si="12"/>
        <v>3941603993</v>
      </c>
      <c r="AC13" s="40">
        <f t="shared" si="13"/>
        <v>0.8405652366933781</v>
      </c>
      <c r="AD13" s="75">
        <v>719313026</v>
      </c>
      <c r="AE13" s="76">
        <v>102904541</v>
      </c>
      <c r="AF13" s="76">
        <f t="shared" si="14"/>
        <v>822217567</v>
      </c>
      <c r="AG13" s="40">
        <f t="shared" si="15"/>
        <v>0.6653727302935138</v>
      </c>
      <c r="AH13" s="40">
        <f t="shared" si="16"/>
        <v>0.653873497207826</v>
      </c>
      <c r="AI13" s="12">
        <v>4520456857</v>
      </c>
      <c r="AJ13" s="12">
        <v>4586869795</v>
      </c>
      <c r="AK13" s="12">
        <v>3051978079</v>
      </c>
      <c r="AL13" s="12"/>
    </row>
    <row r="14" spans="1:38" s="13" customFormat="1" ht="12.75">
      <c r="A14" s="29" t="s">
        <v>96</v>
      </c>
      <c r="B14" s="58" t="s">
        <v>240</v>
      </c>
      <c r="C14" s="39" t="s">
        <v>241</v>
      </c>
      <c r="D14" s="75">
        <v>743564000</v>
      </c>
      <c r="E14" s="76">
        <v>152467500</v>
      </c>
      <c r="F14" s="77">
        <f t="shared" si="0"/>
        <v>896031500</v>
      </c>
      <c r="G14" s="75">
        <v>736072573</v>
      </c>
      <c r="H14" s="76">
        <v>96907417</v>
      </c>
      <c r="I14" s="78">
        <f t="shared" si="1"/>
        <v>832979990</v>
      </c>
      <c r="J14" s="75">
        <v>175565890</v>
      </c>
      <c r="K14" s="76">
        <v>9178693</v>
      </c>
      <c r="L14" s="76">
        <f t="shared" si="2"/>
        <v>184744583</v>
      </c>
      <c r="M14" s="40">
        <f t="shared" si="3"/>
        <v>0.2061809021223026</v>
      </c>
      <c r="N14" s="103">
        <v>177169477</v>
      </c>
      <c r="O14" s="104">
        <v>11836671</v>
      </c>
      <c r="P14" s="105">
        <f t="shared" si="4"/>
        <v>189006148</v>
      </c>
      <c r="Q14" s="40">
        <f t="shared" si="5"/>
        <v>0.21093694585514014</v>
      </c>
      <c r="R14" s="103">
        <v>164643049</v>
      </c>
      <c r="S14" s="105">
        <v>15816416</v>
      </c>
      <c r="T14" s="105">
        <f t="shared" si="6"/>
        <v>180459465</v>
      </c>
      <c r="U14" s="40">
        <f t="shared" si="7"/>
        <v>0.21664321732386393</v>
      </c>
      <c r="V14" s="103">
        <v>171884248</v>
      </c>
      <c r="W14" s="105">
        <v>48248388</v>
      </c>
      <c r="X14" s="105">
        <f t="shared" si="8"/>
        <v>220132636</v>
      </c>
      <c r="Y14" s="40">
        <f t="shared" si="9"/>
        <v>0.2642712173674184</v>
      </c>
      <c r="Z14" s="75">
        <f t="shared" si="10"/>
        <v>689262664</v>
      </c>
      <c r="AA14" s="76">
        <f t="shared" si="11"/>
        <v>85080168</v>
      </c>
      <c r="AB14" s="76">
        <f t="shared" si="12"/>
        <v>774342832</v>
      </c>
      <c r="AC14" s="40">
        <f t="shared" si="13"/>
        <v>0.9296055623136877</v>
      </c>
      <c r="AD14" s="75">
        <v>279171945</v>
      </c>
      <c r="AE14" s="76">
        <v>77434624</v>
      </c>
      <c r="AF14" s="76">
        <f t="shared" si="14"/>
        <v>356606569</v>
      </c>
      <c r="AG14" s="40">
        <f t="shared" si="15"/>
        <v>0.8569964373467218</v>
      </c>
      <c r="AH14" s="40">
        <f t="shared" si="16"/>
        <v>-0.3827016798448264</v>
      </c>
      <c r="AI14" s="12">
        <v>874276660</v>
      </c>
      <c r="AJ14" s="12">
        <v>818639304</v>
      </c>
      <c r="AK14" s="12">
        <v>701570967</v>
      </c>
      <c r="AL14" s="12"/>
    </row>
    <row r="15" spans="1:38" s="13" customFormat="1" ht="12.75">
      <c r="A15" s="29" t="s">
        <v>96</v>
      </c>
      <c r="B15" s="58" t="s">
        <v>242</v>
      </c>
      <c r="C15" s="39" t="s">
        <v>243</v>
      </c>
      <c r="D15" s="75">
        <v>489035098</v>
      </c>
      <c r="E15" s="76">
        <v>62493371</v>
      </c>
      <c r="F15" s="77">
        <f t="shared" si="0"/>
        <v>551528469</v>
      </c>
      <c r="G15" s="75">
        <v>500720255</v>
      </c>
      <c r="H15" s="76">
        <v>56428582</v>
      </c>
      <c r="I15" s="78">
        <f t="shared" si="1"/>
        <v>557148837</v>
      </c>
      <c r="J15" s="75">
        <v>108114013</v>
      </c>
      <c r="K15" s="76">
        <v>875945</v>
      </c>
      <c r="L15" s="76">
        <f t="shared" si="2"/>
        <v>108989958</v>
      </c>
      <c r="M15" s="40">
        <f t="shared" si="3"/>
        <v>0.19761438280351037</v>
      </c>
      <c r="N15" s="103">
        <v>91842100</v>
      </c>
      <c r="O15" s="104">
        <v>4167175</v>
      </c>
      <c r="P15" s="105">
        <f t="shared" si="4"/>
        <v>96009275</v>
      </c>
      <c r="Q15" s="40">
        <f t="shared" si="5"/>
        <v>0.17407854788362703</v>
      </c>
      <c r="R15" s="103">
        <v>93094241</v>
      </c>
      <c r="S15" s="105">
        <v>7467028</v>
      </c>
      <c r="T15" s="105">
        <f t="shared" si="6"/>
        <v>100561269</v>
      </c>
      <c r="U15" s="40">
        <f t="shared" si="7"/>
        <v>0.1804926481431388</v>
      </c>
      <c r="V15" s="103">
        <v>88660392</v>
      </c>
      <c r="W15" s="105">
        <v>22270783</v>
      </c>
      <c r="X15" s="105">
        <f t="shared" si="8"/>
        <v>110931175</v>
      </c>
      <c r="Y15" s="40">
        <f t="shared" si="9"/>
        <v>0.1991051001691313</v>
      </c>
      <c r="Z15" s="75">
        <f t="shared" si="10"/>
        <v>381710746</v>
      </c>
      <c r="AA15" s="76">
        <f t="shared" si="11"/>
        <v>34780931</v>
      </c>
      <c r="AB15" s="76">
        <f t="shared" si="12"/>
        <v>416491677</v>
      </c>
      <c r="AC15" s="40">
        <f t="shared" si="13"/>
        <v>0.7475411404295904</v>
      </c>
      <c r="AD15" s="75">
        <v>98192906</v>
      </c>
      <c r="AE15" s="76">
        <v>23135650</v>
      </c>
      <c r="AF15" s="76">
        <f t="shared" si="14"/>
        <v>121328556</v>
      </c>
      <c r="AG15" s="40">
        <f t="shared" si="15"/>
        <v>0.8785487933645293</v>
      </c>
      <c r="AH15" s="40">
        <f t="shared" si="16"/>
        <v>-0.0856960747146781</v>
      </c>
      <c r="AI15" s="12">
        <v>589003225</v>
      </c>
      <c r="AJ15" s="12">
        <v>538742906</v>
      </c>
      <c r="AK15" s="12">
        <v>473311930</v>
      </c>
      <c r="AL15" s="12"/>
    </row>
    <row r="16" spans="1:38" s="13" customFormat="1" ht="12.75">
      <c r="A16" s="29" t="s">
        <v>115</v>
      </c>
      <c r="B16" s="58" t="s">
        <v>244</v>
      </c>
      <c r="C16" s="39" t="s">
        <v>245</v>
      </c>
      <c r="D16" s="75">
        <v>350387554</v>
      </c>
      <c r="E16" s="76">
        <v>17702113</v>
      </c>
      <c r="F16" s="77">
        <f t="shared" si="0"/>
        <v>368089667</v>
      </c>
      <c r="G16" s="75">
        <v>361769454</v>
      </c>
      <c r="H16" s="76">
        <v>22602113</v>
      </c>
      <c r="I16" s="78">
        <f t="shared" si="1"/>
        <v>384371567</v>
      </c>
      <c r="J16" s="75">
        <v>82458561</v>
      </c>
      <c r="K16" s="76">
        <v>7396922</v>
      </c>
      <c r="L16" s="76">
        <f t="shared" si="2"/>
        <v>89855483</v>
      </c>
      <c r="M16" s="40">
        <f t="shared" si="3"/>
        <v>0.24411302749229308</v>
      </c>
      <c r="N16" s="103">
        <v>85507989</v>
      </c>
      <c r="O16" s="104">
        <v>4918248</v>
      </c>
      <c r="P16" s="105">
        <f t="shared" si="4"/>
        <v>90426237</v>
      </c>
      <c r="Q16" s="40">
        <f t="shared" si="5"/>
        <v>0.24566361163297745</v>
      </c>
      <c r="R16" s="103">
        <v>80290793</v>
      </c>
      <c r="S16" s="105">
        <v>4661633</v>
      </c>
      <c r="T16" s="105">
        <f t="shared" si="6"/>
        <v>84952426</v>
      </c>
      <c r="U16" s="40">
        <f t="shared" si="7"/>
        <v>0.22101641560807747</v>
      </c>
      <c r="V16" s="103">
        <v>82478245</v>
      </c>
      <c r="W16" s="105">
        <v>2558812</v>
      </c>
      <c r="X16" s="105">
        <f t="shared" si="8"/>
        <v>85037057</v>
      </c>
      <c r="Y16" s="40">
        <f t="shared" si="9"/>
        <v>0.2212365957859729</v>
      </c>
      <c r="Z16" s="75">
        <f t="shared" si="10"/>
        <v>330735588</v>
      </c>
      <c r="AA16" s="76">
        <f t="shared" si="11"/>
        <v>19535615</v>
      </c>
      <c r="AB16" s="76">
        <f t="shared" si="12"/>
        <v>350271203</v>
      </c>
      <c r="AC16" s="40">
        <f t="shared" si="13"/>
        <v>0.9112828134865657</v>
      </c>
      <c r="AD16" s="75">
        <v>80396997</v>
      </c>
      <c r="AE16" s="76">
        <v>1471838</v>
      </c>
      <c r="AF16" s="76">
        <f t="shared" si="14"/>
        <v>81868835</v>
      </c>
      <c r="AG16" s="40">
        <f t="shared" si="15"/>
        <v>0.9290662663878582</v>
      </c>
      <c r="AH16" s="40">
        <f t="shared" si="16"/>
        <v>0.038698755149013664</v>
      </c>
      <c r="AI16" s="12">
        <v>379218653</v>
      </c>
      <c r="AJ16" s="12">
        <v>362775138</v>
      </c>
      <c r="AK16" s="12">
        <v>337042143</v>
      </c>
      <c r="AL16" s="12"/>
    </row>
    <row r="17" spans="1:38" s="55" customFormat="1" ht="12.75">
      <c r="A17" s="59"/>
      <c r="B17" s="60" t="s">
        <v>246</v>
      </c>
      <c r="C17" s="32"/>
      <c r="D17" s="79">
        <f>SUM(D13:D16)</f>
        <v>5779409391</v>
      </c>
      <c r="E17" s="80">
        <f>SUM(E13:E16)</f>
        <v>558766772</v>
      </c>
      <c r="F17" s="88">
        <f t="shared" si="0"/>
        <v>6338176163</v>
      </c>
      <c r="G17" s="79">
        <f>SUM(G13:G16)</f>
        <v>5952588812</v>
      </c>
      <c r="H17" s="80">
        <f>SUM(H13:H16)</f>
        <v>511141901</v>
      </c>
      <c r="I17" s="81">
        <f t="shared" si="1"/>
        <v>6463730713</v>
      </c>
      <c r="J17" s="79">
        <f>SUM(J13:J16)</f>
        <v>1226613150</v>
      </c>
      <c r="K17" s="80">
        <f>SUM(K13:K16)</f>
        <v>64396740</v>
      </c>
      <c r="L17" s="80">
        <f t="shared" si="2"/>
        <v>1291009890</v>
      </c>
      <c r="M17" s="44">
        <f t="shared" si="3"/>
        <v>0.20368791538746633</v>
      </c>
      <c r="N17" s="109">
        <f>SUM(N13:N16)</f>
        <v>1180002936</v>
      </c>
      <c r="O17" s="110">
        <f>SUM(O13:O16)</f>
        <v>65096961</v>
      </c>
      <c r="P17" s="111">
        <f t="shared" si="4"/>
        <v>1245099897</v>
      </c>
      <c r="Q17" s="44">
        <f t="shared" si="5"/>
        <v>0.19644450784887407</v>
      </c>
      <c r="R17" s="109">
        <f>SUM(R13:R16)</f>
        <v>1116504684</v>
      </c>
      <c r="S17" s="111">
        <f>SUM(S13:S16)</f>
        <v>54150523</v>
      </c>
      <c r="T17" s="111">
        <f t="shared" si="6"/>
        <v>1170655207</v>
      </c>
      <c r="U17" s="44">
        <f t="shared" si="7"/>
        <v>0.18111138272600869</v>
      </c>
      <c r="V17" s="109">
        <f>SUM(V13:V16)</f>
        <v>1654239808</v>
      </c>
      <c r="W17" s="111">
        <f>SUM(W13:W16)</f>
        <v>121704903</v>
      </c>
      <c r="X17" s="111">
        <f t="shared" si="8"/>
        <v>1775944711</v>
      </c>
      <c r="Y17" s="44">
        <f t="shared" si="9"/>
        <v>0.27475536804591505</v>
      </c>
      <c r="Z17" s="79">
        <f t="shared" si="10"/>
        <v>5177360578</v>
      </c>
      <c r="AA17" s="80">
        <f t="shared" si="11"/>
        <v>305349127</v>
      </c>
      <c r="AB17" s="80">
        <f t="shared" si="12"/>
        <v>5482709705</v>
      </c>
      <c r="AC17" s="44">
        <f t="shared" si="13"/>
        <v>0.8482268133437322</v>
      </c>
      <c r="AD17" s="79">
        <f>SUM(AD13:AD16)</f>
        <v>1177074874</v>
      </c>
      <c r="AE17" s="80">
        <f>SUM(AE13:AE16)</f>
        <v>204946653</v>
      </c>
      <c r="AF17" s="80">
        <f t="shared" si="14"/>
        <v>1382021527</v>
      </c>
      <c r="AG17" s="44">
        <f t="shared" si="15"/>
        <v>0.7236219244855088</v>
      </c>
      <c r="AH17" s="44">
        <f t="shared" si="16"/>
        <v>0.28503404346754424</v>
      </c>
      <c r="AI17" s="61">
        <f>SUM(AI13:AI16)</f>
        <v>6362955395</v>
      </c>
      <c r="AJ17" s="61">
        <f>SUM(AJ13:AJ16)</f>
        <v>6307027143</v>
      </c>
      <c r="AK17" s="61">
        <f>SUM(AK13:AK16)</f>
        <v>4563903119</v>
      </c>
      <c r="AL17" s="61"/>
    </row>
    <row r="18" spans="1:38" s="13" customFormat="1" ht="12.75">
      <c r="A18" s="29" t="s">
        <v>96</v>
      </c>
      <c r="B18" s="58" t="s">
        <v>74</v>
      </c>
      <c r="C18" s="39" t="s">
        <v>75</v>
      </c>
      <c r="D18" s="75">
        <v>2101634023</v>
      </c>
      <c r="E18" s="76">
        <v>220581836</v>
      </c>
      <c r="F18" s="77">
        <f t="shared" si="0"/>
        <v>2322215859</v>
      </c>
      <c r="G18" s="75">
        <v>2186056215</v>
      </c>
      <c r="H18" s="76">
        <v>253812488</v>
      </c>
      <c r="I18" s="78">
        <f t="shared" si="1"/>
        <v>2439868703</v>
      </c>
      <c r="J18" s="75">
        <v>552098888</v>
      </c>
      <c r="K18" s="76">
        <v>24306552</v>
      </c>
      <c r="L18" s="76">
        <f t="shared" si="2"/>
        <v>576405440</v>
      </c>
      <c r="M18" s="40">
        <f t="shared" si="3"/>
        <v>0.24821354904027465</v>
      </c>
      <c r="N18" s="103">
        <v>410178202</v>
      </c>
      <c r="O18" s="104">
        <v>67119266</v>
      </c>
      <c r="P18" s="105">
        <f t="shared" si="4"/>
        <v>477297468</v>
      </c>
      <c r="Q18" s="40">
        <f t="shared" si="5"/>
        <v>0.20553535802891956</v>
      </c>
      <c r="R18" s="103">
        <v>450876744</v>
      </c>
      <c r="S18" s="105">
        <v>52623966</v>
      </c>
      <c r="T18" s="105">
        <f t="shared" si="6"/>
        <v>503500710</v>
      </c>
      <c r="U18" s="40">
        <f t="shared" si="7"/>
        <v>0.2063638544897553</v>
      </c>
      <c r="V18" s="103">
        <v>519108129</v>
      </c>
      <c r="W18" s="105">
        <v>78749468</v>
      </c>
      <c r="X18" s="105">
        <f t="shared" si="8"/>
        <v>597857597</v>
      </c>
      <c r="Y18" s="40">
        <f t="shared" si="9"/>
        <v>0.24503679081783772</v>
      </c>
      <c r="Z18" s="75">
        <f t="shared" si="10"/>
        <v>1932261963</v>
      </c>
      <c r="AA18" s="76">
        <f t="shared" si="11"/>
        <v>222799252</v>
      </c>
      <c r="AB18" s="76">
        <f t="shared" si="12"/>
        <v>2155061215</v>
      </c>
      <c r="AC18" s="40">
        <f t="shared" si="13"/>
        <v>0.8832693383665244</v>
      </c>
      <c r="AD18" s="75">
        <v>495961263</v>
      </c>
      <c r="AE18" s="76">
        <v>166534140</v>
      </c>
      <c r="AF18" s="76">
        <f t="shared" si="14"/>
        <v>662495403</v>
      </c>
      <c r="AG18" s="40">
        <f t="shared" si="15"/>
        <v>0.8936823241175511</v>
      </c>
      <c r="AH18" s="40">
        <f t="shared" si="16"/>
        <v>-0.09756717662839387</v>
      </c>
      <c r="AI18" s="12">
        <v>2270264762</v>
      </c>
      <c r="AJ18" s="12">
        <v>2371036593</v>
      </c>
      <c r="AK18" s="12">
        <v>2118953493</v>
      </c>
      <c r="AL18" s="12"/>
    </row>
    <row r="19" spans="1:38" s="13" customFormat="1" ht="12.75">
      <c r="A19" s="29" t="s">
        <v>96</v>
      </c>
      <c r="B19" s="58" t="s">
        <v>247</v>
      </c>
      <c r="C19" s="39" t="s">
        <v>248</v>
      </c>
      <c r="D19" s="75">
        <v>911527423</v>
      </c>
      <c r="E19" s="76">
        <v>114851847</v>
      </c>
      <c r="F19" s="77">
        <f t="shared" si="0"/>
        <v>1026379270</v>
      </c>
      <c r="G19" s="75">
        <v>939842498</v>
      </c>
      <c r="H19" s="76">
        <v>126958060</v>
      </c>
      <c r="I19" s="78">
        <f t="shared" si="1"/>
        <v>1066800558</v>
      </c>
      <c r="J19" s="75">
        <v>145980469</v>
      </c>
      <c r="K19" s="76">
        <v>9820268</v>
      </c>
      <c r="L19" s="76">
        <f t="shared" si="2"/>
        <v>155800737</v>
      </c>
      <c r="M19" s="40">
        <f t="shared" si="3"/>
        <v>0.1517964572686664</v>
      </c>
      <c r="N19" s="103">
        <v>178708670</v>
      </c>
      <c r="O19" s="104">
        <v>10040963</v>
      </c>
      <c r="P19" s="105">
        <f t="shared" si="4"/>
        <v>188749633</v>
      </c>
      <c r="Q19" s="40">
        <f t="shared" si="5"/>
        <v>0.18389852417810426</v>
      </c>
      <c r="R19" s="103">
        <v>180128465</v>
      </c>
      <c r="S19" s="105">
        <v>11828290</v>
      </c>
      <c r="T19" s="105">
        <f t="shared" si="6"/>
        <v>191956755</v>
      </c>
      <c r="U19" s="40">
        <f t="shared" si="7"/>
        <v>0.1799368715740773</v>
      </c>
      <c r="V19" s="103">
        <v>210119874</v>
      </c>
      <c r="W19" s="105">
        <v>40608986</v>
      </c>
      <c r="X19" s="105">
        <f t="shared" si="8"/>
        <v>250728860</v>
      </c>
      <c r="Y19" s="40">
        <f t="shared" si="9"/>
        <v>0.23502880469996904</v>
      </c>
      <c r="Z19" s="75">
        <f t="shared" si="10"/>
        <v>714937478</v>
      </c>
      <c r="AA19" s="76">
        <f t="shared" si="11"/>
        <v>72298507</v>
      </c>
      <c r="AB19" s="76">
        <f t="shared" si="12"/>
        <v>787235985</v>
      </c>
      <c r="AC19" s="40">
        <f t="shared" si="13"/>
        <v>0.7379411072636503</v>
      </c>
      <c r="AD19" s="75">
        <v>191214794</v>
      </c>
      <c r="AE19" s="76">
        <v>18908831</v>
      </c>
      <c r="AF19" s="76">
        <f t="shared" si="14"/>
        <v>210123625</v>
      </c>
      <c r="AG19" s="40">
        <f t="shared" si="15"/>
        <v>0.7414979234859341</v>
      </c>
      <c r="AH19" s="40">
        <f t="shared" si="16"/>
        <v>0.19324450070761912</v>
      </c>
      <c r="AI19" s="12">
        <v>963403058</v>
      </c>
      <c r="AJ19" s="12">
        <v>952029188</v>
      </c>
      <c r="AK19" s="12">
        <v>705927666</v>
      </c>
      <c r="AL19" s="12"/>
    </row>
    <row r="20" spans="1:38" s="13" customFormat="1" ht="12.75">
      <c r="A20" s="29" t="s">
        <v>96</v>
      </c>
      <c r="B20" s="58" t="s">
        <v>249</v>
      </c>
      <c r="C20" s="39" t="s">
        <v>250</v>
      </c>
      <c r="D20" s="75">
        <v>447934073</v>
      </c>
      <c r="E20" s="76">
        <v>84901000</v>
      </c>
      <c r="F20" s="77">
        <f t="shared" si="0"/>
        <v>532835073</v>
      </c>
      <c r="G20" s="75">
        <v>470508974</v>
      </c>
      <c r="H20" s="76">
        <v>84901000</v>
      </c>
      <c r="I20" s="78">
        <f t="shared" si="1"/>
        <v>555409974</v>
      </c>
      <c r="J20" s="75">
        <v>95908479</v>
      </c>
      <c r="K20" s="76">
        <v>14914359</v>
      </c>
      <c r="L20" s="76">
        <f t="shared" si="2"/>
        <v>110822838</v>
      </c>
      <c r="M20" s="40">
        <f t="shared" si="3"/>
        <v>0.2079871307570626</v>
      </c>
      <c r="N20" s="103">
        <v>89616039</v>
      </c>
      <c r="O20" s="104">
        <v>27541931</v>
      </c>
      <c r="P20" s="105">
        <f t="shared" si="4"/>
        <v>117157970</v>
      </c>
      <c r="Q20" s="40">
        <f t="shared" si="5"/>
        <v>0.2198766108626637</v>
      </c>
      <c r="R20" s="103">
        <v>120438768</v>
      </c>
      <c r="S20" s="105">
        <v>6605689</v>
      </c>
      <c r="T20" s="105">
        <f t="shared" si="6"/>
        <v>127044457</v>
      </c>
      <c r="U20" s="40">
        <f t="shared" si="7"/>
        <v>0.22873996317538223</v>
      </c>
      <c r="V20" s="103">
        <v>79770463</v>
      </c>
      <c r="W20" s="105">
        <v>20720163</v>
      </c>
      <c r="X20" s="105">
        <f t="shared" si="8"/>
        <v>100490626</v>
      </c>
      <c r="Y20" s="40">
        <f t="shared" si="9"/>
        <v>0.18093053906878526</v>
      </c>
      <c r="Z20" s="75">
        <f t="shared" si="10"/>
        <v>385733749</v>
      </c>
      <c r="AA20" s="76">
        <f t="shared" si="11"/>
        <v>69782142</v>
      </c>
      <c r="AB20" s="76">
        <f t="shared" si="12"/>
        <v>455515891</v>
      </c>
      <c r="AC20" s="40">
        <f t="shared" si="13"/>
        <v>0.8201435197849004</v>
      </c>
      <c r="AD20" s="75">
        <v>103932176</v>
      </c>
      <c r="AE20" s="76">
        <v>46318914</v>
      </c>
      <c r="AF20" s="76">
        <f t="shared" si="14"/>
        <v>150251090</v>
      </c>
      <c r="AG20" s="40">
        <f t="shared" si="15"/>
        <v>0.8535822181350041</v>
      </c>
      <c r="AH20" s="40">
        <f t="shared" si="16"/>
        <v>-0.3311820499937804</v>
      </c>
      <c r="AI20" s="12">
        <v>494178000</v>
      </c>
      <c r="AJ20" s="12">
        <v>549728974</v>
      </c>
      <c r="AK20" s="12">
        <v>469238877</v>
      </c>
      <c r="AL20" s="12"/>
    </row>
    <row r="21" spans="1:38" s="13" customFormat="1" ht="12.75">
      <c r="A21" s="29" t="s">
        <v>96</v>
      </c>
      <c r="B21" s="58" t="s">
        <v>251</v>
      </c>
      <c r="C21" s="39" t="s">
        <v>252</v>
      </c>
      <c r="D21" s="75">
        <v>1489629304</v>
      </c>
      <c r="E21" s="76">
        <v>354952994</v>
      </c>
      <c r="F21" s="77">
        <f t="shared" si="0"/>
        <v>1844582298</v>
      </c>
      <c r="G21" s="75">
        <v>1569657490</v>
      </c>
      <c r="H21" s="76">
        <v>295456308</v>
      </c>
      <c r="I21" s="78">
        <f t="shared" si="1"/>
        <v>1865113798</v>
      </c>
      <c r="J21" s="75">
        <v>237830311</v>
      </c>
      <c r="K21" s="76">
        <v>26011109</v>
      </c>
      <c r="L21" s="76">
        <f t="shared" si="2"/>
        <v>263841420</v>
      </c>
      <c r="M21" s="40">
        <f t="shared" si="3"/>
        <v>0.143035862528916</v>
      </c>
      <c r="N21" s="103">
        <v>226606890</v>
      </c>
      <c r="O21" s="104">
        <v>44519773</v>
      </c>
      <c r="P21" s="105">
        <f t="shared" si="4"/>
        <v>271126663</v>
      </c>
      <c r="Q21" s="40">
        <f t="shared" si="5"/>
        <v>0.14698539788328815</v>
      </c>
      <c r="R21" s="103">
        <v>209557586</v>
      </c>
      <c r="S21" s="105">
        <v>16529071</v>
      </c>
      <c r="T21" s="105">
        <f t="shared" si="6"/>
        <v>226086657</v>
      </c>
      <c r="U21" s="40">
        <f t="shared" si="7"/>
        <v>0.12121869305907092</v>
      </c>
      <c r="V21" s="103">
        <v>233610008</v>
      </c>
      <c r="W21" s="105">
        <v>73234462</v>
      </c>
      <c r="X21" s="105">
        <f t="shared" si="8"/>
        <v>306844470</v>
      </c>
      <c r="Y21" s="40">
        <f t="shared" si="9"/>
        <v>0.16451782745322868</v>
      </c>
      <c r="Z21" s="75">
        <f t="shared" si="10"/>
        <v>907604795</v>
      </c>
      <c r="AA21" s="76">
        <f t="shared" si="11"/>
        <v>160294415</v>
      </c>
      <c r="AB21" s="76">
        <f t="shared" si="12"/>
        <v>1067899210</v>
      </c>
      <c r="AC21" s="40">
        <f t="shared" si="13"/>
        <v>0.5725651759936206</v>
      </c>
      <c r="AD21" s="75">
        <v>236529321</v>
      </c>
      <c r="AE21" s="76">
        <v>79771501</v>
      </c>
      <c r="AF21" s="76">
        <f t="shared" si="14"/>
        <v>316300822</v>
      </c>
      <c r="AG21" s="40">
        <f t="shared" si="15"/>
        <v>0.8306325357368093</v>
      </c>
      <c r="AH21" s="40">
        <f t="shared" si="16"/>
        <v>-0.029896703841003625</v>
      </c>
      <c r="AI21" s="12">
        <v>1499565044</v>
      </c>
      <c r="AJ21" s="12">
        <v>1499565044</v>
      </c>
      <c r="AK21" s="12">
        <v>1245587515</v>
      </c>
      <c r="AL21" s="12"/>
    </row>
    <row r="22" spans="1:38" s="13" customFormat="1" ht="12.75">
      <c r="A22" s="29" t="s">
        <v>115</v>
      </c>
      <c r="B22" s="58" t="s">
        <v>253</v>
      </c>
      <c r="C22" s="39" t="s">
        <v>254</v>
      </c>
      <c r="D22" s="75">
        <v>253628573</v>
      </c>
      <c r="E22" s="76">
        <v>5360000</v>
      </c>
      <c r="F22" s="77">
        <f t="shared" si="0"/>
        <v>258988573</v>
      </c>
      <c r="G22" s="75">
        <v>273430856</v>
      </c>
      <c r="H22" s="76">
        <v>2975770</v>
      </c>
      <c r="I22" s="78">
        <f t="shared" si="1"/>
        <v>276406626</v>
      </c>
      <c r="J22" s="75">
        <v>66625763</v>
      </c>
      <c r="K22" s="76">
        <v>3279481</v>
      </c>
      <c r="L22" s="76">
        <f t="shared" si="2"/>
        <v>69905244</v>
      </c>
      <c r="M22" s="40">
        <f t="shared" si="3"/>
        <v>0.26991632561333123</v>
      </c>
      <c r="N22" s="103">
        <v>62861570</v>
      </c>
      <c r="O22" s="104">
        <v>1461438</v>
      </c>
      <c r="P22" s="105">
        <f t="shared" si="4"/>
        <v>64323008</v>
      </c>
      <c r="Q22" s="40">
        <f t="shared" si="5"/>
        <v>0.24836233990910478</v>
      </c>
      <c r="R22" s="103">
        <v>65461741</v>
      </c>
      <c r="S22" s="105">
        <v>-2739457</v>
      </c>
      <c r="T22" s="105">
        <f t="shared" si="6"/>
        <v>62722284</v>
      </c>
      <c r="U22" s="40">
        <f t="shared" si="7"/>
        <v>0.22692033439169434</v>
      </c>
      <c r="V22" s="103">
        <v>78504411</v>
      </c>
      <c r="W22" s="105">
        <v>170675</v>
      </c>
      <c r="X22" s="105">
        <f t="shared" si="8"/>
        <v>78675086</v>
      </c>
      <c r="Y22" s="40">
        <f t="shared" si="9"/>
        <v>0.2846353111665275</v>
      </c>
      <c r="Z22" s="75">
        <f t="shared" si="10"/>
        <v>273453485</v>
      </c>
      <c r="AA22" s="76">
        <f t="shared" si="11"/>
        <v>2172137</v>
      </c>
      <c r="AB22" s="76">
        <f t="shared" si="12"/>
        <v>275625622</v>
      </c>
      <c r="AC22" s="40">
        <f t="shared" si="13"/>
        <v>0.9971744382133589</v>
      </c>
      <c r="AD22" s="75">
        <v>63905078</v>
      </c>
      <c r="AE22" s="76">
        <v>3407959</v>
      </c>
      <c r="AF22" s="76">
        <f t="shared" si="14"/>
        <v>67313037</v>
      </c>
      <c r="AG22" s="40">
        <f t="shared" si="15"/>
        <v>0.7907086332009436</v>
      </c>
      <c r="AH22" s="40">
        <f t="shared" si="16"/>
        <v>0.16879418172738214</v>
      </c>
      <c r="AI22" s="12">
        <v>261899400</v>
      </c>
      <c r="AJ22" s="12">
        <v>274593400</v>
      </c>
      <c r="AK22" s="12">
        <v>217123372</v>
      </c>
      <c r="AL22" s="12"/>
    </row>
    <row r="23" spans="1:38" s="55" customFormat="1" ht="12.75">
      <c r="A23" s="59"/>
      <c r="B23" s="60" t="s">
        <v>255</v>
      </c>
      <c r="C23" s="32"/>
      <c r="D23" s="79">
        <f>SUM(D18:D22)</f>
        <v>5204353396</v>
      </c>
      <c r="E23" s="80">
        <f>SUM(E18:E22)</f>
        <v>780647677</v>
      </c>
      <c r="F23" s="88">
        <f t="shared" si="0"/>
        <v>5985001073</v>
      </c>
      <c r="G23" s="79">
        <f>SUM(G18:G22)</f>
        <v>5439496033</v>
      </c>
      <c r="H23" s="80">
        <f>SUM(H18:H22)</f>
        <v>764103626</v>
      </c>
      <c r="I23" s="81">
        <f t="shared" si="1"/>
        <v>6203599659</v>
      </c>
      <c r="J23" s="79">
        <f>SUM(J18:J22)</f>
        <v>1098443910</v>
      </c>
      <c r="K23" s="80">
        <f>SUM(K18:K22)</f>
        <v>78331769</v>
      </c>
      <c r="L23" s="80">
        <f t="shared" si="2"/>
        <v>1176775679</v>
      </c>
      <c r="M23" s="44">
        <f t="shared" si="3"/>
        <v>0.19662079666263746</v>
      </c>
      <c r="N23" s="109">
        <f>SUM(N18:N22)</f>
        <v>967971371</v>
      </c>
      <c r="O23" s="110">
        <f>SUM(O18:O22)</f>
        <v>150683371</v>
      </c>
      <c r="P23" s="111">
        <f t="shared" si="4"/>
        <v>1118654742</v>
      </c>
      <c r="Q23" s="44">
        <f t="shared" si="5"/>
        <v>0.18690969781886285</v>
      </c>
      <c r="R23" s="109">
        <f>SUM(R18:R22)</f>
        <v>1026463304</v>
      </c>
      <c r="S23" s="111">
        <f>SUM(S18:S22)</f>
        <v>84847559</v>
      </c>
      <c r="T23" s="111">
        <f t="shared" si="6"/>
        <v>1111310863</v>
      </c>
      <c r="U23" s="44">
        <f t="shared" si="7"/>
        <v>0.17913968084445017</v>
      </c>
      <c r="V23" s="109">
        <f>SUM(V18:V22)</f>
        <v>1121112885</v>
      </c>
      <c r="W23" s="111">
        <f>SUM(W18:W22)</f>
        <v>213483754</v>
      </c>
      <c r="X23" s="111">
        <f t="shared" si="8"/>
        <v>1334596639</v>
      </c>
      <c r="Y23" s="44">
        <f t="shared" si="9"/>
        <v>0.21513261853765925</v>
      </c>
      <c r="Z23" s="79">
        <f t="shared" si="10"/>
        <v>4213991470</v>
      </c>
      <c r="AA23" s="80">
        <f t="shared" si="11"/>
        <v>527346453</v>
      </c>
      <c r="AB23" s="80">
        <f t="shared" si="12"/>
        <v>4741337923</v>
      </c>
      <c r="AC23" s="44">
        <f t="shared" si="13"/>
        <v>0.7642881848639936</v>
      </c>
      <c r="AD23" s="79">
        <f>SUM(AD18:AD22)</f>
        <v>1091542632</v>
      </c>
      <c r="AE23" s="80">
        <f>SUM(AE18:AE22)</f>
        <v>314941345</v>
      </c>
      <c r="AF23" s="80">
        <f t="shared" si="14"/>
        <v>1406483977</v>
      </c>
      <c r="AG23" s="44">
        <f t="shared" si="15"/>
        <v>0.8423712319490042</v>
      </c>
      <c r="AH23" s="44">
        <f t="shared" si="16"/>
        <v>-0.05111138070220622</v>
      </c>
      <c r="AI23" s="61">
        <f>SUM(AI18:AI22)</f>
        <v>5489310264</v>
      </c>
      <c r="AJ23" s="61">
        <f>SUM(AJ18:AJ22)</f>
        <v>5646953199</v>
      </c>
      <c r="AK23" s="61">
        <f>SUM(AK18:AK22)</f>
        <v>4756830923</v>
      </c>
      <c r="AL23" s="61"/>
    </row>
    <row r="24" spans="1:38" s="55" customFormat="1" ht="12.75">
      <c r="A24" s="59"/>
      <c r="B24" s="60" t="s">
        <v>256</v>
      </c>
      <c r="C24" s="32"/>
      <c r="D24" s="79">
        <f>SUM(D9:D11,D13:D16,D18:D22)</f>
        <v>92301494651</v>
      </c>
      <c r="E24" s="80">
        <f>SUM(E9:E11,E13:E16,E18:E22)</f>
        <v>16260676574</v>
      </c>
      <c r="F24" s="88">
        <f t="shared" si="0"/>
        <v>108562171225</v>
      </c>
      <c r="G24" s="79">
        <f>SUM(G9:G11,G13:G16,G18:G22)</f>
        <v>92450004375</v>
      </c>
      <c r="H24" s="80">
        <f>SUM(H9:H11,H13:H16,H18:H22)</f>
        <v>16470518132</v>
      </c>
      <c r="I24" s="81">
        <f t="shared" si="1"/>
        <v>108920522507</v>
      </c>
      <c r="J24" s="79">
        <f>SUM(J9:J11,J13:J16,J18:J22)</f>
        <v>21135351304</v>
      </c>
      <c r="K24" s="80">
        <f>SUM(K9:K11,K13:K16,K18:K22)</f>
        <v>1464388190</v>
      </c>
      <c r="L24" s="80">
        <f t="shared" si="2"/>
        <v>22599739494</v>
      </c>
      <c r="M24" s="44">
        <f t="shared" si="3"/>
        <v>0.2081732452380767</v>
      </c>
      <c r="N24" s="109">
        <f>SUM(N9:N11,N13:N16,N18:N22)</f>
        <v>22335848937</v>
      </c>
      <c r="O24" s="110">
        <f>SUM(O9:O11,O13:O16,O18:O22)</f>
        <v>3064928335</v>
      </c>
      <c r="P24" s="111">
        <f t="shared" si="4"/>
        <v>25400777272</v>
      </c>
      <c r="Q24" s="44">
        <f t="shared" si="5"/>
        <v>0.23397447734677065</v>
      </c>
      <c r="R24" s="109">
        <f>SUM(R9:R11,R13:R16,R18:R22)</f>
        <v>20070954458</v>
      </c>
      <c r="S24" s="111">
        <f>SUM(S9:S11,S13:S16,S18:S22)</f>
        <v>2478880212</v>
      </c>
      <c r="T24" s="111">
        <f t="shared" si="6"/>
        <v>22549834670</v>
      </c>
      <c r="U24" s="44">
        <f t="shared" si="7"/>
        <v>0.2070301734785636</v>
      </c>
      <c r="V24" s="109">
        <f>SUM(V9:V11,V13:V16,V18:V22)</f>
        <v>23514146309</v>
      </c>
      <c r="W24" s="111">
        <f>SUM(W9:W11,W13:W16,W18:W22)</f>
        <v>6995365489</v>
      </c>
      <c r="X24" s="111">
        <f t="shared" si="8"/>
        <v>30509511798</v>
      </c>
      <c r="Y24" s="44">
        <f t="shared" si="9"/>
        <v>0.2801080190929055</v>
      </c>
      <c r="Z24" s="79">
        <f t="shared" si="10"/>
        <v>87056301008</v>
      </c>
      <c r="AA24" s="80">
        <f t="shared" si="11"/>
        <v>14003562226</v>
      </c>
      <c r="AB24" s="80">
        <f t="shared" si="12"/>
        <v>101059863234</v>
      </c>
      <c r="AC24" s="44">
        <f t="shared" si="13"/>
        <v>0.9278312379331928</v>
      </c>
      <c r="AD24" s="79">
        <f>SUM(AD9:AD11,AD13:AD16,AD18:AD22)</f>
        <v>22020123497</v>
      </c>
      <c r="AE24" s="80">
        <f>SUM(AE9:AE11,AE13:AE16,AE18:AE22)</f>
        <v>7186576104</v>
      </c>
      <c r="AF24" s="80">
        <f t="shared" si="14"/>
        <v>29206699601</v>
      </c>
      <c r="AG24" s="44">
        <f t="shared" si="15"/>
        <v>0.9155476338049225</v>
      </c>
      <c r="AH24" s="44">
        <f t="shared" si="16"/>
        <v>0.04460662159018458</v>
      </c>
      <c r="AI24" s="61">
        <f>SUM(AI9:AI11,AI13:AI16,AI18:AI22)</f>
        <v>98922031932</v>
      </c>
      <c r="AJ24" s="61">
        <f>SUM(AJ9:AJ11,AJ13:AJ16,AJ18:AJ22)</f>
        <v>99795851386</v>
      </c>
      <c r="AK24" s="61">
        <f>SUM(AK9:AK11,AK13:AK16,AK18:AK22)</f>
        <v>91367855600</v>
      </c>
      <c r="AL24" s="61"/>
    </row>
    <row r="25" spans="1:38" s="13" customFormat="1" ht="12.75">
      <c r="A25" s="62"/>
      <c r="B25" s="63"/>
      <c r="C25" s="64"/>
      <c r="D25" s="91"/>
      <c r="E25" s="91"/>
      <c r="F25" s="92"/>
      <c r="G25" s="93"/>
      <c r="H25" s="91"/>
      <c r="I25" s="94"/>
      <c r="J25" s="93"/>
      <c r="K25" s="95"/>
      <c r="L25" s="91"/>
      <c r="M25" s="68"/>
      <c r="N25" s="93"/>
      <c r="O25" s="95"/>
      <c r="P25" s="91"/>
      <c r="Q25" s="68"/>
      <c r="R25" s="93"/>
      <c r="S25" s="95"/>
      <c r="T25" s="91"/>
      <c r="U25" s="68"/>
      <c r="V25" s="93"/>
      <c r="W25" s="95"/>
      <c r="X25" s="91"/>
      <c r="Y25" s="68"/>
      <c r="Z25" s="93"/>
      <c r="AA25" s="95"/>
      <c r="AB25" s="91"/>
      <c r="AC25" s="68"/>
      <c r="AD25" s="93"/>
      <c r="AE25" s="91"/>
      <c r="AF25" s="91"/>
      <c r="AG25" s="68"/>
      <c r="AH25" s="68"/>
      <c r="AI25" s="12"/>
      <c r="AJ25" s="12"/>
      <c r="AK25" s="12"/>
      <c r="AL25" s="12"/>
    </row>
    <row r="26" spans="1:38" s="13" customFormat="1" ht="13.5">
      <c r="A26" s="12"/>
      <c r="B26" s="136" t="s">
        <v>657</v>
      </c>
      <c r="C26" s="12"/>
      <c r="D26" s="86"/>
      <c r="E26" s="86"/>
      <c r="F26" s="86"/>
      <c r="G26" s="86"/>
      <c r="H26" s="86"/>
      <c r="I26" s="86"/>
      <c r="J26" s="86"/>
      <c r="K26" s="86"/>
      <c r="L26" s="86"/>
      <c r="M26" s="12"/>
      <c r="N26" s="86"/>
      <c r="O26" s="86"/>
      <c r="P26" s="86"/>
      <c r="Q26" s="12"/>
      <c r="R26" s="86"/>
      <c r="S26" s="86"/>
      <c r="T26" s="86"/>
      <c r="U26" s="12"/>
      <c r="V26" s="86"/>
      <c r="W26" s="86"/>
      <c r="X26" s="86"/>
      <c r="Y26" s="12"/>
      <c r="Z26" s="86"/>
      <c r="AA26" s="86"/>
      <c r="AB26" s="86"/>
      <c r="AC26" s="12"/>
      <c r="AD26" s="86"/>
      <c r="AE26" s="86"/>
      <c r="AF26" s="86"/>
      <c r="AG26" s="12"/>
      <c r="AH26" s="12"/>
      <c r="AI26" s="12"/>
      <c r="AJ26" s="12"/>
      <c r="AK26" s="12"/>
      <c r="AL26" s="12"/>
    </row>
    <row r="27" spans="1:38" ht="12.75">
      <c r="A27" s="2"/>
      <c r="B27" s="2"/>
      <c r="C27" s="2"/>
      <c r="D27" s="87"/>
      <c r="E27" s="87"/>
      <c r="F27" s="87"/>
      <c r="G27" s="87"/>
      <c r="H27" s="87"/>
      <c r="I27" s="87"/>
      <c r="J27" s="87"/>
      <c r="K27" s="87"/>
      <c r="L27" s="87"/>
      <c r="M27" s="2"/>
      <c r="N27" s="87"/>
      <c r="O27" s="87"/>
      <c r="P27" s="87"/>
      <c r="Q27" s="2"/>
      <c r="R27" s="87"/>
      <c r="S27" s="87"/>
      <c r="T27" s="87"/>
      <c r="U27" s="2"/>
      <c r="V27" s="87"/>
      <c r="W27" s="87"/>
      <c r="X27" s="87"/>
      <c r="Y27" s="2"/>
      <c r="Z27" s="87"/>
      <c r="AA27" s="87"/>
      <c r="AB27" s="87"/>
      <c r="AC27" s="2"/>
      <c r="AD27" s="87"/>
      <c r="AE27" s="87"/>
      <c r="AF27" s="87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2"/>
      <c r="D28" s="87"/>
      <c r="E28" s="87"/>
      <c r="F28" s="87"/>
      <c r="G28" s="87"/>
      <c r="H28" s="87"/>
      <c r="I28" s="87"/>
      <c r="J28" s="87"/>
      <c r="K28" s="87"/>
      <c r="L28" s="87"/>
      <c r="M28" s="2"/>
      <c r="N28" s="87"/>
      <c r="O28" s="87"/>
      <c r="P28" s="87"/>
      <c r="Q28" s="2"/>
      <c r="R28" s="87"/>
      <c r="S28" s="87"/>
      <c r="T28" s="87"/>
      <c r="U28" s="2"/>
      <c r="V28" s="87"/>
      <c r="W28" s="87"/>
      <c r="X28" s="87"/>
      <c r="Y28" s="2"/>
      <c r="Z28" s="87"/>
      <c r="AA28" s="87"/>
      <c r="AB28" s="87"/>
      <c r="AC28" s="2"/>
      <c r="AD28" s="87"/>
      <c r="AE28" s="87"/>
      <c r="AF28" s="87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2"/>
      <c r="D29" s="87"/>
      <c r="E29" s="87"/>
      <c r="F29" s="87"/>
      <c r="G29" s="87"/>
      <c r="H29" s="87"/>
      <c r="I29" s="87"/>
      <c r="J29" s="87"/>
      <c r="K29" s="87"/>
      <c r="L29" s="87"/>
      <c r="M29" s="2"/>
      <c r="N29" s="87"/>
      <c r="O29" s="87"/>
      <c r="P29" s="87"/>
      <c r="Q29" s="2"/>
      <c r="R29" s="87"/>
      <c r="S29" s="87"/>
      <c r="T29" s="87"/>
      <c r="U29" s="2"/>
      <c r="V29" s="87"/>
      <c r="W29" s="87"/>
      <c r="X29" s="87"/>
      <c r="Y29" s="2"/>
      <c r="Z29" s="87"/>
      <c r="AA29" s="87"/>
      <c r="AB29" s="87"/>
      <c r="AC29" s="2"/>
      <c r="AD29" s="87"/>
      <c r="AE29" s="87"/>
      <c r="AF29" s="87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87"/>
      <c r="E30" s="87"/>
      <c r="F30" s="87"/>
      <c r="G30" s="87"/>
      <c r="H30" s="87"/>
      <c r="I30" s="87"/>
      <c r="J30" s="87"/>
      <c r="K30" s="87"/>
      <c r="L30" s="87"/>
      <c r="M30" s="2"/>
      <c r="N30" s="87"/>
      <c r="O30" s="87"/>
      <c r="P30" s="87"/>
      <c r="Q30" s="2"/>
      <c r="R30" s="87"/>
      <c r="S30" s="87"/>
      <c r="T30" s="87"/>
      <c r="U30" s="2"/>
      <c r="V30" s="87"/>
      <c r="W30" s="87"/>
      <c r="X30" s="87"/>
      <c r="Y30" s="2"/>
      <c r="Z30" s="87"/>
      <c r="AA30" s="87"/>
      <c r="AB30" s="87"/>
      <c r="AC30" s="2"/>
      <c r="AD30" s="87"/>
      <c r="AE30" s="87"/>
      <c r="AF30" s="87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87"/>
      <c r="E31" s="87"/>
      <c r="F31" s="87"/>
      <c r="G31" s="87"/>
      <c r="H31" s="87"/>
      <c r="I31" s="87"/>
      <c r="J31" s="87"/>
      <c r="K31" s="87"/>
      <c r="L31" s="87"/>
      <c r="M31" s="2"/>
      <c r="N31" s="87"/>
      <c r="O31" s="87"/>
      <c r="P31" s="87"/>
      <c r="Q31" s="2"/>
      <c r="R31" s="87"/>
      <c r="S31" s="87"/>
      <c r="T31" s="87"/>
      <c r="U31" s="2"/>
      <c r="V31" s="87"/>
      <c r="W31" s="87"/>
      <c r="X31" s="87"/>
      <c r="Y31" s="2"/>
      <c r="Z31" s="87"/>
      <c r="AA31" s="87"/>
      <c r="AB31" s="87"/>
      <c r="AC31" s="2"/>
      <c r="AD31" s="87"/>
      <c r="AE31" s="87"/>
      <c r="AF31" s="87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87"/>
      <c r="E32" s="87"/>
      <c r="F32" s="87"/>
      <c r="G32" s="87"/>
      <c r="H32" s="87"/>
      <c r="I32" s="87"/>
      <c r="J32" s="87"/>
      <c r="K32" s="87"/>
      <c r="L32" s="87"/>
      <c r="M32" s="2"/>
      <c r="N32" s="87"/>
      <c r="O32" s="87"/>
      <c r="P32" s="87"/>
      <c r="Q32" s="2"/>
      <c r="R32" s="87"/>
      <c r="S32" s="87"/>
      <c r="T32" s="87"/>
      <c r="U32" s="2"/>
      <c r="V32" s="87"/>
      <c r="W32" s="87"/>
      <c r="X32" s="87"/>
      <c r="Y32" s="2"/>
      <c r="Z32" s="87"/>
      <c r="AA32" s="87"/>
      <c r="AB32" s="87"/>
      <c r="AC32" s="2"/>
      <c r="AD32" s="87"/>
      <c r="AE32" s="87"/>
      <c r="AF32" s="87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87"/>
      <c r="E33" s="87"/>
      <c r="F33" s="87"/>
      <c r="G33" s="87"/>
      <c r="H33" s="87"/>
      <c r="I33" s="87"/>
      <c r="J33" s="87"/>
      <c r="K33" s="87"/>
      <c r="L33" s="87"/>
      <c r="M33" s="2"/>
      <c r="N33" s="87"/>
      <c r="O33" s="87"/>
      <c r="P33" s="87"/>
      <c r="Q33" s="2"/>
      <c r="R33" s="87"/>
      <c r="S33" s="87"/>
      <c r="T33" s="87"/>
      <c r="U33" s="2"/>
      <c r="V33" s="87"/>
      <c r="W33" s="87"/>
      <c r="X33" s="87"/>
      <c r="Y33" s="2"/>
      <c r="Z33" s="87"/>
      <c r="AA33" s="87"/>
      <c r="AB33" s="87"/>
      <c r="AC33" s="2"/>
      <c r="AD33" s="87"/>
      <c r="AE33" s="87"/>
      <c r="AF33" s="87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87"/>
      <c r="E34" s="87"/>
      <c r="F34" s="87"/>
      <c r="G34" s="87"/>
      <c r="H34" s="87"/>
      <c r="I34" s="87"/>
      <c r="J34" s="87"/>
      <c r="K34" s="87"/>
      <c r="L34" s="87"/>
      <c r="M34" s="2"/>
      <c r="N34" s="87"/>
      <c r="O34" s="87"/>
      <c r="P34" s="87"/>
      <c r="Q34" s="2"/>
      <c r="R34" s="87"/>
      <c r="S34" s="87"/>
      <c r="T34" s="87"/>
      <c r="U34" s="2"/>
      <c r="V34" s="87"/>
      <c r="W34" s="87"/>
      <c r="X34" s="87"/>
      <c r="Y34" s="2"/>
      <c r="Z34" s="87"/>
      <c r="AA34" s="87"/>
      <c r="AB34" s="87"/>
      <c r="AC34" s="2"/>
      <c r="AD34" s="87"/>
      <c r="AE34" s="87"/>
      <c r="AF34" s="87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87"/>
      <c r="E35" s="87"/>
      <c r="F35" s="87"/>
      <c r="G35" s="87"/>
      <c r="H35" s="87"/>
      <c r="I35" s="87"/>
      <c r="J35" s="87"/>
      <c r="K35" s="87"/>
      <c r="L35" s="87"/>
      <c r="M35" s="2"/>
      <c r="N35" s="87"/>
      <c r="O35" s="87"/>
      <c r="P35" s="87"/>
      <c r="Q35" s="2"/>
      <c r="R35" s="87"/>
      <c r="S35" s="87"/>
      <c r="T35" s="87"/>
      <c r="U35" s="2"/>
      <c r="V35" s="87"/>
      <c r="W35" s="87"/>
      <c r="X35" s="87"/>
      <c r="Y35" s="2"/>
      <c r="Z35" s="87"/>
      <c r="AA35" s="87"/>
      <c r="AB35" s="87"/>
      <c r="AC35" s="2"/>
      <c r="AD35" s="87"/>
      <c r="AE35" s="87"/>
      <c r="AF35" s="87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87"/>
      <c r="E36" s="87"/>
      <c r="F36" s="87"/>
      <c r="G36" s="87"/>
      <c r="H36" s="87"/>
      <c r="I36" s="87"/>
      <c r="J36" s="87"/>
      <c r="K36" s="87"/>
      <c r="L36" s="87"/>
      <c r="M36" s="2"/>
      <c r="N36" s="87"/>
      <c r="O36" s="87"/>
      <c r="P36" s="87"/>
      <c r="Q36" s="2"/>
      <c r="R36" s="87"/>
      <c r="S36" s="87"/>
      <c r="T36" s="87"/>
      <c r="U36" s="2"/>
      <c r="V36" s="87"/>
      <c r="W36" s="87"/>
      <c r="X36" s="87"/>
      <c r="Y36" s="2"/>
      <c r="Z36" s="87"/>
      <c r="AA36" s="87"/>
      <c r="AB36" s="87"/>
      <c r="AC36" s="2"/>
      <c r="AD36" s="87"/>
      <c r="AE36" s="87"/>
      <c r="AF36" s="87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87"/>
      <c r="E37" s="87"/>
      <c r="F37" s="87"/>
      <c r="G37" s="87"/>
      <c r="H37" s="87"/>
      <c r="I37" s="87"/>
      <c r="J37" s="87"/>
      <c r="K37" s="87"/>
      <c r="L37" s="87"/>
      <c r="M37" s="2"/>
      <c r="N37" s="87"/>
      <c r="O37" s="87"/>
      <c r="P37" s="87"/>
      <c r="Q37" s="2"/>
      <c r="R37" s="87"/>
      <c r="S37" s="87"/>
      <c r="T37" s="87"/>
      <c r="U37" s="2"/>
      <c r="V37" s="87"/>
      <c r="W37" s="87"/>
      <c r="X37" s="87"/>
      <c r="Y37" s="2"/>
      <c r="Z37" s="87"/>
      <c r="AA37" s="87"/>
      <c r="AB37" s="87"/>
      <c r="AC37" s="2"/>
      <c r="AD37" s="87"/>
      <c r="AE37" s="87"/>
      <c r="AF37" s="87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87"/>
      <c r="E38" s="87"/>
      <c r="F38" s="87"/>
      <c r="G38" s="87"/>
      <c r="H38" s="87"/>
      <c r="I38" s="87"/>
      <c r="J38" s="87"/>
      <c r="K38" s="87"/>
      <c r="L38" s="87"/>
      <c r="M38" s="2"/>
      <c r="N38" s="87"/>
      <c r="O38" s="87"/>
      <c r="P38" s="87"/>
      <c r="Q38" s="2"/>
      <c r="R38" s="87"/>
      <c r="S38" s="87"/>
      <c r="T38" s="87"/>
      <c r="U38" s="2"/>
      <c r="V38" s="87"/>
      <c r="W38" s="87"/>
      <c r="X38" s="87"/>
      <c r="Y38" s="2"/>
      <c r="Z38" s="87"/>
      <c r="AA38" s="87"/>
      <c r="AB38" s="87"/>
      <c r="AC38" s="2"/>
      <c r="AD38" s="87"/>
      <c r="AE38" s="87"/>
      <c r="AF38" s="87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87"/>
      <c r="E39" s="87"/>
      <c r="F39" s="87"/>
      <c r="G39" s="87"/>
      <c r="H39" s="87"/>
      <c r="I39" s="87"/>
      <c r="J39" s="87"/>
      <c r="K39" s="87"/>
      <c r="L39" s="87"/>
      <c r="M39" s="2"/>
      <c r="N39" s="87"/>
      <c r="O39" s="87"/>
      <c r="P39" s="87"/>
      <c r="Q39" s="2"/>
      <c r="R39" s="87"/>
      <c r="S39" s="87"/>
      <c r="T39" s="87"/>
      <c r="U39" s="2"/>
      <c r="V39" s="87"/>
      <c r="W39" s="87"/>
      <c r="X39" s="87"/>
      <c r="Y39" s="2"/>
      <c r="Z39" s="87"/>
      <c r="AA39" s="87"/>
      <c r="AB39" s="87"/>
      <c r="AC39" s="2"/>
      <c r="AD39" s="87"/>
      <c r="AE39" s="87"/>
      <c r="AF39" s="87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87"/>
      <c r="E40" s="87"/>
      <c r="F40" s="87"/>
      <c r="G40" s="87"/>
      <c r="H40" s="87"/>
      <c r="I40" s="87"/>
      <c r="J40" s="87"/>
      <c r="K40" s="87"/>
      <c r="L40" s="87"/>
      <c r="M40" s="2"/>
      <c r="N40" s="87"/>
      <c r="O40" s="87"/>
      <c r="P40" s="87"/>
      <c r="Q40" s="2"/>
      <c r="R40" s="87"/>
      <c r="S40" s="87"/>
      <c r="T40" s="87"/>
      <c r="U40" s="2"/>
      <c r="V40" s="87"/>
      <c r="W40" s="87"/>
      <c r="X40" s="87"/>
      <c r="Y40" s="2"/>
      <c r="Z40" s="87"/>
      <c r="AA40" s="87"/>
      <c r="AB40" s="87"/>
      <c r="AC40" s="2"/>
      <c r="AD40" s="87"/>
      <c r="AE40" s="87"/>
      <c r="AF40" s="87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87"/>
      <c r="E41" s="87"/>
      <c r="F41" s="87"/>
      <c r="G41" s="87"/>
      <c r="H41" s="87"/>
      <c r="I41" s="87"/>
      <c r="J41" s="87"/>
      <c r="K41" s="87"/>
      <c r="L41" s="87"/>
      <c r="M41" s="2"/>
      <c r="N41" s="87"/>
      <c r="O41" s="87"/>
      <c r="P41" s="87"/>
      <c r="Q41" s="2"/>
      <c r="R41" s="87"/>
      <c r="S41" s="87"/>
      <c r="T41" s="87"/>
      <c r="U41" s="2"/>
      <c r="V41" s="87"/>
      <c r="W41" s="87"/>
      <c r="X41" s="87"/>
      <c r="Y41" s="2"/>
      <c r="Z41" s="87"/>
      <c r="AA41" s="87"/>
      <c r="AB41" s="87"/>
      <c r="AC41" s="2"/>
      <c r="AD41" s="87"/>
      <c r="AE41" s="87"/>
      <c r="AF41" s="87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87"/>
      <c r="E42" s="87"/>
      <c r="F42" s="87"/>
      <c r="G42" s="87"/>
      <c r="H42" s="87"/>
      <c r="I42" s="87"/>
      <c r="J42" s="87"/>
      <c r="K42" s="87"/>
      <c r="L42" s="87"/>
      <c r="M42" s="2"/>
      <c r="N42" s="87"/>
      <c r="O42" s="87"/>
      <c r="P42" s="87"/>
      <c r="Q42" s="2"/>
      <c r="R42" s="87"/>
      <c r="S42" s="87"/>
      <c r="T42" s="87"/>
      <c r="U42" s="2"/>
      <c r="V42" s="87"/>
      <c r="W42" s="87"/>
      <c r="X42" s="87"/>
      <c r="Y42" s="2"/>
      <c r="Z42" s="87"/>
      <c r="AA42" s="87"/>
      <c r="AB42" s="87"/>
      <c r="AC42" s="2"/>
      <c r="AD42" s="87"/>
      <c r="AE42" s="87"/>
      <c r="AF42" s="87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87"/>
      <c r="E43" s="87"/>
      <c r="F43" s="87"/>
      <c r="G43" s="87"/>
      <c r="H43" s="87"/>
      <c r="I43" s="87"/>
      <c r="J43" s="87"/>
      <c r="K43" s="87"/>
      <c r="L43" s="87"/>
      <c r="M43" s="2"/>
      <c r="N43" s="87"/>
      <c r="O43" s="87"/>
      <c r="P43" s="87"/>
      <c r="Q43" s="2"/>
      <c r="R43" s="87"/>
      <c r="S43" s="87"/>
      <c r="T43" s="87"/>
      <c r="U43" s="2"/>
      <c r="V43" s="87"/>
      <c r="W43" s="87"/>
      <c r="X43" s="87"/>
      <c r="Y43" s="2"/>
      <c r="Z43" s="87"/>
      <c r="AA43" s="87"/>
      <c r="AB43" s="87"/>
      <c r="AC43" s="2"/>
      <c r="AD43" s="87"/>
      <c r="AE43" s="87"/>
      <c r="AF43" s="87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87"/>
      <c r="E44" s="87"/>
      <c r="F44" s="87"/>
      <c r="G44" s="87"/>
      <c r="H44" s="87"/>
      <c r="I44" s="87"/>
      <c r="J44" s="87"/>
      <c r="K44" s="87"/>
      <c r="L44" s="87"/>
      <c r="M44" s="2"/>
      <c r="N44" s="87"/>
      <c r="O44" s="87"/>
      <c r="P44" s="87"/>
      <c r="Q44" s="2"/>
      <c r="R44" s="87"/>
      <c r="S44" s="87"/>
      <c r="T44" s="87"/>
      <c r="U44" s="2"/>
      <c r="V44" s="87"/>
      <c r="W44" s="87"/>
      <c r="X44" s="87"/>
      <c r="Y44" s="2"/>
      <c r="Z44" s="87"/>
      <c r="AA44" s="87"/>
      <c r="AB44" s="87"/>
      <c r="AC44" s="2"/>
      <c r="AD44" s="87"/>
      <c r="AE44" s="87"/>
      <c r="AF44" s="87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87"/>
      <c r="E45" s="87"/>
      <c r="F45" s="87"/>
      <c r="G45" s="87"/>
      <c r="H45" s="87"/>
      <c r="I45" s="87"/>
      <c r="J45" s="87"/>
      <c r="K45" s="87"/>
      <c r="L45" s="87"/>
      <c r="M45" s="2"/>
      <c r="N45" s="87"/>
      <c r="O45" s="87"/>
      <c r="P45" s="87"/>
      <c r="Q45" s="2"/>
      <c r="R45" s="87"/>
      <c r="S45" s="87"/>
      <c r="T45" s="87"/>
      <c r="U45" s="2"/>
      <c r="V45" s="87"/>
      <c r="W45" s="87"/>
      <c r="X45" s="87"/>
      <c r="Y45" s="2"/>
      <c r="Z45" s="87"/>
      <c r="AA45" s="87"/>
      <c r="AB45" s="87"/>
      <c r="AC45" s="2"/>
      <c r="AD45" s="87"/>
      <c r="AE45" s="87"/>
      <c r="AF45" s="87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87"/>
      <c r="E46" s="87"/>
      <c r="F46" s="87"/>
      <c r="G46" s="87"/>
      <c r="H46" s="87"/>
      <c r="I46" s="87"/>
      <c r="J46" s="87"/>
      <c r="K46" s="87"/>
      <c r="L46" s="87"/>
      <c r="M46" s="2"/>
      <c r="N46" s="87"/>
      <c r="O46" s="87"/>
      <c r="P46" s="87"/>
      <c r="Q46" s="2"/>
      <c r="R46" s="87"/>
      <c r="S46" s="87"/>
      <c r="T46" s="87"/>
      <c r="U46" s="2"/>
      <c r="V46" s="87"/>
      <c r="W46" s="87"/>
      <c r="X46" s="87"/>
      <c r="Y46" s="2"/>
      <c r="Z46" s="87"/>
      <c r="AA46" s="87"/>
      <c r="AB46" s="87"/>
      <c r="AC46" s="2"/>
      <c r="AD46" s="87"/>
      <c r="AE46" s="87"/>
      <c r="AF46" s="87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87"/>
      <c r="E47" s="87"/>
      <c r="F47" s="87"/>
      <c r="G47" s="87"/>
      <c r="H47" s="87"/>
      <c r="I47" s="87"/>
      <c r="J47" s="87"/>
      <c r="K47" s="87"/>
      <c r="L47" s="87"/>
      <c r="M47" s="2"/>
      <c r="N47" s="87"/>
      <c r="O47" s="87"/>
      <c r="P47" s="87"/>
      <c r="Q47" s="2"/>
      <c r="R47" s="87"/>
      <c r="S47" s="87"/>
      <c r="T47" s="87"/>
      <c r="U47" s="2"/>
      <c r="V47" s="87"/>
      <c r="W47" s="87"/>
      <c r="X47" s="87"/>
      <c r="Y47" s="2"/>
      <c r="Z47" s="87"/>
      <c r="AA47" s="87"/>
      <c r="AB47" s="87"/>
      <c r="AC47" s="2"/>
      <c r="AD47" s="87"/>
      <c r="AE47" s="87"/>
      <c r="AF47" s="87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87"/>
      <c r="E48" s="87"/>
      <c r="F48" s="87"/>
      <c r="G48" s="87"/>
      <c r="H48" s="87"/>
      <c r="I48" s="87"/>
      <c r="J48" s="87"/>
      <c r="K48" s="87"/>
      <c r="L48" s="87"/>
      <c r="M48" s="2"/>
      <c r="N48" s="87"/>
      <c r="O48" s="87"/>
      <c r="P48" s="87"/>
      <c r="Q48" s="2"/>
      <c r="R48" s="87"/>
      <c r="S48" s="87"/>
      <c r="T48" s="87"/>
      <c r="U48" s="2"/>
      <c r="V48" s="87"/>
      <c r="W48" s="87"/>
      <c r="X48" s="87"/>
      <c r="Y48" s="2"/>
      <c r="Z48" s="87"/>
      <c r="AA48" s="87"/>
      <c r="AB48" s="87"/>
      <c r="AC48" s="2"/>
      <c r="AD48" s="87"/>
      <c r="AE48" s="87"/>
      <c r="AF48" s="87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87"/>
      <c r="E49" s="87"/>
      <c r="F49" s="87"/>
      <c r="G49" s="87"/>
      <c r="H49" s="87"/>
      <c r="I49" s="87"/>
      <c r="J49" s="87"/>
      <c r="K49" s="87"/>
      <c r="L49" s="87"/>
      <c r="M49" s="2"/>
      <c r="N49" s="87"/>
      <c r="O49" s="87"/>
      <c r="P49" s="87"/>
      <c r="Q49" s="2"/>
      <c r="R49" s="87"/>
      <c r="S49" s="87"/>
      <c r="T49" s="87"/>
      <c r="U49" s="2"/>
      <c r="V49" s="87"/>
      <c r="W49" s="87"/>
      <c r="X49" s="87"/>
      <c r="Y49" s="2"/>
      <c r="Z49" s="87"/>
      <c r="AA49" s="87"/>
      <c r="AB49" s="87"/>
      <c r="AC49" s="2"/>
      <c r="AD49" s="87"/>
      <c r="AE49" s="87"/>
      <c r="AF49" s="87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87"/>
      <c r="E50" s="87"/>
      <c r="F50" s="87"/>
      <c r="G50" s="87"/>
      <c r="H50" s="87"/>
      <c r="I50" s="87"/>
      <c r="J50" s="87"/>
      <c r="K50" s="87"/>
      <c r="L50" s="87"/>
      <c r="M50" s="2"/>
      <c r="N50" s="87"/>
      <c r="O50" s="87"/>
      <c r="P50" s="87"/>
      <c r="Q50" s="2"/>
      <c r="R50" s="87"/>
      <c r="S50" s="87"/>
      <c r="T50" s="87"/>
      <c r="U50" s="2"/>
      <c r="V50" s="87"/>
      <c r="W50" s="87"/>
      <c r="X50" s="87"/>
      <c r="Y50" s="2"/>
      <c r="Z50" s="87"/>
      <c r="AA50" s="87"/>
      <c r="AB50" s="87"/>
      <c r="AC50" s="2"/>
      <c r="AD50" s="87"/>
      <c r="AE50" s="87"/>
      <c r="AF50" s="87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87"/>
      <c r="E51" s="87"/>
      <c r="F51" s="87"/>
      <c r="G51" s="87"/>
      <c r="H51" s="87"/>
      <c r="I51" s="87"/>
      <c r="J51" s="87"/>
      <c r="K51" s="87"/>
      <c r="L51" s="87"/>
      <c r="M51" s="2"/>
      <c r="N51" s="87"/>
      <c r="O51" s="87"/>
      <c r="P51" s="87"/>
      <c r="Q51" s="2"/>
      <c r="R51" s="87"/>
      <c r="S51" s="87"/>
      <c r="T51" s="87"/>
      <c r="U51" s="2"/>
      <c r="V51" s="87"/>
      <c r="W51" s="87"/>
      <c r="X51" s="87"/>
      <c r="Y51" s="2"/>
      <c r="Z51" s="87"/>
      <c r="AA51" s="87"/>
      <c r="AB51" s="87"/>
      <c r="AC51" s="2"/>
      <c r="AD51" s="87"/>
      <c r="AE51" s="87"/>
      <c r="AF51" s="87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87"/>
      <c r="E52" s="87"/>
      <c r="F52" s="87"/>
      <c r="G52" s="87"/>
      <c r="H52" s="87"/>
      <c r="I52" s="87"/>
      <c r="J52" s="87"/>
      <c r="K52" s="87"/>
      <c r="L52" s="87"/>
      <c r="M52" s="2"/>
      <c r="N52" s="87"/>
      <c r="O52" s="87"/>
      <c r="P52" s="87"/>
      <c r="Q52" s="2"/>
      <c r="R52" s="87"/>
      <c r="S52" s="87"/>
      <c r="T52" s="87"/>
      <c r="U52" s="2"/>
      <c r="V52" s="87"/>
      <c r="W52" s="87"/>
      <c r="X52" s="87"/>
      <c r="Y52" s="2"/>
      <c r="Z52" s="87"/>
      <c r="AA52" s="87"/>
      <c r="AB52" s="87"/>
      <c r="AC52" s="2"/>
      <c r="AD52" s="87"/>
      <c r="AE52" s="87"/>
      <c r="AF52" s="87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87"/>
      <c r="E53" s="87"/>
      <c r="F53" s="87"/>
      <c r="G53" s="87"/>
      <c r="H53" s="87"/>
      <c r="I53" s="87"/>
      <c r="J53" s="87"/>
      <c r="K53" s="87"/>
      <c r="L53" s="87"/>
      <c r="M53" s="2"/>
      <c r="N53" s="87"/>
      <c r="O53" s="87"/>
      <c r="P53" s="87"/>
      <c r="Q53" s="2"/>
      <c r="R53" s="87"/>
      <c r="S53" s="87"/>
      <c r="T53" s="87"/>
      <c r="U53" s="2"/>
      <c r="V53" s="87"/>
      <c r="W53" s="87"/>
      <c r="X53" s="87"/>
      <c r="Y53" s="2"/>
      <c r="Z53" s="87"/>
      <c r="AA53" s="87"/>
      <c r="AB53" s="87"/>
      <c r="AC53" s="2"/>
      <c r="AD53" s="87"/>
      <c r="AE53" s="87"/>
      <c r="AF53" s="87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87"/>
      <c r="E54" s="87"/>
      <c r="F54" s="87"/>
      <c r="G54" s="87"/>
      <c r="H54" s="87"/>
      <c r="I54" s="87"/>
      <c r="J54" s="87"/>
      <c r="K54" s="87"/>
      <c r="L54" s="87"/>
      <c r="M54" s="2"/>
      <c r="N54" s="87"/>
      <c r="O54" s="87"/>
      <c r="P54" s="87"/>
      <c r="Q54" s="2"/>
      <c r="R54" s="87"/>
      <c r="S54" s="87"/>
      <c r="T54" s="87"/>
      <c r="U54" s="2"/>
      <c r="V54" s="87"/>
      <c r="W54" s="87"/>
      <c r="X54" s="87"/>
      <c r="Y54" s="2"/>
      <c r="Z54" s="87"/>
      <c r="AA54" s="87"/>
      <c r="AB54" s="87"/>
      <c r="AC54" s="2"/>
      <c r="AD54" s="87"/>
      <c r="AE54" s="87"/>
      <c r="AF54" s="87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87"/>
      <c r="E55" s="87"/>
      <c r="F55" s="87"/>
      <c r="G55" s="87"/>
      <c r="H55" s="87"/>
      <c r="I55" s="87"/>
      <c r="J55" s="87"/>
      <c r="K55" s="87"/>
      <c r="L55" s="87"/>
      <c r="M55" s="2"/>
      <c r="N55" s="87"/>
      <c r="O55" s="87"/>
      <c r="P55" s="87"/>
      <c r="Q55" s="2"/>
      <c r="R55" s="87"/>
      <c r="S55" s="87"/>
      <c r="T55" s="87"/>
      <c r="U55" s="2"/>
      <c r="V55" s="87"/>
      <c r="W55" s="87"/>
      <c r="X55" s="87"/>
      <c r="Y55" s="2"/>
      <c r="Z55" s="87"/>
      <c r="AA55" s="87"/>
      <c r="AB55" s="87"/>
      <c r="AC55" s="2"/>
      <c r="AD55" s="87"/>
      <c r="AE55" s="87"/>
      <c r="AF55" s="87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87"/>
      <c r="E56" s="87"/>
      <c r="F56" s="87"/>
      <c r="G56" s="87"/>
      <c r="H56" s="87"/>
      <c r="I56" s="87"/>
      <c r="J56" s="87"/>
      <c r="K56" s="87"/>
      <c r="L56" s="87"/>
      <c r="M56" s="2"/>
      <c r="N56" s="87"/>
      <c r="O56" s="87"/>
      <c r="P56" s="87"/>
      <c r="Q56" s="2"/>
      <c r="R56" s="87"/>
      <c r="S56" s="87"/>
      <c r="T56" s="87"/>
      <c r="U56" s="2"/>
      <c r="V56" s="87"/>
      <c r="W56" s="87"/>
      <c r="X56" s="87"/>
      <c r="Y56" s="2"/>
      <c r="Z56" s="87"/>
      <c r="AA56" s="87"/>
      <c r="AB56" s="87"/>
      <c r="AC56" s="2"/>
      <c r="AD56" s="87"/>
      <c r="AE56" s="87"/>
      <c r="AF56" s="87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87"/>
      <c r="E57" s="87"/>
      <c r="F57" s="87"/>
      <c r="G57" s="87"/>
      <c r="H57" s="87"/>
      <c r="I57" s="87"/>
      <c r="J57" s="87"/>
      <c r="K57" s="87"/>
      <c r="L57" s="87"/>
      <c r="M57" s="2"/>
      <c r="N57" s="87"/>
      <c r="O57" s="87"/>
      <c r="P57" s="87"/>
      <c r="Q57" s="2"/>
      <c r="R57" s="87"/>
      <c r="S57" s="87"/>
      <c r="T57" s="87"/>
      <c r="U57" s="2"/>
      <c r="V57" s="87"/>
      <c r="W57" s="87"/>
      <c r="X57" s="87"/>
      <c r="Y57" s="2"/>
      <c r="Z57" s="87"/>
      <c r="AA57" s="87"/>
      <c r="AB57" s="87"/>
      <c r="AC57" s="2"/>
      <c r="AD57" s="87"/>
      <c r="AE57" s="87"/>
      <c r="AF57" s="87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87"/>
      <c r="E58" s="87"/>
      <c r="F58" s="87"/>
      <c r="G58" s="87"/>
      <c r="H58" s="87"/>
      <c r="I58" s="87"/>
      <c r="J58" s="87"/>
      <c r="K58" s="87"/>
      <c r="L58" s="87"/>
      <c r="M58" s="2"/>
      <c r="N58" s="87"/>
      <c r="O58" s="87"/>
      <c r="P58" s="87"/>
      <c r="Q58" s="2"/>
      <c r="R58" s="87"/>
      <c r="S58" s="87"/>
      <c r="T58" s="87"/>
      <c r="U58" s="2"/>
      <c r="V58" s="87"/>
      <c r="W58" s="87"/>
      <c r="X58" s="87"/>
      <c r="Y58" s="2"/>
      <c r="Z58" s="87"/>
      <c r="AA58" s="87"/>
      <c r="AB58" s="87"/>
      <c r="AC58" s="2"/>
      <c r="AD58" s="87"/>
      <c r="AE58" s="87"/>
      <c r="AF58" s="87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87"/>
      <c r="E59" s="87"/>
      <c r="F59" s="87"/>
      <c r="G59" s="87"/>
      <c r="H59" s="87"/>
      <c r="I59" s="87"/>
      <c r="J59" s="87"/>
      <c r="K59" s="87"/>
      <c r="L59" s="87"/>
      <c r="M59" s="2"/>
      <c r="N59" s="87"/>
      <c r="O59" s="87"/>
      <c r="P59" s="87"/>
      <c r="Q59" s="2"/>
      <c r="R59" s="87"/>
      <c r="S59" s="87"/>
      <c r="T59" s="87"/>
      <c r="U59" s="2"/>
      <c r="V59" s="87"/>
      <c r="W59" s="87"/>
      <c r="X59" s="87"/>
      <c r="Y59" s="2"/>
      <c r="Z59" s="87"/>
      <c r="AA59" s="87"/>
      <c r="AB59" s="87"/>
      <c r="AC59" s="2"/>
      <c r="AD59" s="87"/>
      <c r="AE59" s="87"/>
      <c r="AF59" s="87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87"/>
      <c r="E60" s="87"/>
      <c r="F60" s="87"/>
      <c r="G60" s="87"/>
      <c r="H60" s="87"/>
      <c r="I60" s="87"/>
      <c r="J60" s="87"/>
      <c r="K60" s="87"/>
      <c r="L60" s="87"/>
      <c r="M60" s="2"/>
      <c r="N60" s="87"/>
      <c r="O60" s="87"/>
      <c r="P60" s="87"/>
      <c r="Q60" s="2"/>
      <c r="R60" s="87"/>
      <c r="S60" s="87"/>
      <c r="T60" s="87"/>
      <c r="U60" s="2"/>
      <c r="V60" s="87"/>
      <c r="W60" s="87"/>
      <c r="X60" s="87"/>
      <c r="Y60" s="2"/>
      <c r="Z60" s="87"/>
      <c r="AA60" s="87"/>
      <c r="AB60" s="87"/>
      <c r="AC60" s="2"/>
      <c r="AD60" s="87"/>
      <c r="AE60" s="87"/>
      <c r="AF60" s="87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87"/>
      <c r="E61" s="87"/>
      <c r="F61" s="87"/>
      <c r="G61" s="87"/>
      <c r="H61" s="87"/>
      <c r="I61" s="87"/>
      <c r="J61" s="87"/>
      <c r="K61" s="87"/>
      <c r="L61" s="87"/>
      <c r="M61" s="2"/>
      <c r="N61" s="87"/>
      <c r="O61" s="87"/>
      <c r="P61" s="87"/>
      <c r="Q61" s="2"/>
      <c r="R61" s="87"/>
      <c r="S61" s="87"/>
      <c r="T61" s="87"/>
      <c r="U61" s="2"/>
      <c r="V61" s="87"/>
      <c r="W61" s="87"/>
      <c r="X61" s="87"/>
      <c r="Y61" s="2"/>
      <c r="Z61" s="87"/>
      <c r="AA61" s="87"/>
      <c r="AB61" s="87"/>
      <c r="AC61" s="2"/>
      <c r="AD61" s="87"/>
      <c r="AE61" s="87"/>
      <c r="AF61" s="87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87"/>
      <c r="E62" s="87"/>
      <c r="F62" s="87"/>
      <c r="G62" s="87"/>
      <c r="H62" s="87"/>
      <c r="I62" s="87"/>
      <c r="J62" s="87"/>
      <c r="K62" s="87"/>
      <c r="L62" s="87"/>
      <c r="M62" s="2"/>
      <c r="N62" s="87"/>
      <c r="O62" s="87"/>
      <c r="P62" s="87"/>
      <c r="Q62" s="2"/>
      <c r="R62" s="87"/>
      <c r="S62" s="87"/>
      <c r="T62" s="87"/>
      <c r="U62" s="2"/>
      <c r="V62" s="87"/>
      <c r="W62" s="87"/>
      <c r="X62" s="87"/>
      <c r="Y62" s="2"/>
      <c r="Z62" s="87"/>
      <c r="AA62" s="87"/>
      <c r="AB62" s="87"/>
      <c r="AC62" s="2"/>
      <c r="AD62" s="87"/>
      <c r="AE62" s="87"/>
      <c r="AF62" s="87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87"/>
      <c r="E63" s="87"/>
      <c r="F63" s="87"/>
      <c r="G63" s="87"/>
      <c r="H63" s="87"/>
      <c r="I63" s="87"/>
      <c r="J63" s="87"/>
      <c r="K63" s="87"/>
      <c r="L63" s="87"/>
      <c r="M63" s="2"/>
      <c r="N63" s="87"/>
      <c r="O63" s="87"/>
      <c r="P63" s="87"/>
      <c r="Q63" s="2"/>
      <c r="R63" s="87"/>
      <c r="S63" s="87"/>
      <c r="T63" s="87"/>
      <c r="U63" s="2"/>
      <c r="V63" s="87"/>
      <c r="W63" s="87"/>
      <c r="X63" s="87"/>
      <c r="Y63" s="2"/>
      <c r="Z63" s="87"/>
      <c r="AA63" s="87"/>
      <c r="AB63" s="87"/>
      <c r="AC63" s="2"/>
      <c r="AD63" s="87"/>
      <c r="AE63" s="87"/>
      <c r="AF63" s="87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87"/>
      <c r="E64" s="87"/>
      <c r="F64" s="87"/>
      <c r="G64" s="87"/>
      <c r="H64" s="87"/>
      <c r="I64" s="87"/>
      <c r="J64" s="87"/>
      <c r="K64" s="87"/>
      <c r="L64" s="87"/>
      <c r="M64" s="2"/>
      <c r="N64" s="87"/>
      <c r="O64" s="87"/>
      <c r="P64" s="87"/>
      <c r="Q64" s="2"/>
      <c r="R64" s="87"/>
      <c r="S64" s="87"/>
      <c r="T64" s="87"/>
      <c r="U64" s="2"/>
      <c r="V64" s="87"/>
      <c r="W64" s="87"/>
      <c r="X64" s="87"/>
      <c r="Y64" s="2"/>
      <c r="Z64" s="87"/>
      <c r="AA64" s="87"/>
      <c r="AB64" s="87"/>
      <c r="AC64" s="2"/>
      <c r="AD64" s="87"/>
      <c r="AE64" s="87"/>
      <c r="AF64" s="87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87"/>
      <c r="E65" s="87"/>
      <c r="F65" s="87"/>
      <c r="G65" s="87"/>
      <c r="H65" s="87"/>
      <c r="I65" s="87"/>
      <c r="J65" s="87"/>
      <c r="K65" s="87"/>
      <c r="L65" s="87"/>
      <c r="M65" s="2"/>
      <c r="N65" s="87"/>
      <c r="O65" s="87"/>
      <c r="P65" s="87"/>
      <c r="Q65" s="2"/>
      <c r="R65" s="87"/>
      <c r="S65" s="87"/>
      <c r="T65" s="87"/>
      <c r="U65" s="2"/>
      <c r="V65" s="87"/>
      <c r="W65" s="87"/>
      <c r="X65" s="87"/>
      <c r="Y65" s="2"/>
      <c r="Z65" s="87"/>
      <c r="AA65" s="87"/>
      <c r="AB65" s="87"/>
      <c r="AC65" s="2"/>
      <c r="AD65" s="87"/>
      <c r="AE65" s="87"/>
      <c r="AF65" s="87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7"/>
      <c r="E66" s="87"/>
      <c r="F66" s="87"/>
      <c r="G66" s="87"/>
      <c r="H66" s="87"/>
      <c r="I66" s="87"/>
      <c r="J66" s="87"/>
      <c r="K66" s="87"/>
      <c r="L66" s="87"/>
      <c r="M66" s="2"/>
      <c r="N66" s="87"/>
      <c r="O66" s="87"/>
      <c r="P66" s="87"/>
      <c r="Q66" s="2"/>
      <c r="R66" s="87"/>
      <c r="S66" s="87"/>
      <c r="T66" s="87"/>
      <c r="U66" s="2"/>
      <c r="V66" s="87"/>
      <c r="W66" s="87"/>
      <c r="X66" s="87"/>
      <c r="Y66" s="2"/>
      <c r="Z66" s="87"/>
      <c r="AA66" s="87"/>
      <c r="AB66" s="87"/>
      <c r="AC66" s="2"/>
      <c r="AD66" s="87"/>
      <c r="AE66" s="87"/>
      <c r="AF66" s="87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7"/>
      <c r="E67" s="87"/>
      <c r="F67" s="87"/>
      <c r="G67" s="87"/>
      <c r="H67" s="87"/>
      <c r="I67" s="87"/>
      <c r="J67" s="87"/>
      <c r="K67" s="87"/>
      <c r="L67" s="87"/>
      <c r="M67" s="2"/>
      <c r="N67" s="87"/>
      <c r="O67" s="87"/>
      <c r="P67" s="87"/>
      <c r="Q67" s="2"/>
      <c r="R67" s="87"/>
      <c r="S67" s="87"/>
      <c r="T67" s="87"/>
      <c r="U67" s="2"/>
      <c r="V67" s="87"/>
      <c r="W67" s="87"/>
      <c r="X67" s="87"/>
      <c r="Y67" s="2"/>
      <c r="Z67" s="87"/>
      <c r="AA67" s="87"/>
      <c r="AB67" s="87"/>
      <c r="AC67" s="2"/>
      <c r="AD67" s="87"/>
      <c r="AE67" s="87"/>
      <c r="AF67" s="87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7"/>
      <c r="E68" s="87"/>
      <c r="F68" s="87"/>
      <c r="G68" s="87"/>
      <c r="H68" s="87"/>
      <c r="I68" s="87"/>
      <c r="J68" s="87"/>
      <c r="K68" s="87"/>
      <c r="L68" s="87"/>
      <c r="M68" s="2"/>
      <c r="N68" s="87"/>
      <c r="O68" s="87"/>
      <c r="P68" s="87"/>
      <c r="Q68" s="2"/>
      <c r="R68" s="87"/>
      <c r="S68" s="87"/>
      <c r="T68" s="87"/>
      <c r="U68" s="2"/>
      <c r="V68" s="87"/>
      <c r="W68" s="87"/>
      <c r="X68" s="87"/>
      <c r="Y68" s="2"/>
      <c r="Z68" s="87"/>
      <c r="AA68" s="87"/>
      <c r="AB68" s="87"/>
      <c r="AC68" s="2"/>
      <c r="AD68" s="87"/>
      <c r="AE68" s="87"/>
      <c r="AF68" s="87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7"/>
      <c r="E69" s="87"/>
      <c r="F69" s="87"/>
      <c r="G69" s="87"/>
      <c r="H69" s="87"/>
      <c r="I69" s="87"/>
      <c r="J69" s="87"/>
      <c r="K69" s="87"/>
      <c r="L69" s="87"/>
      <c r="M69" s="2"/>
      <c r="N69" s="87"/>
      <c r="O69" s="87"/>
      <c r="P69" s="87"/>
      <c r="Q69" s="2"/>
      <c r="R69" s="87"/>
      <c r="S69" s="87"/>
      <c r="T69" s="87"/>
      <c r="U69" s="2"/>
      <c r="V69" s="87"/>
      <c r="W69" s="87"/>
      <c r="X69" s="87"/>
      <c r="Y69" s="2"/>
      <c r="Z69" s="87"/>
      <c r="AA69" s="87"/>
      <c r="AB69" s="87"/>
      <c r="AC69" s="2"/>
      <c r="AD69" s="87"/>
      <c r="AE69" s="87"/>
      <c r="AF69" s="87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7"/>
      <c r="E70" s="87"/>
      <c r="F70" s="87"/>
      <c r="G70" s="87"/>
      <c r="H70" s="87"/>
      <c r="I70" s="87"/>
      <c r="J70" s="87"/>
      <c r="K70" s="87"/>
      <c r="L70" s="87"/>
      <c r="M70" s="2"/>
      <c r="N70" s="87"/>
      <c r="O70" s="87"/>
      <c r="P70" s="87"/>
      <c r="Q70" s="2"/>
      <c r="R70" s="87"/>
      <c r="S70" s="87"/>
      <c r="T70" s="87"/>
      <c r="U70" s="2"/>
      <c r="V70" s="87"/>
      <c r="W70" s="87"/>
      <c r="X70" s="87"/>
      <c r="Y70" s="2"/>
      <c r="Z70" s="87"/>
      <c r="AA70" s="87"/>
      <c r="AB70" s="87"/>
      <c r="AC70" s="2"/>
      <c r="AD70" s="87"/>
      <c r="AE70" s="87"/>
      <c r="AF70" s="87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7"/>
      <c r="E71" s="87"/>
      <c r="F71" s="87"/>
      <c r="G71" s="87"/>
      <c r="H71" s="87"/>
      <c r="I71" s="87"/>
      <c r="J71" s="87"/>
      <c r="K71" s="87"/>
      <c r="L71" s="87"/>
      <c r="M71" s="2"/>
      <c r="N71" s="87"/>
      <c r="O71" s="87"/>
      <c r="P71" s="87"/>
      <c r="Q71" s="2"/>
      <c r="R71" s="87"/>
      <c r="S71" s="87"/>
      <c r="T71" s="87"/>
      <c r="U71" s="2"/>
      <c r="V71" s="87"/>
      <c r="W71" s="87"/>
      <c r="X71" s="87"/>
      <c r="Y71" s="2"/>
      <c r="Z71" s="87"/>
      <c r="AA71" s="87"/>
      <c r="AB71" s="87"/>
      <c r="AC71" s="2"/>
      <c r="AD71" s="87"/>
      <c r="AE71" s="87"/>
      <c r="AF71" s="87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7"/>
      <c r="E72" s="87"/>
      <c r="F72" s="87"/>
      <c r="G72" s="87"/>
      <c r="H72" s="87"/>
      <c r="I72" s="87"/>
      <c r="J72" s="87"/>
      <c r="K72" s="87"/>
      <c r="L72" s="87"/>
      <c r="M72" s="2"/>
      <c r="N72" s="87"/>
      <c r="O72" s="87"/>
      <c r="P72" s="87"/>
      <c r="Q72" s="2"/>
      <c r="R72" s="87"/>
      <c r="S72" s="87"/>
      <c r="T72" s="87"/>
      <c r="U72" s="2"/>
      <c r="V72" s="87"/>
      <c r="W72" s="87"/>
      <c r="X72" s="87"/>
      <c r="Y72" s="2"/>
      <c r="Z72" s="87"/>
      <c r="AA72" s="87"/>
      <c r="AB72" s="87"/>
      <c r="AC72" s="2"/>
      <c r="AD72" s="87"/>
      <c r="AE72" s="87"/>
      <c r="AF72" s="87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7"/>
      <c r="E73" s="87"/>
      <c r="F73" s="87"/>
      <c r="G73" s="87"/>
      <c r="H73" s="87"/>
      <c r="I73" s="87"/>
      <c r="J73" s="87"/>
      <c r="K73" s="87"/>
      <c r="L73" s="87"/>
      <c r="M73" s="2"/>
      <c r="N73" s="87"/>
      <c r="O73" s="87"/>
      <c r="P73" s="87"/>
      <c r="Q73" s="2"/>
      <c r="R73" s="87"/>
      <c r="S73" s="87"/>
      <c r="T73" s="87"/>
      <c r="U73" s="2"/>
      <c r="V73" s="87"/>
      <c r="W73" s="87"/>
      <c r="X73" s="87"/>
      <c r="Y73" s="2"/>
      <c r="Z73" s="87"/>
      <c r="AA73" s="87"/>
      <c r="AB73" s="87"/>
      <c r="AC73" s="2"/>
      <c r="AD73" s="87"/>
      <c r="AE73" s="87"/>
      <c r="AF73" s="87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7"/>
      <c r="E74" s="87"/>
      <c r="F74" s="87"/>
      <c r="G74" s="87"/>
      <c r="H74" s="87"/>
      <c r="I74" s="87"/>
      <c r="J74" s="87"/>
      <c r="K74" s="87"/>
      <c r="L74" s="87"/>
      <c r="M74" s="2"/>
      <c r="N74" s="87"/>
      <c r="O74" s="87"/>
      <c r="P74" s="87"/>
      <c r="Q74" s="2"/>
      <c r="R74" s="87"/>
      <c r="S74" s="87"/>
      <c r="T74" s="87"/>
      <c r="U74" s="2"/>
      <c r="V74" s="87"/>
      <c r="W74" s="87"/>
      <c r="X74" s="87"/>
      <c r="Y74" s="2"/>
      <c r="Z74" s="87"/>
      <c r="AA74" s="87"/>
      <c r="AB74" s="87"/>
      <c r="AC74" s="2"/>
      <c r="AD74" s="87"/>
      <c r="AE74" s="87"/>
      <c r="AF74" s="87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7"/>
      <c r="E75" s="87"/>
      <c r="F75" s="87"/>
      <c r="G75" s="87"/>
      <c r="H75" s="87"/>
      <c r="I75" s="87"/>
      <c r="J75" s="87"/>
      <c r="K75" s="87"/>
      <c r="L75" s="87"/>
      <c r="M75" s="2"/>
      <c r="N75" s="87"/>
      <c r="O75" s="87"/>
      <c r="P75" s="87"/>
      <c r="Q75" s="2"/>
      <c r="R75" s="87"/>
      <c r="S75" s="87"/>
      <c r="T75" s="87"/>
      <c r="U75" s="2"/>
      <c r="V75" s="87"/>
      <c r="W75" s="87"/>
      <c r="X75" s="87"/>
      <c r="Y75" s="2"/>
      <c r="Z75" s="87"/>
      <c r="AA75" s="87"/>
      <c r="AB75" s="87"/>
      <c r="AC75" s="2"/>
      <c r="AD75" s="87"/>
      <c r="AE75" s="87"/>
      <c r="AF75" s="87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7"/>
      <c r="E76" s="87"/>
      <c r="F76" s="87"/>
      <c r="G76" s="87"/>
      <c r="H76" s="87"/>
      <c r="I76" s="87"/>
      <c r="J76" s="87"/>
      <c r="K76" s="87"/>
      <c r="L76" s="87"/>
      <c r="M76" s="2"/>
      <c r="N76" s="87"/>
      <c r="O76" s="87"/>
      <c r="P76" s="87"/>
      <c r="Q76" s="2"/>
      <c r="R76" s="87"/>
      <c r="S76" s="87"/>
      <c r="T76" s="87"/>
      <c r="U76" s="2"/>
      <c r="V76" s="87"/>
      <c r="W76" s="87"/>
      <c r="X76" s="87"/>
      <c r="Y76" s="2"/>
      <c r="Z76" s="87"/>
      <c r="AA76" s="87"/>
      <c r="AB76" s="87"/>
      <c r="AC76" s="2"/>
      <c r="AD76" s="87"/>
      <c r="AE76" s="87"/>
      <c r="AF76" s="87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7"/>
      <c r="E77" s="87"/>
      <c r="F77" s="87"/>
      <c r="G77" s="87"/>
      <c r="H77" s="87"/>
      <c r="I77" s="87"/>
      <c r="J77" s="87"/>
      <c r="K77" s="87"/>
      <c r="L77" s="87"/>
      <c r="M77" s="2"/>
      <c r="N77" s="87"/>
      <c r="O77" s="87"/>
      <c r="P77" s="87"/>
      <c r="Q77" s="2"/>
      <c r="R77" s="87"/>
      <c r="S77" s="87"/>
      <c r="T77" s="87"/>
      <c r="U77" s="2"/>
      <c r="V77" s="87"/>
      <c r="W77" s="87"/>
      <c r="X77" s="87"/>
      <c r="Y77" s="2"/>
      <c r="Z77" s="87"/>
      <c r="AA77" s="87"/>
      <c r="AB77" s="87"/>
      <c r="AC77" s="2"/>
      <c r="AD77" s="87"/>
      <c r="AE77" s="87"/>
      <c r="AF77" s="87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7"/>
      <c r="E78" s="87"/>
      <c r="F78" s="87"/>
      <c r="G78" s="87"/>
      <c r="H78" s="87"/>
      <c r="I78" s="87"/>
      <c r="J78" s="87"/>
      <c r="K78" s="87"/>
      <c r="L78" s="87"/>
      <c r="M78" s="2"/>
      <c r="N78" s="87"/>
      <c r="O78" s="87"/>
      <c r="P78" s="87"/>
      <c r="Q78" s="2"/>
      <c r="R78" s="87"/>
      <c r="S78" s="87"/>
      <c r="T78" s="87"/>
      <c r="U78" s="2"/>
      <c r="V78" s="87"/>
      <c r="W78" s="87"/>
      <c r="X78" s="87"/>
      <c r="Y78" s="2"/>
      <c r="Z78" s="87"/>
      <c r="AA78" s="87"/>
      <c r="AB78" s="87"/>
      <c r="AC78" s="2"/>
      <c r="AD78" s="87"/>
      <c r="AE78" s="87"/>
      <c r="AF78" s="87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7"/>
      <c r="E79" s="87"/>
      <c r="F79" s="87"/>
      <c r="G79" s="87"/>
      <c r="H79" s="87"/>
      <c r="I79" s="87"/>
      <c r="J79" s="87"/>
      <c r="K79" s="87"/>
      <c r="L79" s="87"/>
      <c r="M79" s="2"/>
      <c r="N79" s="87"/>
      <c r="O79" s="87"/>
      <c r="P79" s="87"/>
      <c r="Q79" s="2"/>
      <c r="R79" s="87"/>
      <c r="S79" s="87"/>
      <c r="T79" s="87"/>
      <c r="U79" s="2"/>
      <c r="V79" s="87"/>
      <c r="W79" s="87"/>
      <c r="X79" s="87"/>
      <c r="Y79" s="2"/>
      <c r="Z79" s="87"/>
      <c r="AA79" s="87"/>
      <c r="AB79" s="87"/>
      <c r="AC79" s="2"/>
      <c r="AD79" s="87"/>
      <c r="AE79" s="87"/>
      <c r="AF79" s="87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7"/>
      <c r="E80" s="87"/>
      <c r="F80" s="87"/>
      <c r="G80" s="87"/>
      <c r="H80" s="87"/>
      <c r="I80" s="87"/>
      <c r="J80" s="87"/>
      <c r="K80" s="87"/>
      <c r="L80" s="87"/>
      <c r="M80" s="2"/>
      <c r="N80" s="87"/>
      <c r="O80" s="87"/>
      <c r="P80" s="87"/>
      <c r="Q80" s="2"/>
      <c r="R80" s="87"/>
      <c r="S80" s="87"/>
      <c r="T80" s="87"/>
      <c r="U80" s="2"/>
      <c r="V80" s="87"/>
      <c r="W80" s="87"/>
      <c r="X80" s="87"/>
      <c r="Y80" s="2"/>
      <c r="Z80" s="87"/>
      <c r="AA80" s="87"/>
      <c r="AB80" s="87"/>
      <c r="AC80" s="2"/>
      <c r="AD80" s="87"/>
      <c r="AE80" s="87"/>
      <c r="AF80" s="87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7"/>
      <c r="E81" s="87"/>
      <c r="F81" s="87"/>
      <c r="G81" s="87"/>
      <c r="H81" s="87"/>
      <c r="I81" s="87"/>
      <c r="J81" s="87"/>
      <c r="K81" s="87"/>
      <c r="L81" s="87"/>
      <c r="M81" s="2"/>
      <c r="N81" s="87"/>
      <c r="O81" s="87"/>
      <c r="P81" s="87"/>
      <c r="Q81" s="2"/>
      <c r="R81" s="87"/>
      <c r="S81" s="87"/>
      <c r="T81" s="87"/>
      <c r="U81" s="2"/>
      <c r="V81" s="87"/>
      <c r="W81" s="87"/>
      <c r="X81" s="87"/>
      <c r="Y81" s="2"/>
      <c r="Z81" s="87"/>
      <c r="AA81" s="87"/>
      <c r="AB81" s="87"/>
      <c r="AC81" s="2"/>
      <c r="AD81" s="87"/>
      <c r="AE81" s="87"/>
      <c r="AF81" s="87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6" t="s">
        <v>656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2"/>
      <c r="AJ2" s="2"/>
      <c r="AK2" s="2"/>
      <c r="AL2" s="2"/>
    </row>
    <row r="3" spans="1:38" ht="16.5">
      <c r="A3" s="5"/>
      <c r="B3" s="126" t="s">
        <v>0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18" t="s">
        <v>1</v>
      </c>
      <c r="E4" s="118"/>
      <c r="F4" s="118"/>
      <c r="G4" s="118" t="s">
        <v>2</v>
      </c>
      <c r="H4" s="118"/>
      <c r="I4" s="118"/>
      <c r="J4" s="119" t="s">
        <v>3</v>
      </c>
      <c r="K4" s="120"/>
      <c r="L4" s="120"/>
      <c r="M4" s="121"/>
      <c r="N4" s="119" t="s">
        <v>4</v>
      </c>
      <c r="O4" s="122"/>
      <c r="P4" s="122"/>
      <c r="Q4" s="123"/>
      <c r="R4" s="119" t="s">
        <v>5</v>
      </c>
      <c r="S4" s="122"/>
      <c r="T4" s="122"/>
      <c r="U4" s="123"/>
      <c r="V4" s="119" t="s">
        <v>6</v>
      </c>
      <c r="W4" s="124"/>
      <c r="X4" s="124"/>
      <c r="Y4" s="125"/>
      <c r="Z4" s="119" t="s">
        <v>7</v>
      </c>
      <c r="AA4" s="120"/>
      <c r="AB4" s="120"/>
      <c r="AC4" s="121"/>
      <c r="AD4" s="119" t="s">
        <v>8</v>
      </c>
      <c r="AE4" s="120"/>
      <c r="AF4" s="120"/>
      <c r="AG4" s="121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7" t="s">
        <v>27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94</v>
      </c>
      <c r="B9" s="58" t="s">
        <v>46</v>
      </c>
      <c r="C9" s="39" t="s">
        <v>47</v>
      </c>
      <c r="D9" s="75">
        <v>24976073908</v>
      </c>
      <c r="E9" s="76">
        <v>5466767000</v>
      </c>
      <c r="F9" s="77">
        <f>$D9+$E9</f>
        <v>30442840908</v>
      </c>
      <c r="G9" s="75">
        <v>24927054590</v>
      </c>
      <c r="H9" s="76">
        <v>5469812000</v>
      </c>
      <c r="I9" s="78">
        <f>$G9+$H9</f>
        <v>30396866590</v>
      </c>
      <c r="J9" s="75">
        <v>5928521721</v>
      </c>
      <c r="K9" s="76">
        <v>814253000</v>
      </c>
      <c r="L9" s="76">
        <f>$J9+$K9</f>
        <v>6742774721</v>
      </c>
      <c r="M9" s="40">
        <f>IF($F9=0,0,$L9/$F9)</f>
        <v>0.22148966784594937</v>
      </c>
      <c r="N9" s="103">
        <v>5889722565</v>
      </c>
      <c r="O9" s="104">
        <v>1293829000</v>
      </c>
      <c r="P9" s="105">
        <f>$N9+$O9</f>
        <v>7183551565</v>
      </c>
      <c r="Q9" s="40">
        <f>IF($F9=0,0,$P9/$F9)</f>
        <v>0.2359685019774962</v>
      </c>
      <c r="R9" s="103">
        <v>5481817945</v>
      </c>
      <c r="S9" s="105">
        <v>1087325600</v>
      </c>
      <c r="T9" s="105">
        <f>$R9+$S9</f>
        <v>6569143545</v>
      </c>
      <c r="U9" s="40">
        <f>IF($I9=0,0,$T9/$I9)</f>
        <v>0.21611252349152085</v>
      </c>
      <c r="V9" s="103">
        <v>6592467331</v>
      </c>
      <c r="W9" s="105">
        <v>2568235400</v>
      </c>
      <c r="X9" s="105">
        <f>$V9+$W9</f>
        <v>9160702731</v>
      </c>
      <c r="Y9" s="40">
        <f>IF($I9=0,0,$X9/$I9)</f>
        <v>0.30136996864057364</v>
      </c>
      <c r="Z9" s="75">
        <f>$J9+$N9+$R9+$V9</f>
        <v>23892529562</v>
      </c>
      <c r="AA9" s="76">
        <f>$K9+$O9+$S9+$W9</f>
        <v>5763643000</v>
      </c>
      <c r="AB9" s="76">
        <f>$Z9+$AA9</f>
        <v>29656172562</v>
      </c>
      <c r="AC9" s="40">
        <f>IF($I9=0,0,$AB9/$I9)</f>
        <v>0.9756325532499566</v>
      </c>
      <c r="AD9" s="75">
        <v>5821352094</v>
      </c>
      <c r="AE9" s="76">
        <v>1922465000</v>
      </c>
      <c r="AF9" s="76">
        <f>$AD9+$AE9</f>
        <v>7743817094</v>
      </c>
      <c r="AG9" s="40">
        <f>IF($AJ9=0,0,$AK9/$AJ9)</f>
        <v>0.921649096789632</v>
      </c>
      <c r="AH9" s="40">
        <f>IF($AF9=0,0,(($X9/$AF9)-1))</f>
        <v>0.18296992552908042</v>
      </c>
      <c r="AI9" s="12">
        <v>29059993429</v>
      </c>
      <c r="AJ9" s="12">
        <v>28377211122</v>
      </c>
      <c r="AK9" s="12">
        <v>26153831000</v>
      </c>
      <c r="AL9" s="12"/>
    </row>
    <row r="10" spans="1:38" s="55" customFormat="1" ht="12.75">
      <c r="A10" s="59"/>
      <c r="B10" s="60" t="s">
        <v>95</v>
      </c>
      <c r="C10" s="32"/>
      <c r="D10" s="79">
        <f>D9</f>
        <v>24976073908</v>
      </c>
      <c r="E10" s="80">
        <f>E9</f>
        <v>5466767000</v>
      </c>
      <c r="F10" s="81">
        <f aca="true" t="shared" si="0" ref="F10:F41">$D10+$E10</f>
        <v>30442840908</v>
      </c>
      <c r="G10" s="79">
        <f>G9</f>
        <v>24927054590</v>
      </c>
      <c r="H10" s="80">
        <f>H9</f>
        <v>5469812000</v>
      </c>
      <c r="I10" s="81">
        <f aca="true" t="shared" si="1" ref="I10:I41">$G10+$H10</f>
        <v>30396866590</v>
      </c>
      <c r="J10" s="79">
        <f>J9</f>
        <v>5928521721</v>
      </c>
      <c r="K10" s="80">
        <f>K9</f>
        <v>814253000</v>
      </c>
      <c r="L10" s="80">
        <f aca="true" t="shared" si="2" ref="L10:L41">$J10+$K10</f>
        <v>6742774721</v>
      </c>
      <c r="M10" s="44">
        <f aca="true" t="shared" si="3" ref="M10:M41">IF($F10=0,0,$L10/$F10)</f>
        <v>0.22148966784594937</v>
      </c>
      <c r="N10" s="109">
        <f>N9</f>
        <v>5889722565</v>
      </c>
      <c r="O10" s="110">
        <f>O9</f>
        <v>1293829000</v>
      </c>
      <c r="P10" s="111">
        <f aca="true" t="shared" si="4" ref="P10:P41">$N10+$O10</f>
        <v>7183551565</v>
      </c>
      <c r="Q10" s="44">
        <f aca="true" t="shared" si="5" ref="Q10:Q41">IF($F10=0,0,$P10/$F10)</f>
        <v>0.2359685019774962</v>
      </c>
      <c r="R10" s="109">
        <f>R9</f>
        <v>5481817945</v>
      </c>
      <c r="S10" s="111">
        <f>S9</f>
        <v>1087325600</v>
      </c>
      <c r="T10" s="111">
        <f aca="true" t="shared" si="6" ref="T10:T41">$R10+$S10</f>
        <v>6569143545</v>
      </c>
      <c r="U10" s="44">
        <f aca="true" t="shared" si="7" ref="U10:U41">IF($I10=0,0,$T10/$I10)</f>
        <v>0.21611252349152085</v>
      </c>
      <c r="V10" s="109">
        <f>V9</f>
        <v>6592467331</v>
      </c>
      <c r="W10" s="111">
        <f>W9</f>
        <v>2568235400</v>
      </c>
      <c r="X10" s="111">
        <f aca="true" t="shared" si="8" ref="X10:X41">$V10+$W10</f>
        <v>9160702731</v>
      </c>
      <c r="Y10" s="44">
        <f aca="true" t="shared" si="9" ref="Y10:Y41">IF($I10=0,0,$X10/$I10)</f>
        <v>0.30136996864057364</v>
      </c>
      <c r="Z10" s="79">
        <f aca="true" t="shared" si="10" ref="Z10:Z41">$J10+$N10+$R10+$V10</f>
        <v>23892529562</v>
      </c>
      <c r="AA10" s="80">
        <f aca="true" t="shared" si="11" ref="AA10:AA41">$K10+$O10+$S10+$W10</f>
        <v>5763643000</v>
      </c>
      <c r="AB10" s="80">
        <f aca="true" t="shared" si="12" ref="AB10:AB41">$Z10+$AA10</f>
        <v>29656172562</v>
      </c>
      <c r="AC10" s="44">
        <f aca="true" t="shared" si="13" ref="AC10:AC41">IF($I10=0,0,$AB10/$I10)</f>
        <v>0.9756325532499566</v>
      </c>
      <c r="AD10" s="79">
        <f>AD9</f>
        <v>5821352094</v>
      </c>
      <c r="AE10" s="80">
        <f>AE9</f>
        <v>1922465000</v>
      </c>
      <c r="AF10" s="80">
        <f aca="true" t="shared" si="14" ref="AF10:AF41">$AD10+$AE10</f>
        <v>7743817094</v>
      </c>
      <c r="AG10" s="44">
        <f aca="true" t="shared" si="15" ref="AG10:AG41">IF($AJ10=0,0,$AK10/$AJ10)</f>
        <v>0.921649096789632</v>
      </c>
      <c r="AH10" s="44">
        <f aca="true" t="shared" si="16" ref="AH10:AH41">IF($AF10=0,0,(($X10/$AF10)-1))</f>
        <v>0.18296992552908042</v>
      </c>
      <c r="AI10" s="61">
        <f>AI9</f>
        <v>29059993429</v>
      </c>
      <c r="AJ10" s="61">
        <f>AJ9</f>
        <v>28377211122</v>
      </c>
      <c r="AK10" s="61">
        <f>AK9</f>
        <v>26153831000</v>
      </c>
      <c r="AL10" s="61"/>
    </row>
    <row r="11" spans="1:38" s="13" customFormat="1" ht="12.75">
      <c r="A11" s="29" t="s">
        <v>96</v>
      </c>
      <c r="B11" s="58" t="s">
        <v>257</v>
      </c>
      <c r="C11" s="39" t="s">
        <v>258</v>
      </c>
      <c r="D11" s="75">
        <v>58527920</v>
      </c>
      <c r="E11" s="76">
        <v>23613586</v>
      </c>
      <c r="F11" s="77">
        <f t="shared" si="0"/>
        <v>82141506</v>
      </c>
      <c r="G11" s="75">
        <v>94788846</v>
      </c>
      <c r="H11" s="76">
        <v>31914189</v>
      </c>
      <c r="I11" s="78">
        <f t="shared" si="1"/>
        <v>126703035</v>
      </c>
      <c r="J11" s="75">
        <v>11897045</v>
      </c>
      <c r="K11" s="76">
        <v>5354811</v>
      </c>
      <c r="L11" s="76">
        <f t="shared" si="2"/>
        <v>17251856</v>
      </c>
      <c r="M11" s="40">
        <f t="shared" si="3"/>
        <v>0.21002604943717493</v>
      </c>
      <c r="N11" s="103">
        <v>10278589</v>
      </c>
      <c r="O11" s="104">
        <v>6948177</v>
      </c>
      <c r="P11" s="105">
        <f t="shared" si="4"/>
        <v>17226766</v>
      </c>
      <c r="Q11" s="40">
        <f t="shared" si="5"/>
        <v>0.2097206009346846</v>
      </c>
      <c r="R11" s="103">
        <v>12764298</v>
      </c>
      <c r="S11" s="105">
        <v>4147932</v>
      </c>
      <c r="T11" s="105">
        <f t="shared" si="6"/>
        <v>16912230</v>
      </c>
      <c r="U11" s="40">
        <f t="shared" si="7"/>
        <v>0.13347928090278185</v>
      </c>
      <c r="V11" s="103">
        <v>11331698</v>
      </c>
      <c r="W11" s="105">
        <v>2756479</v>
      </c>
      <c r="X11" s="105">
        <f t="shared" si="8"/>
        <v>14088177</v>
      </c>
      <c r="Y11" s="40">
        <f t="shared" si="9"/>
        <v>0.11119052515198236</v>
      </c>
      <c r="Z11" s="75">
        <f t="shared" si="10"/>
        <v>46271630</v>
      </c>
      <c r="AA11" s="76">
        <f t="shared" si="11"/>
        <v>19207399</v>
      </c>
      <c r="AB11" s="76">
        <f t="shared" si="12"/>
        <v>65479029</v>
      </c>
      <c r="AC11" s="40">
        <f t="shared" si="13"/>
        <v>0.5167913223230999</v>
      </c>
      <c r="AD11" s="75">
        <v>12308264</v>
      </c>
      <c r="AE11" s="76">
        <v>785092</v>
      </c>
      <c r="AF11" s="76">
        <f t="shared" si="14"/>
        <v>13093356</v>
      </c>
      <c r="AG11" s="40">
        <f t="shared" si="15"/>
        <v>0.7256083251538656</v>
      </c>
      <c r="AH11" s="40">
        <f t="shared" si="16"/>
        <v>0.07597906907900476</v>
      </c>
      <c r="AI11" s="12">
        <v>67213000</v>
      </c>
      <c r="AJ11" s="12">
        <v>79650660</v>
      </c>
      <c r="AK11" s="12">
        <v>57795182</v>
      </c>
      <c r="AL11" s="12"/>
    </row>
    <row r="12" spans="1:38" s="13" customFormat="1" ht="12.75">
      <c r="A12" s="29" t="s">
        <v>96</v>
      </c>
      <c r="B12" s="58" t="s">
        <v>259</v>
      </c>
      <c r="C12" s="39" t="s">
        <v>260</v>
      </c>
      <c r="D12" s="75">
        <v>152277689</v>
      </c>
      <c r="E12" s="76">
        <v>29100650</v>
      </c>
      <c r="F12" s="77">
        <f t="shared" si="0"/>
        <v>181378339</v>
      </c>
      <c r="G12" s="75">
        <v>163774260</v>
      </c>
      <c r="H12" s="76">
        <v>48862444</v>
      </c>
      <c r="I12" s="78">
        <f t="shared" si="1"/>
        <v>212636704</v>
      </c>
      <c r="J12" s="75">
        <v>23565072</v>
      </c>
      <c r="K12" s="76">
        <v>1497459</v>
      </c>
      <c r="L12" s="76">
        <f t="shared" si="2"/>
        <v>25062531</v>
      </c>
      <c r="M12" s="40">
        <f t="shared" si="3"/>
        <v>0.13817819227024677</v>
      </c>
      <c r="N12" s="103">
        <v>28904670</v>
      </c>
      <c r="O12" s="104">
        <v>3905549</v>
      </c>
      <c r="P12" s="105">
        <f t="shared" si="4"/>
        <v>32810219</v>
      </c>
      <c r="Q12" s="40">
        <f t="shared" si="5"/>
        <v>0.1808938111402597</v>
      </c>
      <c r="R12" s="103">
        <v>27489375</v>
      </c>
      <c r="S12" s="105">
        <v>7871898</v>
      </c>
      <c r="T12" s="105">
        <f t="shared" si="6"/>
        <v>35361273</v>
      </c>
      <c r="U12" s="40">
        <f t="shared" si="7"/>
        <v>0.16629900828410132</v>
      </c>
      <c r="V12" s="103">
        <v>29880118</v>
      </c>
      <c r="W12" s="105">
        <v>20707579</v>
      </c>
      <c r="X12" s="105">
        <f t="shared" si="8"/>
        <v>50587697</v>
      </c>
      <c r="Y12" s="40">
        <f t="shared" si="9"/>
        <v>0.23790670212796375</v>
      </c>
      <c r="Z12" s="75">
        <f t="shared" si="10"/>
        <v>109839235</v>
      </c>
      <c r="AA12" s="76">
        <f t="shared" si="11"/>
        <v>33982485</v>
      </c>
      <c r="AB12" s="76">
        <f t="shared" si="12"/>
        <v>143821720</v>
      </c>
      <c r="AC12" s="40">
        <f t="shared" si="13"/>
        <v>0.6763729746300056</v>
      </c>
      <c r="AD12" s="75">
        <v>29589847</v>
      </c>
      <c r="AE12" s="76">
        <v>5195802</v>
      </c>
      <c r="AF12" s="76">
        <f t="shared" si="14"/>
        <v>34785649</v>
      </c>
      <c r="AG12" s="40">
        <f t="shared" si="15"/>
        <v>0.6850695626373335</v>
      </c>
      <c r="AH12" s="40">
        <f t="shared" si="16"/>
        <v>0.45426917289943325</v>
      </c>
      <c r="AI12" s="12">
        <v>169758376</v>
      </c>
      <c r="AJ12" s="12">
        <v>183753887</v>
      </c>
      <c r="AK12" s="12">
        <v>125884195</v>
      </c>
      <c r="AL12" s="12"/>
    </row>
    <row r="13" spans="1:38" s="13" customFormat="1" ht="12.75">
      <c r="A13" s="29" t="s">
        <v>96</v>
      </c>
      <c r="B13" s="58" t="s">
        <v>261</v>
      </c>
      <c r="C13" s="39" t="s">
        <v>262</v>
      </c>
      <c r="D13" s="75">
        <v>98892557</v>
      </c>
      <c r="E13" s="76">
        <v>44269000</v>
      </c>
      <c r="F13" s="77">
        <f t="shared" si="0"/>
        <v>143161557</v>
      </c>
      <c r="G13" s="75">
        <v>108055163</v>
      </c>
      <c r="H13" s="76">
        <v>48469000</v>
      </c>
      <c r="I13" s="78">
        <f t="shared" si="1"/>
        <v>156524163</v>
      </c>
      <c r="J13" s="75">
        <v>19407906</v>
      </c>
      <c r="K13" s="76">
        <v>4426828</v>
      </c>
      <c r="L13" s="76">
        <f t="shared" si="2"/>
        <v>23834734</v>
      </c>
      <c r="M13" s="40">
        <f t="shared" si="3"/>
        <v>0.1664883681028979</v>
      </c>
      <c r="N13" s="103">
        <v>21727572</v>
      </c>
      <c r="O13" s="104">
        <v>13531005</v>
      </c>
      <c r="P13" s="105">
        <f t="shared" si="4"/>
        <v>35258577</v>
      </c>
      <c r="Q13" s="40">
        <f t="shared" si="5"/>
        <v>0.2462852300495726</v>
      </c>
      <c r="R13" s="103">
        <v>20473676</v>
      </c>
      <c r="S13" s="105">
        <v>18935597</v>
      </c>
      <c r="T13" s="105">
        <f t="shared" si="6"/>
        <v>39409273</v>
      </c>
      <c r="U13" s="40">
        <f t="shared" si="7"/>
        <v>0.251777567403443</v>
      </c>
      <c r="V13" s="103">
        <v>18930809</v>
      </c>
      <c r="W13" s="105">
        <v>7604183</v>
      </c>
      <c r="X13" s="105">
        <f t="shared" si="8"/>
        <v>26534992</v>
      </c>
      <c r="Y13" s="40">
        <f t="shared" si="9"/>
        <v>0.16952649029658123</v>
      </c>
      <c r="Z13" s="75">
        <f t="shared" si="10"/>
        <v>80539963</v>
      </c>
      <c r="AA13" s="76">
        <f t="shared" si="11"/>
        <v>44497613</v>
      </c>
      <c r="AB13" s="76">
        <f t="shared" si="12"/>
        <v>125037576</v>
      </c>
      <c r="AC13" s="40">
        <f t="shared" si="13"/>
        <v>0.7988388093153388</v>
      </c>
      <c r="AD13" s="75">
        <v>19842555</v>
      </c>
      <c r="AE13" s="76">
        <v>24044960</v>
      </c>
      <c r="AF13" s="76">
        <f t="shared" si="14"/>
        <v>43887515</v>
      </c>
      <c r="AG13" s="40">
        <f t="shared" si="15"/>
        <v>0.7703703485836081</v>
      </c>
      <c r="AH13" s="40">
        <f t="shared" si="16"/>
        <v>-0.39538631886539943</v>
      </c>
      <c r="AI13" s="12">
        <v>129467921</v>
      </c>
      <c r="AJ13" s="12">
        <v>139738269</v>
      </c>
      <c r="AK13" s="12">
        <v>107650219</v>
      </c>
      <c r="AL13" s="12"/>
    </row>
    <row r="14" spans="1:38" s="13" customFormat="1" ht="12.75">
      <c r="A14" s="29" t="s">
        <v>96</v>
      </c>
      <c r="B14" s="58" t="s">
        <v>263</v>
      </c>
      <c r="C14" s="39" t="s">
        <v>264</v>
      </c>
      <c r="D14" s="75">
        <v>101225130</v>
      </c>
      <c r="E14" s="76">
        <v>39853603</v>
      </c>
      <c r="F14" s="77">
        <f t="shared" si="0"/>
        <v>141078733</v>
      </c>
      <c r="G14" s="75">
        <v>110676645</v>
      </c>
      <c r="H14" s="76">
        <v>44286392</v>
      </c>
      <c r="I14" s="78">
        <f t="shared" si="1"/>
        <v>154963037</v>
      </c>
      <c r="J14" s="75">
        <v>19273170</v>
      </c>
      <c r="K14" s="76">
        <v>6409553</v>
      </c>
      <c r="L14" s="76">
        <f t="shared" si="2"/>
        <v>25682723</v>
      </c>
      <c r="M14" s="40">
        <f t="shared" si="3"/>
        <v>0.18204531933243262</v>
      </c>
      <c r="N14" s="103">
        <v>17196406</v>
      </c>
      <c r="O14" s="104">
        <v>5206760</v>
      </c>
      <c r="P14" s="105">
        <f t="shared" si="4"/>
        <v>22403166</v>
      </c>
      <c r="Q14" s="40">
        <f t="shared" si="5"/>
        <v>0.15879903032585357</v>
      </c>
      <c r="R14" s="103">
        <v>19408917</v>
      </c>
      <c r="S14" s="105">
        <v>3655410</v>
      </c>
      <c r="T14" s="105">
        <f t="shared" si="6"/>
        <v>23064327</v>
      </c>
      <c r="U14" s="40">
        <f t="shared" si="7"/>
        <v>0.1488376031246729</v>
      </c>
      <c r="V14" s="103">
        <v>21212780</v>
      </c>
      <c r="W14" s="105">
        <v>13495161</v>
      </c>
      <c r="X14" s="105">
        <f t="shared" si="8"/>
        <v>34707941</v>
      </c>
      <c r="Y14" s="40">
        <f t="shared" si="9"/>
        <v>0.22397561168086813</v>
      </c>
      <c r="Z14" s="75">
        <f t="shared" si="10"/>
        <v>77091273</v>
      </c>
      <c r="AA14" s="76">
        <f t="shared" si="11"/>
        <v>28766884</v>
      </c>
      <c r="AB14" s="76">
        <f t="shared" si="12"/>
        <v>105858157</v>
      </c>
      <c r="AC14" s="40">
        <f t="shared" si="13"/>
        <v>0.6831187556036347</v>
      </c>
      <c r="AD14" s="75">
        <v>18817848</v>
      </c>
      <c r="AE14" s="76">
        <v>8970213</v>
      </c>
      <c r="AF14" s="76">
        <f t="shared" si="14"/>
        <v>27788061</v>
      </c>
      <c r="AG14" s="40">
        <f t="shared" si="15"/>
        <v>0.7916441548255173</v>
      </c>
      <c r="AH14" s="40">
        <f t="shared" si="16"/>
        <v>0.24902349249917077</v>
      </c>
      <c r="AI14" s="12">
        <v>109293078</v>
      </c>
      <c r="AJ14" s="12">
        <v>116914397</v>
      </c>
      <c r="AK14" s="12">
        <v>92554599</v>
      </c>
      <c r="AL14" s="12"/>
    </row>
    <row r="15" spans="1:38" s="13" customFormat="1" ht="12.75">
      <c r="A15" s="29" t="s">
        <v>96</v>
      </c>
      <c r="B15" s="58" t="s">
        <v>265</v>
      </c>
      <c r="C15" s="39" t="s">
        <v>266</v>
      </c>
      <c r="D15" s="75">
        <v>33573000</v>
      </c>
      <c r="E15" s="76">
        <v>17325000</v>
      </c>
      <c r="F15" s="77">
        <f t="shared" si="0"/>
        <v>50898000</v>
      </c>
      <c r="G15" s="75">
        <v>39702000</v>
      </c>
      <c r="H15" s="76">
        <v>18109000</v>
      </c>
      <c r="I15" s="78">
        <f t="shared" si="1"/>
        <v>57811000</v>
      </c>
      <c r="J15" s="75">
        <v>6402811</v>
      </c>
      <c r="K15" s="76">
        <v>2186825</v>
      </c>
      <c r="L15" s="76">
        <f t="shared" si="2"/>
        <v>8589636</v>
      </c>
      <c r="M15" s="40">
        <f t="shared" si="3"/>
        <v>0.16876175881174113</v>
      </c>
      <c r="N15" s="103">
        <v>6513222</v>
      </c>
      <c r="O15" s="104">
        <v>3078980</v>
      </c>
      <c r="P15" s="105">
        <f t="shared" si="4"/>
        <v>9592202</v>
      </c>
      <c r="Q15" s="40">
        <f t="shared" si="5"/>
        <v>0.1884593107784196</v>
      </c>
      <c r="R15" s="103">
        <v>7636840</v>
      </c>
      <c r="S15" s="105">
        <v>303111</v>
      </c>
      <c r="T15" s="105">
        <f t="shared" si="6"/>
        <v>7939951</v>
      </c>
      <c r="U15" s="40">
        <f t="shared" si="7"/>
        <v>0.13734325647368148</v>
      </c>
      <c r="V15" s="103">
        <v>7000307</v>
      </c>
      <c r="W15" s="105">
        <v>5229967</v>
      </c>
      <c r="X15" s="105">
        <f t="shared" si="8"/>
        <v>12230274</v>
      </c>
      <c r="Y15" s="40">
        <f t="shared" si="9"/>
        <v>0.2115561744304717</v>
      </c>
      <c r="Z15" s="75">
        <f t="shared" si="10"/>
        <v>27553180</v>
      </c>
      <c r="AA15" s="76">
        <f t="shared" si="11"/>
        <v>10798883</v>
      </c>
      <c r="AB15" s="76">
        <f t="shared" si="12"/>
        <v>38352063</v>
      </c>
      <c r="AC15" s="40">
        <f t="shared" si="13"/>
        <v>0.6634042483264431</v>
      </c>
      <c r="AD15" s="75">
        <v>6997268</v>
      </c>
      <c r="AE15" s="76">
        <v>4127988</v>
      </c>
      <c r="AF15" s="76">
        <f t="shared" si="14"/>
        <v>11125256</v>
      </c>
      <c r="AG15" s="40">
        <f t="shared" si="15"/>
        <v>0.7800293611216709</v>
      </c>
      <c r="AH15" s="40">
        <f t="shared" si="16"/>
        <v>0.09932517507911731</v>
      </c>
      <c r="AI15" s="12">
        <v>45451000</v>
      </c>
      <c r="AJ15" s="12">
        <v>44719000</v>
      </c>
      <c r="AK15" s="12">
        <v>34882133</v>
      </c>
      <c r="AL15" s="12"/>
    </row>
    <row r="16" spans="1:38" s="13" customFormat="1" ht="12.75">
      <c r="A16" s="29" t="s">
        <v>96</v>
      </c>
      <c r="B16" s="58" t="s">
        <v>267</v>
      </c>
      <c r="C16" s="39" t="s">
        <v>268</v>
      </c>
      <c r="D16" s="75">
        <v>593003847</v>
      </c>
      <c r="E16" s="76">
        <v>139521500</v>
      </c>
      <c r="F16" s="77">
        <f t="shared" si="0"/>
        <v>732525347</v>
      </c>
      <c r="G16" s="75">
        <v>593003847</v>
      </c>
      <c r="H16" s="76">
        <v>129138256</v>
      </c>
      <c r="I16" s="78">
        <f t="shared" si="1"/>
        <v>722142103</v>
      </c>
      <c r="J16" s="75">
        <v>110260822</v>
      </c>
      <c r="K16" s="76">
        <v>5989693</v>
      </c>
      <c r="L16" s="76">
        <f t="shared" si="2"/>
        <v>116250515</v>
      </c>
      <c r="M16" s="40">
        <f t="shared" si="3"/>
        <v>0.15869828324179477</v>
      </c>
      <c r="N16" s="103">
        <v>134989415</v>
      </c>
      <c r="O16" s="104">
        <v>15002223</v>
      </c>
      <c r="P16" s="105">
        <f t="shared" si="4"/>
        <v>149991638</v>
      </c>
      <c r="Q16" s="40">
        <f t="shared" si="5"/>
        <v>0.20475965591399528</v>
      </c>
      <c r="R16" s="103">
        <v>83538498</v>
      </c>
      <c r="S16" s="105">
        <v>14736988</v>
      </c>
      <c r="T16" s="105">
        <f t="shared" si="6"/>
        <v>98275486</v>
      </c>
      <c r="U16" s="40">
        <f t="shared" si="7"/>
        <v>0.13608884676815472</v>
      </c>
      <c r="V16" s="103">
        <v>178528601</v>
      </c>
      <c r="W16" s="105">
        <v>50200093</v>
      </c>
      <c r="X16" s="105">
        <f t="shared" si="8"/>
        <v>228728694</v>
      </c>
      <c r="Y16" s="40">
        <f t="shared" si="9"/>
        <v>0.3167364055492552</v>
      </c>
      <c r="Z16" s="75">
        <f t="shared" si="10"/>
        <v>507317336</v>
      </c>
      <c r="AA16" s="76">
        <f t="shared" si="11"/>
        <v>85928997</v>
      </c>
      <c r="AB16" s="76">
        <f t="shared" si="12"/>
        <v>593246333</v>
      </c>
      <c r="AC16" s="40">
        <f t="shared" si="13"/>
        <v>0.8215091330854033</v>
      </c>
      <c r="AD16" s="75">
        <v>127839987</v>
      </c>
      <c r="AE16" s="76">
        <v>39029932</v>
      </c>
      <c r="AF16" s="76">
        <f t="shared" si="14"/>
        <v>166869919</v>
      </c>
      <c r="AG16" s="40">
        <f t="shared" si="15"/>
        <v>0.7896933987173566</v>
      </c>
      <c r="AH16" s="40">
        <f t="shared" si="16"/>
        <v>0.3707005754584205</v>
      </c>
      <c r="AI16" s="12">
        <v>717192849</v>
      </c>
      <c r="AJ16" s="12">
        <v>694971000</v>
      </c>
      <c r="AK16" s="12">
        <v>548814011</v>
      </c>
      <c r="AL16" s="12"/>
    </row>
    <row r="17" spans="1:38" s="13" customFormat="1" ht="12.75">
      <c r="A17" s="29" t="s">
        <v>115</v>
      </c>
      <c r="B17" s="58" t="s">
        <v>269</v>
      </c>
      <c r="C17" s="39" t="s">
        <v>270</v>
      </c>
      <c r="D17" s="75">
        <v>626602931</v>
      </c>
      <c r="E17" s="76">
        <v>375044912</v>
      </c>
      <c r="F17" s="77">
        <f t="shared" si="0"/>
        <v>1001647843</v>
      </c>
      <c r="G17" s="75">
        <v>726909956</v>
      </c>
      <c r="H17" s="76">
        <v>342943221</v>
      </c>
      <c r="I17" s="78">
        <f t="shared" si="1"/>
        <v>1069853177</v>
      </c>
      <c r="J17" s="75">
        <v>134292849</v>
      </c>
      <c r="K17" s="76">
        <v>49709913</v>
      </c>
      <c r="L17" s="76">
        <f t="shared" si="2"/>
        <v>184002762</v>
      </c>
      <c r="M17" s="40">
        <f t="shared" si="3"/>
        <v>0.1837000531533117</v>
      </c>
      <c r="N17" s="103">
        <v>152784649</v>
      </c>
      <c r="O17" s="104">
        <v>81617253</v>
      </c>
      <c r="P17" s="105">
        <f t="shared" si="4"/>
        <v>234401902</v>
      </c>
      <c r="Q17" s="40">
        <f t="shared" si="5"/>
        <v>0.2340162799112622</v>
      </c>
      <c r="R17" s="103">
        <v>147102684</v>
      </c>
      <c r="S17" s="105">
        <v>47646190</v>
      </c>
      <c r="T17" s="105">
        <f t="shared" si="6"/>
        <v>194748874</v>
      </c>
      <c r="U17" s="40">
        <f t="shared" si="7"/>
        <v>0.18203327165518152</v>
      </c>
      <c r="V17" s="103">
        <v>155128150</v>
      </c>
      <c r="W17" s="105">
        <v>133756131</v>
      </c>
      <c r="X17" s="105">
        <f t="shared" si="8"/>
        <v>288884281</v>
      </c>
      <c r="Y17" s="40">
        <f t="shared" si="9"/>
        <v>0.2700223612085418</v>
      </c>
      <c r="Z17" s="75">
        <f t="shared" si="10"/>
        <v>589308332</v>
      </c>
      <c r="AA17" s="76">
        <f t="shared" si="11"/>
        <v>312729487</v>
      </c>
      <c r="AB17" s="76">
        <f t="shared" si="12"/>
        <v>902037819</v>
      </c>
      <c r="AC17" s="40">
        <f t="shared" si="13"/>
        <v>0.8431416930773857</v>
      </c>
      <c r="AD17" s="75">
        <v>173497696</v>
      </c>
      <c r="AE17" s="76">
        <v>72078017</v>
      </c>
      <c r="AF17" s="76">
        <f t="shared" si="14"/>
        <v>245575713</v>
      </c>
      <c r="AG17" s="40">
        <f t="shared" si="15"/>
        <v>0.8610937843528413</v>
      </c>
      <c r="AH17" s="40">
        <f t="shared" si="16"/>
        <v>0.17635525708521516</v>
      </c>
      <c r="AI17" s="12">
        <v>948927513</v>
      </c>
      <c r="AJ17" s="12">
        <v>994659356</v>
      </c>
      <c r="AK17" s="12">
        <v>856494989</v>
      </c>
      <c r="AL17" s="12"/>
    </row>
    <row r="18" spans="1:38" s="55" customFormat="1" ht="12.75">
      <c r="A18" s="59"/>
      <c r="B18" s="60" t="s">
        <v>271</v>
      </c>
      <c r="C18" s="32"/>
      <c r="D18" s="79">
        <f>SUM(D11:D17)</f>
        <v>1664103074</v>
      </c>
      <c r="E18" s="80">
        <f>SUM(E11:E17)</f>
        <v>668728251</v>
      </c>
      <c r="F18" s="88">
        <f t="shared" si="0"/>
        <v>2332831325</v>
      </c>
      <c r="G18" s="79">
        <f>SUM(G11:G17)</f>
        <v>1836910717</v>
      </c>
      <c r="H18" s="80">
        <f>SUM(H11:H17)</f>
        <v>663722502</v>
      </c>
      <c r="I18" s="81">
        <f t="shared" si="1"/>
        <v>2500633219</v>
      </c>
      <c r="J18" s="79">
        <f>SUM(J11:J17)</f>
        <v>325099675</v>
      </c>
      <c r="K18" s="80">
        <f>SUM(K11:K17)</f>
        <v>75575082</v>
      </c>
      <c r="L18" s="80">
        <f t="shared" si="2"/>
        <v>400674757</v>
      </c>
      <c r="M18" s="44">
        <f t="shared" si="3"/>
        <v>0.17175470541145962</v>
      </c>
      <c r="N18" s="109">
        <f>SUM(N11:N17)</f>
        <v>372394523</v>
      </c>
      <c r="O18" s="110">
        <f>SUM(O11:O17)</f>
        <v>129289947</v>
      </c>
      <c r="P18" s="111">
        <f t="shared" si="4"/>
        <v>501684470</v>
      </c>
      <c r="Q18" s="44">
        <f t="shared" si="5"/>
        <v>0.21505389807812186</v>
      </c>
      <c r="R18" s="109">
        <f>SUM(R11:R17)</f>
        <v>318414288</v>
      </c>
      <c r="S18" s="111">
        <f>SUM(S11:S17)</f>
        <v>97297126</v>
      </c>
      <c r="T18" s="111">
        <f t="shared" si="6"/>
        <v>415711414</v>
      </c>
      <c r="U18" s="44">
        <f t="shared" si="7"/>
        <v>0.16624245844668195</v>
      </c>
      <c r="V18" s="109">
        <f>SUM(V11:V17)</f>
        <v>422012463</v>
      </c>
      <c r="W18" s="111">
        <f>SUM(W11:W17)</f>
        <v>233749593</v>
      </c>
      <c r="X18" s="111">
        <f t="shared" si="8"/>
        <v>655762056</v>
      </c>
      <c r="Y18" s="44">
        <f t="shared" si="9"/>
        <v>0.26223840066486775</v>
      </c>
      <c r="Z18" s="79">
        <f t="shared" si="10"/>
        <v>1437920949</v>
      </c>
      <c r="AA18" s="80">
        <f t="shared" si="11"/>
        <v>535911748</v>
      </c>
      <c r="AB18" s="80">
        <f t="shared" si="12"/>
        <v>1973832697</v>
      </c>
      <c r="AC18" s="44">
        <f t="shared" si="13"/>
        <v>0.7893331505007093</v>
      </c>
      <c r="AD18" s="79">
        <f>SUM(AD11:AD17)</f>
        <v>388893465</v>
      </c>
      <c r="AE18" s="80">
        <f>SUM(AE11:AE17)</f>
        <v>154232004</v>
      </c>
      <c r="AF18" s="80">
        <f t="shared" si="14"/>
        <v>543125469</v>
      </c>
      <c r="AG18" s="44">
        <f t="shared" si="15"/>
        <v>0.8091155131831946</v>
      </c>
      <c r="AH18" s="44">
        <f t="shared" si="16"/>
        <v>0.20738594197651228</v>
      </c>
      <c r="AI18" s="61">
        <f>SUM(AI11:AI17)</f>
        <v>2187303737</v>
      </c>
      <c r="AJ18" s="61">
        <f>SUM(AJ11:AJ17)</f>
        <v>2254406569</v>
      </c>
      <c r="AK18" s="61">
        <f>SUM(AK11:AK17)</f>
        <v>1824075328</v>
      </c>
      <c r="AL18" s="61"/>
    </row>
    <row r="19" spans="1:38" s="13" customFormat="1" ht="12.75">
      <c r="A19" s="29" t="s">
        <v>96</v>
      </c>
      <c r="B19" s="58" t="s">
        <v>272</v>
      </c>
      <c r="C19" s="39" t="s">
        <v>273</v>
      </c>
      <c r="D19" s="75">
        <v>122973000</v>
      </c>
      <c r="E19" s="76">
        <v>33318000</v>
      </c>
      <c r="F19" s="77">
        <f t="shared" si="0"/>
        <v>156291000</v>
      </c>
      <c r="G19" s="75">
        <v>125051000</v>
      </c>
      <c r="H19" s="76">
        <v>44703000</v>
      </c>
      <c r="I19" s="78">
        <f t="shared" si="1"/>
        <v>169754000</v>
      </c>
      <c r="J19" s="75">
        <v>21552857</v>
      </c>
      <c r="K19" s="76">
        <v>6136652</v>
      </c>
      <c r="L19" s="76">
        <f t="shared" si="2"/>
        <v>27689509</v>
      </c>
      <c r="M19" s="40">
        <f t="shared" si="3"/>
        <v>0.1771663691447364</v>
      </c>
      <c r="N19" s="103">
        <v>23019957</v>
      </c>
      <c r="O19" s="104">
        <v>4012878</v>
      </c>
      <c r="P19" s="105">
        <f t="shared" si="4"/>
        <v>27032835</v>
      </c>
      <c r="Q19" s="40">
        <f t="shared" si="5"/>
        <v>0.17296475804748834</v>
      </c>
      <c r="R19" s="103">
        <v>22317315</v>
      </c>
      <c r="S19" s="105">
        <v>5566109</v>
      </c>
      <c r="T19" s="105">
        <f t="shared" si="6"/>
        <v>27883424</v>
      </c>
      <c r="U19" s="40">
        <f t="shared" si="7"/>
        <v>0.16425783192148638</v>
      </c>
      <c r="V19" s="103">
        <v>24552024</v>
      </c>
      <c r="W19" s="105">
        <v>8358092</v>
      </c>
      <c r="X19" s="105">
        <f t="shared" si="8"/>
        <v>32910116</v>
      </c>
      <c r="Y19" s="40">
        <f t="shared" si="9"/>
        <v>0.1938694581570979</v>
      </c>
      <c r="Z19" s="75">
        <f t="shared" si="10"/>
        <v>91442153</v>
      </c>
      <c r="AA19" s="76">
        <f t="shared" si="11"/>
        <v>24073731</v>
      </c>
      <c r="AB19" s="76">
        <f t="shared" si="12"/>
        <v>115515884</v>
      </c>
      <c r="AC19" s="40">
        <f t="shared" si="13"/>
        <v>0.6804899089270356</v>
      </c>
      <c r="AD19" s="75">
        <v>32463944</v>
      </c>
      <c r="AE19" s="76">
        <v>9677186</v>
      </c>
      <c r="AF19" s="76">
        <f t="shared" si="14"/>
        <v>42141130</v>
      </c>
      <c r="AG19" s="40">
        <f t="shared" si="15"/>
        <v>1.1753798762453775</v>
      </c>
      <c r="AH19" s="40">
        <f t="shared" si="16"/>
        <v>-0.21904998750626758</v>
      </c>
      <c r="AI19" s="12">
        <v>114825000</v>
      </c>
      <c r="AJ19" s="12">
        <v>122904500</v>
      </c>
      <c r="AK19" s="12">
        <v>144459476</v>
      </c>
      <c r="AL19" s="12"/>
    </row>
    <row r="20" spans="1:38" s="13" customFormat="1" ht="12.75">
      <c r="A20" s="29" t="s">
        <v>96</v>
      </c>
      <c r="B20" s="58" t="s">
        <v>274</v>
      </c>
      <c r="C20" s="39" t="s">
        <v>275</v>
      </c>
      <c r="D20" s="75">
        <v>257376233</v>
      </c>
      <c r="E20" s="76">
        <v>32262000</v>
      </c>
      <c r="F20" s="78">
        <f t="shared" si="0"/>
        <v>289638233</v>
      </c>
      <c r="G20" s="75">
        <v>261776546</v>
      </c>
      <c r="H20" s="76">
        <v>43386357</v>
      </c>
      <c r="I20" s="78">
        <f t="shared" si="1"/>
        <v>305162903</v>
      </c>
      <c r="J20" s="75">
        <v>49764574</v>
      </c>
      <c r="K20" s="76">
        <v>5272723</v>
      </c>
      <c r="L20" s="76">
        <f t="shared" si="2"/>
        <v>55037297</v>
      </c>
      <c r="M20" s="40">
        <f t="shared" si="3"/>
        <v>0.1900208285002208</v>
      </c>
      <c r="N20" s="103">
        <v>49670361</v>
      </c>
      <c r="O20" s="104">
        <v>8340229</v>
      </c>
      <c r="P20" s="105">
        <f t="shared" si="4"/>
        <v>58010590</v>
      </c>
      <c r="Q20" s="40">
        <f t="shared" si="5"/>
        <v>0.20028636896151758</v>
      </c>
      <c r="R20" s="103">
        <v>48287193</v>
      </c>
      <c r="S20" s="105">
        <v>5528556</v>
      </c>
      <c r="T20" s="105">
        <f t="shared" si="6"/>
        <v>53815749</v>
      </c>
      <c r="U20" s="40">
        <f t="shared" si="7"/>
        <v>0.17635088823361994</v>
      </c>
      <c r="V20" s="103">
        <v>60768293</v>
      </c>
      <c r="W20" s="105">
        <v>16557574</v>
      </c>
      <c r="X20" s="105">
        <f t="shared" si="8"/>
        <v>77325867</v>
      </c>
      <c r="Y20" s="40">
        <f t="shared" si="9"/>
        <v>0.25339209399249946</v>
      </c>
      <c r="Z20" s="75">
        <f t="shared" si="10"/>
        <v>208490421</v>
      </c>
      <c r="AA20" s="76">
        <f t="shared" si="11"/>
        <v>35699082</v>
      </c>
      <c r="AB20" s="76">
        <f t="shared" si="12"/>
        <v>244189503</v>
      </c>
      <c r="AC20" s="40">
        <f t="shared" si="13"/>
        <v>0.8001939311738688</v>
      </c>
      <c r="AD20" s="75">
        <v>56156704</v>
      </c>
      <c r="AE20" s="76">
        <v>16363876</v>
      </c>
      <c r="AF20" s="76">
        <f t="shared" si="14"/>
        <v>72520580</v>
      </c>
      <c r="AG20" s="40">
        <f t="shared" si="15"/>
        <v>0.8656724557540689</v>
      </c>
      <c r="AH20" s="40">
        <f t="shared" si="16"/>
        <v>0.06626101170178167</v>
      </c>
      <c r="AI20" s="12">
        <v>239668118</v>
      </c>
      <c r="AJ20" s="12">
        <v>251982549</v>
      </c>
      <c r="AK20" s="12">
        <v>218134352</v>
      </c>
      <c r="AL20" s="12"/>
    </row>
    <row r="21" spans="1:38" s="13" customFormat="1" ht="12.75">
      <c r="A21" s="29" t="s">
        <v>96</v>
      </c>
      <c r="B21" s="58" t="s">
        <v>276</v>
      </c>
      <c r="C21" s="39" t="s">
        <v>277</v>
      </c>
      <c r="D21" s="75">
        <v>105363000</v>
      </c>
      <c r="E21" s="76">
        <v>14071000</v>
      </c>
      <c r="F21" s="77">
        <f t="shared" si="0"/>
        <v>119434000</v>
      </c>
      <c r="G21" s="75">
        <v>109735744</v>
      </c>
      <c r="H21" s="76">
        <v>12271000</v>
      </c>
      <c r="I21" s="78">
        <f t="shared" si="1"/>
        <v>122006744</v>
      </c>
      <c r="J21" s="75">
        <v>20493082</v>
      </c>
      <c r="K21" s="76">
        <v>16060</v>
      </c>
      <c r="L21" s="76">
        <f t="shared" si="2"/>
        <v>20509142</v>
      </c>
      <c r="M21" s="40">
        <f t="shared" si="3"/>
        <v>0.17171946012023376</v>
      </c>
      <c r="N21" s="103">
        <v>23486830</v>
      </c>
      <c r="O21" s="104">
        <v>3959126</v>
      </c>
      <c r="P21" s="105">
        <f t="shared" si="4"/>
        <v>27445956</v>
      </c>
      <c r="Q21" s="40">
        <f t="shared" si="5"/>
        <v>0.22980019090041362</v>
      </c>
      <c r="R21" s="103">
        <v>24645812</v>
      </c>
      <c r="S21" s="105">
        <v>4706000</v>
      </c>
      <c r="T21" s="105">
        <f t="shared" si="6"/>
        <v>29351812</v>
      </c>
      <c r="U21" s="40">
        <f t="shared" si="7"/>
        <v>0.24057532426240308</v>
      </c>
      <c r="V21" s="103">
        <v>21692265</v>
      </c>
      <c r="W21" s="105">
        <v>0</v>
      </c>
      <c r="X21" s="105">
        <f t="shared" si="8"/>
        <v>21692265</v>
      </c>
      <c r="Y21" s="40">
        <f t="shared" si="9"/>
        <v>0.1777956225108343</v>
      </c>
      <c r="Z21" s="75">
        <f t="shared" si="10"/>
        <v>90317989</v>
      </c>
      <c r="AA21" s="76">
        <f t="shared" si="11"/>
        <v>8681186</v>
      </c>
      <c r="AB21" s="76">
        <f t="shared" si="12"/>
        <v>98999175</v>
      </c>
      <c r="AC21" s="40">
        <f t="shared" si="13"/>
        <v>0.8114237930978635</v>
      </c>
      <c r="AD21" s="75">
        <v>15934029</v>
      </c>
      <c r="AE21" s="76">
        <v>5907890</v>
      </c>
      <c r="AF21" s="76">
        <f t="shared" si="14"/>
        <v>21841919</v>
      </c>
      <c r="AG21" s="40">
        <f t="shared" si="15"/>
        <v>0.5581467961621319</v>
      </c>
      <c r="AH21" s="40">
        <f t="shared" si="16"/>
        <v>-0.006851687344871071</v>
      </c>
      <c r="AI21" s="12">
        <v>110122000</v>
      </c>
      <c r="AJ21" s="12">
        <v>164984722</v>
      </c>
      <c r="AK21" s="12">
        <v>92085694</v>
      </c>
      <c r="AL21" s="12"/>
    </row>
    <row r="22" spans="1:38" s="13" customFormat="1" ht="12.75">
      <c r="A22" s="29" t="s">
        <v>96</v>
      </c>
      <c r="B22" s="58" t="s">
        <v>278</v>
      </c>
      <c r="C22" s="39" t="s">
        <v>279</v>
      </c>
      <c r="D22" s="75">
        <v>62913000</v>
      </c>
      <c r="E22" s="76">
        <v>0</v>
      </c>
      <c r="F22" s="77">
        <f t="shared" si="0"/>
        <v>62913000</v>
      </c>
      <c r="G22" s="75">
        <v>72107000</v>
      </c>
      <c r="H22" s="76">
        <v>21767000</v>
      </c>
      <c r="I22" s="78">
        <f t="shared" si="1"/>
        <v>93874000</v>
      </c>
      <c r="J22" s="75">
        <v>14978513</v>
      </c>
      <c r="K22" s="76">
        <v>8280415</v>
      </c>
      <c r="L22" s="76">
        <f t="shared" si="2"/>
        <v>23258928</v>
      </c>
      <c r="M22" s="40">
        <f t="shared" si="3"/>
        <v>0.36969987125077486</v>
      </c>
      <c r="N22" s="103">
        <v>16174648</v>
      </c>
      <c r="O22" s="104">
        <v>8234057</v>
      </c>
      <c r="P22" s="105">
        <f t="shared" si="4"/>
        <v>24408705</v>
      </c>
      <c r="Q22" s="40">
        <f t="shared" si="5"/>
        <v>0.38797553764722714</v>
      </c>
      <c r="R22" s="103">
        <v>11560935</v>
      </c>
      <c r="S22" s="105">
        <v>4892999</v>
      </c>
      <c r="T22" s="105">
        <f t="shared" si="6"/>
        <v>16453934</v>
      </c>
      <c r="U22" s="40">
        <f t="shared" si="7"/>
        <v>0.17527679655708717</v>
      </c>
      <c r="V22" s="103">
        <v>30945881</v>
      </c>
      <c r="W22" s="105">
        <v>12772395</v>
      </c>
      <c r="X22" s="105">
        <f t="shared" si="8"/>
        <v>43718276</v>
      </c>
      <c r="Y22" s="40">
        <f t="shared" si="9"/>
        <v>0.4657122952042099</v>
      </c>
      <c r="Z22" s="75">
        <f t="shared" si="10"/>
        <v>73659977</v>
      </c>
      <c r="AA22" s="76">
        <f t="shared" si="11"/>
        <v>34179866</v>
      </c>
      <c r="AB22" s="76">
        <f t="shared" si="12"/>
        <v>107839843</v>
      </c>
      <c r="AC22" s="40">
        <f t="shared" si="13"/>
        <v>1.1487722159490381</v>
      </c>
      <c r="AD22" s="75">
        <v>16852307</v>
      </c>
      <c r="AE22" s="76">
        <v>4998098</v>
      </c>
      <c r="AF22" s="76">
        <f t="shared" si="14"/>
        <v>21850405</v>
      </c>
      <c r="AG22" s="40">
        <f t="shared" si="15"/>
        <v>864.2305567067275</v>
      </c>
      <c r="AH22" s="40">
        <f t="shared" si="16"/>
        <v>1.0007993444515102</v>
      </c>
      <c r="AI22" s="12">
        <v>54225397</v>
      </c>
      <c r="AJ22" s="12">
        <v>72390</v>
      </c>
      <c r="AK22" s="12">
        <v>62561650</v>
      </c>
      <c r="AL22" s="12"/>
    </row>
    <row r="23" spans="1:38" s="13" customFormat="1" ht="12.75">
      <c r="A23" s="29" t="s">
        <v>96</v>
      </c>
      <c r="B23" s="58" t="s">
        <v>76</v>
      </c>
      <c r="C23" s="39" t="s">
        <v>77</v>
      </c>
      <c r="D23" s="75">
        <v>3224897960</v>
      </c>
      <c r="E23" s="76">
        <v>443157508</v>
      </c>
      <c r="F23" s="77">
        <f t="shared" si="0"/>
        <v>3668055468</v>
      </c>
      <c r="G23" s="75">
        <v>3218917472</v>
      </c>
      <c r="H23" s="76">
        <v>523134404</v>
      </c>
      <c r="I23" s="78">
        <f t="shared" si="1"/>
        <v>3742051876</v>
      </c>
      <c r="J23" s="75">
        <v>816049315</v>
      </c>
      <c r="K23" s="76">
        <v>29279690</v>
      </c>
      <c r="L23" s="76">
        <f t="shared" si="2"/>
        <v>845329005</v>
      </c>
      <c r="M23" s="40">
        <f t="shared" si="3"/>
        <v>0.23045698528133599</v>
      </c>
      <c r="N23" s="103">
        <v>769262282</v>
      </c>
      <c r="O23" s="104">
        <v>48785596</v>
      </c>
      <c r="P23" s="105">
        <f t="shared" si="4"/>
        <v>818047878</v>
      </c>
      <c r="Q23" s="40">
        <f t="shared" si="5"/>
        <v>0.22301949497127943</v>
      </c>
      <c r="R23" s="103">
        <v>771723405</v>
      </c>
      <c r="S23" s="105">
        <v>50850974</v>
      </c>
      <c r="T23" s="105">
        <f t="shared" si="6"/>
        <v>822574379</v>
      </c>
      <c r="U23" s="40">
        <f t="shared" si="7"/>
        <v>0.21981907420248709</v>
      </c>
      <c r="V23" s="103">
        <v>837598212</v>
      </c>
      <c r="W23" s="105">
        <v>222228516</v>
      </c>
      <c r="X23" s="105">
        <f t="shared" si="8"/>
        <v>1059826728</v>
      </c>
      <c r="Y23" s="40">
        <f t="shared" si="9"/>
        <v>0.2832207470979486</v>
      </c>
      <c r="Z23" s="75">
        <f t="shared" si="10"/>
        <v>3194633214</v>
      </c>
      <c r="AA23" s="76">
        <f t="shared" si="11"/>
        <v>351144776</v>
      </c>
      <c r="AB23" s="76">
        <f t="shared" si="12"/>
        <v>3545777990</v>
      </c>
      <c r="AC23" s="40">
        <f t="shared" si="13"/>
        <v>0.9475491274562972</v>
      </c>
      <c r="AD23" s="75">
        <v>721445086</v>
      </c>
      <c r="AE23" s="76">
        <v>183320670</v>
      </c>
      <c r="AF23" s="76">
        <f t="shared" si="14"/>
        <v>904765756</v>
      </c>
      <c r="AG23" s="40">
        <f t="shared" si="15"/>
        <v>0.9335585268268773</v>
      </c>
      <c r="AH23" s="40">
        <f t="shared" si="16"/>
        <v>0.17138245006699826</v>
      </c>
      <c r="AI23" s="12">
        <v>3212660720</v>
      </c>
      <c r="AJ23" s="12">
        <v>3448503127</v>
      </c>
      <c r="AK23" s="12">
        <v>3219379499</v>
      </c>
      <c r="AL23" s="12"/>
    </row>
    <row r="24" spans="1:38" s="13" customFormat="1" ht="12.75">
      <c r="A24" s="29" t="s">
        <v>96</v>
      </c>
      <c r="B24" s="58" t="s">
        <v>280</v>
      </c>
      <c r="C24" s="39" t="s">
        <v>281</v>
      </c>
      <c r="D24" s="75">
        <v>44046000</v>
      </c>
      <c r="E24" s="76">
        <v>17927000</v>
      </c>
      <c r="F24" s="77">
        <f t="shared" si="0"/>
        <v>61973000</v>
      </c>
      <c r="G24" s="75">
        <v>44236000</v>
      </c>
      <c r="H24" s="76">
        <v>14427000</v>
      </c>
      <c r="I24" s="78">
        <f t="shared" si="1"/>
        <v>58663000</v>
      </c>
      <c r="J24" s="75">
        <v>21145955</v>
      </c>
      <c r="K24" s="76">
        <v>2664062</v>
      </c>
      <c r="L24" s="76">
        <f t="shared" si="2"/>
        <v>23810017</v>
      </c>
      <c r="M24" s="40">
        <f t="shared" si="3"/>
        <v>0.3841998450938312</v>
      </c>
      <c r="N24" s="103">
        <v>26874627</v>
      </c>
      <c r="O24" s="104">
        <v>1523799</v>
      </c>
      <c r="P24" s="105">
        <f t="shared" si="4"/>
        <v>28398426</v>
      </c>
      <c r="Q24" s="40">
        <f t="shared" si="5"/>
        <v>0.4582386845884498</v>
      </c>
      <c r="R24" s="103">
        <v>12479457</v>
      </c>
      <c r="S24" s="105">
        <v>4554587</v>
      </c>
      <c r="T24" s="105">
        <f t="shared" si="6"/>
        <v>17034044</v>
      </c>
      <c r="U24" s="40">
        <f t="shared" si="7"/>
        <v>0.29037117092545556</v>
      </c>
      <c r="V24" s="103">
        <v>10311201</v>
      </c>
      <c r="W24" s="105">
        <v>6237680</v>
      </c>
      <c r="X24" s="105">
        <f t="shared" si="8"/>
        <v>16548881</v>
      </c>
      <c r="Y24" s="40">
        <f t="shared" si="9"/>
        <v>0.28210083016552173</v>
      </c>
      <c r="Z24" s="75">
        <f t="shared" si="10"/>
        <v>70811240</v>
      </c>
      <c r="AA24" s="76">
        <f t="shared" si="11"/>
        <v>14980128</v>
      </c>
      <c r="AB24" s="76">
        <f t="shared" si="12"/>
        <v>85791368</v>
      </c>
      <c r="AC24" s="40">
        <f t="shared" si="13"/>
        <v>1.4624442664030137</v>
      </c>
      <c r="AD24" s="75">
        <v>60035665</v>
      </c>
      <c r="AE24" s="76">
        <v>5208146</v>
      </c>
      <c r="AF24" s="76">
        <f t="shared" si="14"/>
        <v>65243811</v>
      </c>
      <c r="AG24" s="40">
        <f t="shared" si="15"/>
        <v>1.4788525779561592</v>
      </c>
      <c r="AH24" s="40">
        <f t="shared" si="16"/>
        <v>-0.7463532441414251</v>
      </c>
      <c r="AI24" s="12">
        <v>71258000</v>
      </c>
      <c r="AJ24" s="12">
        <v>71258000</v>
      </c>
      <c r="AK24" s="12">
        <v>105380077</v>
      </c>
      <c r="AL24" s="12"/>
    </row>
    <row r="25" spans="1:38" s="13" customFormat="1" ht="12.75">
      <c r="A25" s="29" t="s">
        <v>96</v>
      </c>
      <c r="B25" s="58" t="s">
        <v>282</v>
      </c>
      <c r="C25" s="39" t="s">
        <v>283</v>
      </c>
      <c r="D25" s="75">
        <v>57574425</v>
      </c>
      <c r="E25" s="76">
        <v>19315250</v>
      </c>
      <c r="F25" s="77">
        <f t="shared" si="0"/>
        <v>76889675</v>
      </c>
      <c r="G25" s="75">
        <v>69004745</v>
      </c>
      <c r="H25" s="76">
        <v>34641385</v>
      </c>
      <c r="I25" s="78">
        <f t="shared" si="1"/>
        <v>103646130</v>
      </c>
      <c r="J25" s="75">
        <v>12022718</v>
      </c>
      <c r="K25" s="76">
        <v>3211818</v>
      </c>
      <c r="L25" s="76">
        <f t="shared" si="2"/>
        <v>15234536</v>
      </c>
      <c r="M25" s="40">
        <f t="shared" si="3"/>
        <v>0.19813500317175226</v>
      </c>
      <c r="N25" s="103">
        <v>14178135</v>
      </c>
      <c r="O25" s="104">
        <v>4571396</v>
      </c>
      <c r="P25" s="105">
        <f t="shared" si="4"/>
        <v>18749531</v>
      </c>
      <c r="Q25" s="40">
        <f t="shared" si="5"/>
        <v>0.24384978867448717</v>
      </c>
      <c r="R25" s="103">
        <v>15154313</v>
      </c>
      <c r="S25" s="105">
        <v>3797504</v>
      </c>
      <c r="T25" s="105">
        <f t="shared" si="6"/>
        <v>18951817</v>
      </c>
      <c r="U25" s="40">
        <f t="shared" si="7"/>
        <v>0.1828511783315016</v>
      </c>
      <c r="V25" s="103">
        <v>16894030</v>
      </c>
      <c r="W25" s="105">
        <v>6000902</v>
      </c>
      <c r="X25" s="105">
        <f t="shared" si="8"/>
        <v>22894932</v>
      </c>
      <c r="Y25" s="40">
        <f t="shared" si="9"/>
        <v>0.22089519406079128</v>
      </c>
      <c r="Z25" s="75">
        <f t="shared" si="10"/>
        <v>58249196</v>
      </c>
      <c r="AA25" s="76">
        <f t="shared" si="11"/>
        <v>17581620</v>
      </c>
      <c r="AB25" s="76">
        <f t="shared" si="12"/>
        <v>75830816</v>
      </c>
      <c r="AC25" s="40">
        <f t="shared" si="13"/>
        <v>0.73163190945962</v>
      </c>
      <c r="AD25" s="75">
        <v>13598374</v>
      </c>
      <c r="AE25" s="76">
        <v>6355769</v>
      </c>
      <c r="AF25" s="76">
        <f t="shared" si="14"/>
        <v>19954143</v>
      </c>
      <c r="AG25" s="40">
        <f t="shared" si="15"/>
        <v>0.8053943274790235</v>
      </c>
      <c r="AH25" s="40">
        <f t="shared" si="16"/>
        <v>0.14737736418948177</v>
      </c>
      <c r="AI25" s="12">
        <v>66194285</v>
      </c>
      <c r="AJ25" s="12">
        <v>86202590</v>
      </c>
      <c r="AK25" s="12">
        <v>69427077</v>
      </c>
      <c r="AL25" s="12"/>
    </row>
    <row r="26" spans="1:38" s="13" customFormat="1" ht="12.75">
      <c r="A26" s="29" t="s">
        <v>115</v>
      </c>
      <c r="B26" s="58" t="s">
        <v>284</v>
      </c>
      <c r="C26" s="39" t="s">
        <v>285</v>
      </c>
      <c r="D26" s="75">
        <v>543900889</v>
      </c>
      <c r="E26" s="76">
        <v>334505000</v>
      </c>
      <c r="F26" s="77">
        <f t="shared" si="0"/>
        <v>878405889</v>
      </c>
      <c r="G26" s="75">
        <v>565444843</v>
      </c>
      <c r="H26" s="76">
        <v>272101000</v>
      </c>
      <c r="I26" s="78">
        <f t="shared" si="1"/>
        <v>837545843</v>
      </c>
      <c r="J26" s="75">
        <v>135831624</v>
      </c>
      <c r="K26" s="76">
        <v>19555743</v>
      </c>
      <c r="L26" s="76">
        <f t="shared" si="2"/>
        <v>155387367</v>
      </c>
      <c r="M26" s="40">
        <f t="shared" si="3"/>
        <v>0.1768970005163524</v>
      </c>
      <c r="N26" s="103">
        <v>144011083</v>
      </c>
      <c r="O26" s="104">
        <v>50366073</v>
      </c>
      <c r="P26" s="105">
        <f t="shared" si="4"/>
        <v>194377156</v>
      </c>
      <c r="Q26" s="40">
        <f t="shared" si="5"/>
        <v>0.22128398549477393</v>
      </c>
      <c r="R26" s="103">
        <v>122385849</v>
      </c>
      <c r="S26" s="105">
        <v>32664891</v>
      </c>
      <c r="T26" s="105">
        <f t="shared" si="6"/>
        <v>155050740</v>
      </c>
      <c r="U26" s="40">
        <f t="shared" si="7"/>
        <v>0.18512507858032554</v>
      </c>
      <c r="V26" s="103">
        <v>105241477</v>
      </c>
      <c r="W26" s="105">
        <v>68793511</v>
      </c>
      <c r="X26" s="105">
        <f t="shared" si="8"/>
        <v>174034988</v>
      </c>
      <c r="Y26" s="40">
        <f t="shared" si="9"/>
        <v>0.20779159666845842</v>
      </c>
      <c r="Z26" s="75">
        <f t="shared" si="10"/>
        <v>507470033</v>
      </c>
      <c r="AA26" s="76">
        <f t="shared" si="11"/>
        <v>171380218</v>
      </c>
      <c r="AB26" s="76">
        <f t="shared" si="12"/>
        <v>678850251</v>
      </c>
      <c r="AC26" s="40">
        <f t="shared" si="13"/>
        <v>0.8105230975398681</v>
      </c>
      <c r="AD26" s="75">
        <v>130334626</v>
      </c>
      <c r="AE26" s="76">
        <v>56854297</v>
      </c>
      <c r="AF26" s="76">
        <f t="shared" si="14"/>
        <v>187188923</v>
      </c>
      <c r="AG26" s="40">
        <f t="shared" si="15"/>
        <v>1.008181279675732</v>
      </c>
      <c r="AH26" s="40">
        <f t="shared" si="16"/>
        <v>-0.07027090486545506</v>
      </c>
      <c r="AI26" s="12">
        <v>894571017</v>
      </c>
      <c r="AJ26" s="12">
        <v>667131820</v>
      </c>
      <c r="AK26" s="12">
        <v>672589812</v>
      </c>
      <c r="AL26" s="12"/>
    </row>
    <row r="27" spans="1:38" s="55" customFormat="1" ht="12.75">
      <c r="A27" s="59"/>
      <c r="B27" s="60" t="s">
        <v>286</v>
      </c>
      <c r="C27" s="32"/>
      <c r="D27" s="79">
        <f>SUM(D19:D26)</f>
        <v>4419044507</v>
      </c>
      <c r="E27" s="80">
        <f>SUM(E19:E26)</f>
        <v>894555758</v>
      </c>
      <c r="F27" s="88">
        <f t="shared" si="0"/>
        <v>5313600265</v>
      </c>
      <c r="G27" s="79">
        <f>SUM(G19:G26)</f>
        <v>4466273350</v>
      </c>
      <c r="H27" s="80">
        <f>SUM(H19:H26)</f>
        <v>966431146</v>
      </c>
      <c r="I27" s="81">
        <f t="shared" si="1"/>
        <v>5432704496</v>
      </c>
      <c r="J27" s="79">
        <f>SUM(J19:J26)</f>
        <v>1091838638</v>
      </c>
      <c r="K27" s="80">
        <f>SUM(K19:K26)</f>
        <v>74417163</v>
      </c>
      <c r="L27" s="80">
        <f t="shared" si="2"/>
        <v>1166255801</v>
      </c>
      <c r="M27" s="44">
        <f t="shared" si="3"/>
        <v>0.2194850464537155</v>
      </c>
      <c r="N27" s="109">
        <f>SUM(N19:N26)</f>
        <v>1066677923</v>
      </c>
      <c r="O27" s="110">
        <f>SUM(O19:O26)</f>
        <v>129793154</v>
      </c>
      <c r="P27" s="111">
        <f t="shared" si="4"/>
        <v>1196471077</v>
      </c>
      <c r="Q27" s="44">
        <f t="shared" si="5"/>
        <v>0.22517145011471804</v>
      </c>
      <c r="R27" s="109">
        <f>SUM(R19:R26)</f>
        <v>1028554279</v>
      </c>
      <c r="S27" s="111">
        <f>SUM(S19:S26)</f>
        <v>112561620</v>
      </c>
      <c r="T27" s="111">
        <f t="shared" si="6"/>
        <v>1141115899</v>
      </c>
      <c r="U27" s="44">
        <f t="shared" si="7"/>
        <v>0.21004564114248853</v>
      </c>
      <c r="V27" s="109">
        <f>SUM(V19:V26)</f>
        <v>1108003383</v>
      </c>
      <c r="W27" s="111">
        <f>SUM(W19:W26)</f>
        <v>340948670</v>
      </c>
      <c r="X27" s="111">
        <f t="shared" si="8"/>
        <v>1448952053</v>
      </c>
      <c r="Y27" s="44">
        <f t="shared" si="9"/>
        <v>0.26670916006324963</v>
      </c>
      <c r="Z27" s="79">
        <f t="shared" si="10"/>
        <v>4295074223</v>
      </c>
      <c r="AA27" s="80">
        <f t="shared" si="11"/>
        <v>657720607</v>
      </c>
      <c r="AB27" s="80">
        <f t="shared" si="12"/>
        <v>4952794830</v>
      </c>
      <c r="AC27" s="44">
        <f t="shared" si="13"/>
        <v>0.9116628437358688</v>
      </c>
      <c r="AD27" s="79">
        <f>SUM(AD19:AD26)</f>
        <v>1046820735</v>
      </c>
      <c r="AE27" s="80">
        <f>SUM(AE19:AE26)</f>
        <v>288685932</v>
      </c>
      <c r="AF27" s="80">
        <f t="shared" si="14"/>
        <v>1335506667</v>
      </c>
      <c r="AG27" s="44">
        <f t="shared" si="15"/>
        <v>0.952416336583476</v>
      </c>
      <c r="AH27" s="44">
        <f t="shared" si="16"/>
        <v>0.08494557818631998</v>
      </c>
      <c r="AI27" s="61">
        <f>SUM(AI19:AI26)</f>
        <v>4763524537</v>
      </c>
      <c r="AJ27" s="61">
        <f>SUM(AJ19:AJ26)</f>
        <v>4813039698</v>
      </c>
      <c r="AK27" s="61">
        <f>SUM(AK19:AK26)</f>
        <v>4584017637</v>
      </c>
      <c r="AL27" s="61"/>
    </row>
    <row r="28" spans="1:38" s="13" customFormat="1" ht="12.75">
      <c r="A28" s="29" t="s">
        <v>96</v>
      </c>
      <c r="B28" s="58" t="s">
        <v>287</v>
      </c>
      <c r="C28" s="39" t="s">
        <v>288</v>
      </c>
      <c r="D28" s="75">
        <v>579715475</v>
      </c>
      <c r="E28" s="76">
        <v>129412000</v>
      </c>
      <c r="F28" s="77">
        <f t="shared" si="0"/>
        <v>709127475</v>
      </c>
      <c r="G28" s="75">
        <v>598325950</v>
      </c>
      <c r="H28" s="76">
        <v>151239350</v>
      </c>
      <c r="I28" s="78">
        <f t="shared" si="1"/>
        <v>749565300</v>
      </c>
      <c r="J28" s="75">
        <v>118176803</v>
      </c>
      <c r="K28" s="76">
        <v>22325822</v>
      </c>
      <c r="L28" s="76">
        <f t="shared" si="2"/>
        <v>140502625</v>
      </c>
      <c r="M28" s="40">
        <f t="shared" si="3"/>
        <v>0.19813451030084542</v>
      </c>
      <c r="N28" s="103">
        <v>92918859</v>
      </c>
      <c r="O28" s="104">
        <v>35973878</v>
      </c>
      <c r="P28" s="105">
        <f t="shared" si="4"/>
        <v>128892737</v>
      </c>
      <c r="Q28" s="40">
        <f t="shared" si="5"/>
        <v>0.18176243559030061</v>
      </c>
      <c r="R28" s="103">
        <v>90529079</v>
      </c>
      <c r="S28" s="105">
        <v>23851524</v>
      </c>
      <c r="T28" s="105">
        <f t="shared" si="6"/>
        <v>114380603</v>
      </c>
      <c r="U28" s="40">
        <f t="shared" si="7"/>
        <v>0.15259591525915087</v>
      </c>
      <c r="V28" s="103">
        <v>110319911</v>
      </c>
      <c r="W28" s="105">
        <v>55416196</v>
      </c>
      <c r="X28" s="105">
        <f t="shared" si="8"/>
        <v>165736107</v>
      </c>
      <c r="Y28" s="40">
        <f t="shared" si="9"/>
        <v>0.22110963114221002</v>
      </c>
      <c r="Z28" s="75">
        <f t="shared" si="10"/>
        <v>411944652</v>
      </c>
      <c r="AA28" s="76">
        <f t="shared" si="11"/>
        <v>137567420</v>
      </c>
      <c r="AB28" s="76">
        <f t="shared" si="12"/>
        <v>549512072</v>
      </c>
      <c r="AC28" s="40">
        <f t="shared" si="13"/>
        <v>0.7331076718732844</v>
      </c>
      <c r="AD28" s="75">
        <v>82009570</v>
      </c>
      <c r="AE28" s="76">
        <v>57713652</v>
      </c>
      <c r="AF28" s="76">
        <f t="shared" si="14"/>
        <v>139723222</v>
      </c>
      <c r="AG28" s="40">
        <f t="shared" si="15"/>
        <v>0.7039074730636167</v>
      </c>
      <c r="AH28" s="40">
        <f t="shared" si="16"/>
        <v>0.18617438552912846</v>
      </c>
      <c r="AI28" s="12">
        <v>730443780</v>
      </c>
      <c r="AJ28" s="12">
        <v>711854197</v>
      </c>
      <c r="AK28" s="12">
        <v>501079489</v>
      </c>
      <c r="AL28" s="12"/>
    </row>
    <row r="29" spans="1:38" s="13" customFormat="1" ht="12.75">
      <c r="A29" s="29" t="s">
        <v>96</v>
      </c>
      <c r="B29" s="58" t="s">
        <v>289</v>
      </c>
      <c r="C29" s="39" t="s">
        <v>290</v>
      </c>
      <c r="D29" s="75">
        <v>58143230</v>
      </c>
      <c r="E29" s="76">
        <v>51436027</v>
      </c>
      <c r="F29" s="77">
        <f t="shared" si="0"/>
        <v>109579257</v>
      </c>
      <c r="G29" s="75">
        <v>55068570</v>
      </c>
      <c r="H29" s="76">
        <v>52075000</v>
      </c>
      <c r="I29" s="78">
        <f t="shared" si="1"/>
        <v>107143570</v>
      </c>
      <c r="J29" s="75">
        <v>8161274</v>
      </c>
      <c r="K29" s="76">
        <v>4628919</v>
      </c>
      <c r="L29" s="76">
        <f t="shared" si="2"/>
        <v>12790193</v>
      </c>
      <c r="M29" s="40">
        <f t="shared" si="3"/>
        <v>0.11672093195521485</v>
      </c>
      <c r="N29" s="103">
        <v>11410755</v>
      </c>
      <c r="O29" s="104">
        <v>4584000</v>
      </c>
      <c r="P29" s="105">
        <f t="shared" si="4"/>
        <v>15994755</v>
      </c>
      <c r="Q29" s="40">
        <f t="shared" si="5"/>
        <v>0.1459651711272326</v>
      </c>
      <c r="R29" s="103">
        <v>9269329</v>
      </c>
      <c r="S29" s="105">
        <v>6532323</v>
      </c>
      <c r="T29" s="105">
        <f t="shared" si="6"/>
        <v>15801652</v>
      </c>
      <c r="U29" s="40">
        <f t="shared" si="7"/>
        <v>0.14748110409238743</v>
      </c>
      <c r="V29" s="103">
        <v>9739634</v>
      </c>
      <c r="W29" s="105">
        <v>7943347</v>
      </c>
      <c r="X29" s="105">
        <f t="shared" si="8"/>
        <v>17682981</v>
      </c>
      <c r="Y29" s="40">
        <f t="shared" si="9"/>
        <v>0.16504005793348123</v>
      </c>
      <c r="Z29" s="75">
        <f t="shared" si="10"/>
        <v>38580992</v>
      </c>
      <c r="AA29" s="76">
        <f t="shared" si="11"/>
        <v>23688589</v>
      </c>
      <c r="AB29" s="76">
        <f t="shared" si="12"/>
        <v>62269581</v>
      </c>
      <c r="AC29" s="40">
        <f t="shared" si="13"/>
        <v>0.5811788892231237</v>
      </c>
      <c r="AD29" s="75">
        <v>8112960</v>
      </c>
      <c r="AE29" s="76">
        <v>4073342</v>
      </c>
      <c r="AF29" s="76">
        <f t="shared" si="14"/>
        <v>12186302</v>
      </c>
      <c r="AG29" s="40">
        <f t="shared" si="15"/>
        <v>0.4555476893056969</v>
      </c>
      <c r="AH29" s="40">
        <f t="shared" si="16"/>
        <v>0.45105389641582816</v>
      </c>
      <c r="AI29" s="12">
        <v>148235913</v>
      </c>
      <c r="AJ29" s="12">
        <v>100109824</v>
      </c>
      <c r="AK29" s="12">
        <v>45604799</v>
      </c>
      <c r="AL29" s="12"/>
    </row>
    <row r="30" spans="1:38" s="13" customFormat="1" ht="12.75">
      <c r="A30" s="29" t="s">
        <v>96</v>
      </c>
      <c r="B30" s="58" t="s">
        <v>291</v>
      </c>
      <c r="C30" s="39" t="s">
        <v>292</v>
      </c>
      <c r="D30" s="75">
        <v>313925072</v>
      </c>
      <c r="E30" s="76">
        <v>39671000</v>
      </c>
      <c r="F30" s="78">
        <f t="shared" si="0"/>
        <v>353596072</v>
      </c>
      <c r="G30" s="75">
        <v>320972850</v>
      </c>
      <c r="H30" s="76">
        <v>57596000</v>
      </c>
      <c r="I30" s="78">
        <f t="shared" si="1"/>
        <v>378568850</v>
      </c>
      <c r="J30" s="75">
        <v>74834995</v>
      </c>
      <c r="K30" s="76">
        <v>2905829</v>
      </c>
      <c r="L30" s="76">
        <f t="shared" si="2"/>
        <v>77740824</v>
      </c>
      <c r="M30" s="40">
        <f t="shared" si="3"/>
        <v>0.21985771380401534</v>
      </c>
      <c r="N30" s="103">
        <v>76094766</v>
      </c>
      <c r="O30" s="104">
        <v>8275372</v>
      </c>
      <c r="P30" s="105">
        <f t="shared" si="4"/>
        <v>84370138</v>
      </c>
      <c r="Q30" s="40">
        <f t="shared" si="5"/>
        <v>0.23860598202572794</v>
      </c>
      <c r="R30" s="103">
        <v>58933941</v>
      </c>
      <c r="S30" s="105">
        <v>6107972</v>
      </c>
      <c r="T30" s="105">
        <f t="shared" si="6"/>
        <v>65041913</v>
      </c>
      <c r="U30" s="40">
        <f t="shared" si="7"/>
        <v>0.17180999704545158</v>
      </c>
      <c r="V30" s="103">
        <v>92649000</v>
      </c>
      <c r="W30" s="105">
        <v>14471118</v>
      </c>
      <c r="X30" s="105">
        <f t="shared" si="8"/>
        <v>107120118</v>
      </c>
      <c r="Y30" s="40">
        <f t="shared" si="9"/>
        <v>0.2829607296004412</v>
      </c>
      <c r="Z30" s="75">
        <f t="shared" si="10"/>
        <v>302512702</v>
      </c>
      <c r="AA30" s="76">
        <f t="shared" si="11"/>
        <v>31760291</v>
      </c>
      <c r="AB30" s="76">
        <f t="shared" si="12"/>
        <v>334272993</v>
      </c>
      <c r="AC30" s="40">
        <f t="shared" si="13"/>
        <v>0.8829912788651259</v>
      </c>
      <c r="AD30" s="75">
        <v>77313515</v>
      </c>
      <c r="AE30" s="76">
        <v>6940937</v>
      </c>
      <c r="AF30" s="76">
        <f t="shared" si="14"/>
        <v>84254452</v>
      </c>
      <c r="AG30" s="40">
        <f t="shared" si="15"/>
        <v>0.8929157327568692</v>
      </c>
      <c r="AH30" s="40">
        <f t="shared" si="16"/>
        <v>0.2713882229036395</v>
      </c>
      <c r="AI30" s="12">
        <v>326670000</v>
      </c>
      <c r="AJ30" s="12">
        <v>338384750</v>
      </c>
      <c r="AK30" s="12">
        <v>302149067</v>
      </c>
      <c r="AL30" s="12"/>
    </row>
    <row r="31" spans="1:38" s="13" customFormat="1" ht="12.75">
      <c r="A31" s="29" t="s">
        <v>96</v>
      </c>
      <c r="B31" s="58" t="s">
        <v>293</v>
      </c>
      <c r="C31" s="39" t="s">
        <v>294</v>
      </c>
      <c r="D31" s="75">
        <v>98825207</v>
      </c>
      <c r="E31" s="76">
        <v>52090000</v>
      </c>
      <c r="F31" s="77">
        <f t="shared" si="0"/>
        <v>150915207</v>
      </c>
      <c r="G31" s="75">
        <v>118149386</v>
      </c>
      <c r="H31" s="76">
        <v>65770480</v>
      </c>
      <c r="I31" s="78">
        <f t="shared" si="1"/>
        <v>183919866</v>
      </c>
      <c r="J31" s="75">
        <v>17601835</v>
      </c>
      <c r="K31" s="76">
        <v>22028559</v>
      </c>
      <c r="L31" s="76">
        <f t="shared" si="2"/>
        <v>39630394</v>
      </c>
      <c r="M31" s="40">
        <f t="shared" si="3"/>
        <v>0.26260040182696764</v>
      </c>
      <c r="N31" s="103">
        <v>20584889</v>
      </c>
      <c r="O31" s="104">
        <v>22972213</v>
      </c>
      <c r="P31" s="105">
        <f t="shared" si="4"/>
        <v>43557102</v>
      </c>
      <c r="Q31" s="40">
        <f t="shared" si="5"/>
        <v>0.2886197015255063</v>
      </c>
      <c r="R31" s="103">
        <v>26470592</v>
      </c>
      <c r="S31" s="105">
        <v>9668155</v>
      </c>
      <c r="T31" s="105">
        <f t="shared" si="6"/>
        <v>36138747</v>
      </c>
      <c r="U31" s="40">
        <f t="shared" si="7"/>
        <v>0.1964918080138227</v>
      </c>
      <c r="V31" s="103">
        <v>27313319</v>
      </c>
      <c r="W31" s="105">
        <v>18565904</v>
      </c>
      <c r="X31" s="105">
        <f t="shared" si="8"/>
        <v>45879223</v>
      </c>
      <c r="Y31" s="40">
        <f t="shared" si="9"/>
        <v>0.2494522424238826</v>
      </c>
      <c r="Z31" s="75">
        <f t="shared" si="10"/>
        <v>91970635</v>
      </c>
      <c r="AA31" s="76">
        <f t="shared" si="11"/>
        <v>73234831</v>
      </c>
      <c r="AB31" s="76">
        <f t="shared" si="12"/>
        <v>165205466</v>
      </c>
      <c r="AC31" s="40">
        <f t="shared" si="13"/>
        <v>0.8982469898058756</v>
      </c>
      <c r="AD31" s="75">
        <v>26571413</v>
      </c>
      <c r="AE31" s="76">
        <v>20042372</v>
      </c>
      <c r="AF31" s="76">
        <f t="shared" si="14"/>
        <v>46613785</v>
      </c>
      <c r="AG31" s="40">
        <f t="shared" si="15"/>
        <v>0.7297480286974669</v>
      </c>
      <c r="AH31" s="40">
        <f t="shared" si="16"/>
        <v>-0.015758471447877453</v>
      </c>
      <c r="AI31" s="12">
        <v>146151286</v>
      </c>
      <c r="AJ31" s="12">
        <v>169263720</v>
      </c>
      <c r="AK31" s="12">
        <v>123519866</v>
      </c>
      <c r="AL31" s="12"/>
    </row>
    <row r="32" spans="1:38" s="13" customFormat="1" ht="12.75">
      <c r="A32" s="29" t="s">
        <v>96</v>
      </c>
      <c r="B32" s="58" t="s">
        <v>295</v>
      </c>
      <c r="C32" s="39" t="s">
        <v>296</v>
      </c>
      <c r="D32" s="75">
        <v>81976895</v>
      </c>
      <c r="E32" s="76">
        <v>39443361</v>
      </c>
      <c r="F32" s="77">
        <f t="shared" si="0"/>
        <v>121420256</v>
      </c>
      <c r="G32" s="75">
        <v>89433461</v>
      </c>
      <c r="H32" s="76">
        <v>25584378</v>
      </c>
      <c r="I32" s="78">
        <f t="shared" si="1"/>
        <v>115017839</v>
      </c>
      <c r="J32" s="75">
        <v>20381243</v>
      </c>
      <c r="K32" s="76">
        <v>16594000</v>
      </c>
      <c r="L32" s="76">
        <f t="shared" si="2"/>
        <v>36975243</v>
      </c>
      <c r="M32" s="40">
        <f t="shared" si="3"/>
        <v>0.30452285490157427</v>
      </c>
      <c r="N32" s="103">
        <v>27190692</v>
      </c>
      <c r="O32" s="104">
        <v>0</v>
      </c>
      <c r="P32" s="105">
        <f t="shared" si="4"/>
        <v>27190692</v>
      </c>
      <c r="Q32" s="40">
        <f t="shared" si="5"/>
        <v>0.22393868120324173</v>
      </c>
      <c r="R32" s="103">
        <v>16660161</v>
      </c>
      <c r="S32" s="105">
        <v>29067000</v>
      </c>
      <c r="T32" s="105">
        <f t="shared" si="6"/>
        <v>45727161</v>
      </c>
      <c r="U32" s="40">
        <f t="shared" si="7"/>
        <v>0.3975658158557474</v>
      </c>
      <c r="V32" s="103">
        <v>34343995</v>
      </c>
      <c r="W32" s="105">
        <v>6102374</v>
      </c>
      <c r="X32" s="105">
        <f t="shared" si="8"/>
        <v>40446369</v>
      </c>
      <c r="Y32" s="40">
        <f t="shared" si="9"/>
        <v>0.35165300749564593</v>
      </c>
      <c r="Z32" s="75">
        <f t="shared" si="10"/>
        <v>98576091</v>
      </c>
      <c r="AA32" s="76">
        <f t="shared" si="11"/>
        <v>51763374</v>
      </c>
      <c r="AB32" s="76">
        <f t="shared" si="12"/>
        <v>150339465</v>
      </c>
      <c r="AC32" s="40">
        <f t="shared" si="13"/>
        <v>1.3070969365021716</v>
      </c>
      <c r="AD32" s="75">
        <v>13216508</v>
      </c>
      <c r="AE32" s="76">
        <v>0</v>
      </c>
      <c r="AF32" s="76">
        <f t="shared" si="14"/>
        <v>13216508</v>
      </c>
      <c r="AG32" s="40">
        <f t="shared" si="15"/>
        <v>0.6254147552232622</v>
      </c>
      <c r="AH32" s="40">
        <f t="shared" si="16"/>
        <v>2.0602916443587067</v>
      </c>
      <c r="AI32" s="12">
        <v>106673000</v>
      </c>
      <c r="AJ32" s="12">
        <v>127431186</v>
      </c>
      <c r="AK32" s="12">
        <v>79697344</v>
      </c>
      <c r="AL32" s="12"/>
    </row>
    <row r="33" spans="1:38" s="13" customFormat="1" ht="12.75">
      <c r="A33" s="29" t="s">
        <v>115</v>
      </c>
      <c r="B33" s="58" t="s">
        <v>297</v>
      </c>
      <c r="C33" s="39" t="s">
        <v>298</v>
      </c>
      <c r="D33" s="75">
        <v>379041574</v>
      </c>
      <c r="E33" s="76">
        <v>196037000</v>
      </c>
      <c r="F33" s="77">
        <f t="shared" si="0"/>
        <v>575078574</v>
      </c>
      <c r="G33" s="75">
        <v>449362000</v>
      </c>
      <c r="H33" s="76">
        <v>344960346</v>
      </c>
      <c r="I33" s="78">
        <f t="shared" si="1"/>
        <v>794322346</v>
      </c>
      <c r="J33" s="75">
        <v>64048934</v>
      </c>
      <c r="K33" s="76">
        <v>72242693</v>
      </c>
      <c r="L33" s="76">
        <f t="shared" si="2"/>
        <v>136291627</v>
      </c>
      <c r="M33" s="40">
        <f t="shared" si="3"/>
        <v>0.23699653084275749</v>
      </c>
      <c r="N33" s="103">
        <v>79957652</v>
      </c>
      <c r="O33" s="104">
        <v>36628748</v>
      </c>
      <c r="P33" s="105">
        <f t="shared" si="4"/>
        <v>116586400</v>
      </c>
      <c r="Q33" s="40">
        <f t="shared" si="5"/>
        <v>0.20273125320784424</v>
      </c>
      <c r="R33" s="103">
        <v>65705734</v>
      </c>
      <c r="S33" s="105">
        <v>41216941</v>
      </c>
      <c r="T33" s="105">
        <f t="shared" si="6"/>
        <v>106922675</v>
      </c>
      <c r="U33" s="40">
        <f t="shared" si="7"/>
        <v>0.13460867057112857</v>
      </c>
      <c r="V33" s="103">
        <v>86023479</v>
      </c>
      <c r="W33" s="105">
        <v>138565254</v>
      </c>
      <c r="X33" s="105">
        <f t="shared" si="8"/>
        <v>224588733</v>
      </c>
      <c r="Y33" s="40">
        <f t="shared" si="9"/>
        <v>0.282742559278321</v>
      </c>
      <c r="Z33" s="75">
        <f t="shared" si="10"/>
        <v>295735799</v>
      </c>
      <c r="AA33" s="76">
        <f t="shared" si="11"/>
        <v>288653636</v>
      </c>
      <c r="AB33" s="76">
        <f t="shared" si="12"/>
        <v>584389435</v>
      </c>
      <c r="AC33" s="40">
        <f t="shared" si="13"/>
        <v>0.7357081642519975</v>
      </c>
      <c r="AD33" s="75">
        <v>108491460</v>
      </c>
      <c r="AE33" s="76">
        <v>90647108</v>
      </c>
      <c r="AF33" s="76">
        <f t="shared" si="14"/>
        <v>199138568</v>
      </c>
      <c r="AG33" s="40">
        <f t="shared" si="15"/>
        <v>0.9219078173650199</v>
      </c>
      <c r="AH33" s="40">
        <f t="shared" si="16"/>
        <v>0.1278012855852213</v>
      </c>
      <c r="AI33" s="12">
        <v>618177676</v>
      </c>
      <c r="AJ33" s="12">
        <v>660005000</v>
      </c>
      <c r="AK33" s="12">
        <v>608463769</v>
      </c>
      <c r="AL33" s="12"/>
    </row>
    <row r="34" spans="1:38" s="55" customFormat="1" ht="12.75">
      <c r="A34" s="59"/>
      <c r="B34" s="60" t="s">
        <v>299</v>
      </c>
      <c r="C34" s="32"/>
      <c r="D34" s="79">
        <f>SUM(D28:D33)</f>
        <v>1511627453</v>
      </c>
      <c r="E34" s="80">
        <f>SUM(E28:E33)</f>
        <v>508089388</v>
      </c>
      <c r="F34" s="88">
        <f t="shared" si="0"/>
        <v>2019716841</v>
      </c>
      <c r="G34" s="79">
        <f>SUM(G28:G33)</f>
        <v>1631312217</v>
      </c>
      <c r="H34" s="80">
        <f>SUM(H28:H33)</f>
        <v>697225554</v>
      </c>
      <c r="I34" s="81">
        <f t="shared" si="1"/>
        <v>2328537771</v>
      </c>
      <c r="J34" s="79">
        <f>SUM(J28:J33)</f>
        <v>303205084</v>
      </c>
      <c r="K34" s="80">
        <f>SUM(K28:K33)</f>
        <v>140725822</v>
      </c>
      <c r="L34" s="80">
        <f t="shared" si="2"/>
        <v>443930906</v>
      </c>
      <c r="M34" s="44">
        <f t="shared" si="3"/>
        <v>0.2197985861127946</v>
      </c>
      <c r="N34" s="109">
        <f>SUM(N28:N33)</f>
        <v>308157613</v>
      </c>
      <c r="O34" s="110">
        <f>SUM(O28:O33)</f>
        <v>108434211</v>
      </c>
      <c r="P34" s="111">
        <f t="shared" si="4"/>
        <v>416591824</v>
      </c>
      <c r="Q34" s="44">
        <f t="shared" si="5"/>
        <v>0.20626248964371535</v>
      </c>
      <c r="R34" s="109">
        <f>SUM(R28:R33)</f>
        <v>267568836</v>
      </c>
      <c r="S34" s="111">
        <f>SUM(S28:S33)</f>
        <v>116443915</v>
      </c>
      <c r="T34" s="111">
        <f t="shared" si="6"/>
        <v>384012751</v>
      </c>
      <c r="U34" s="44">
        <f t="shared" si="7"/>
        <v>0.16491583507150248</v>
      </c>
      <c r="V34" s="109">
        <f>SUM(V28:V33)</f>
        <v>360389338</v>
      </c>
      <c r="W34" s="111">
        <f>SUM(W28:W33)</f>
        <v>241064193</v>
      </c>
      <c r="X34" s="111">
        <f t="shared" si="8"/>
        <v>601453531</v>
      </c>
      <c r="Y34" s="44">
        <f t="shared" si="9"/>
        <v>0.2582966608876193</v>
      </c>
      <c r="Z34" s="79">
        <f t="shared" si="10"/>
        <v>1239320871</v>
      </c>
      <c r="AA34" s="80">
        <f t="shared" si="11"/>
        <v>606668141</v>
      </c>
      <c r="AB34" s="80">
        <f t="shared" si="12"/>
        <v>1845989012</v>
      </c>
      <c r="AC34" s="44">
        <f t="shared" si="13"/>
        <v>0.7927674762205951</v>
      </c>
      <c r="AD34" s="79">
        <f>SUM(AD28:AD33)</f>
        <v>315715426</v>
      </c>
      <c r="AE34" s="80">
        <f>SUM(AE28:AE33)</f>
        <v>179417411</v>
      </c>
      <c r="AF34" s="80">
        <f t="shared" si="14"/>
        <v>495132837</v>
      </c>
      <c r="AG34" s="44">
        <f t="shared" si="15"/>
        <v>0.788075924455731</v>
      </c>
      <c r="AH34" s="44">
        <f t="shared" si="16"/>
        <v>0.21473165594145405</v>
      </c>
      <c r="AI34" s="61">
        <f>SUM(AI28:AI33)</f>
        <v>2076351655</v>
      </c>
      <c r="AJ34" s="61">
        <f>SUM(AJ28:AJ33)</f>
        <v>2107048677</v>
      </c>
      <c r="AK34" s="61">
        <f>SUM(AK28:AK33)</f>
        <v>1660514334</v>
      </c>
      <c r="AL34" s="61"/>
    </row>
    <row r="35" spans="1:38" s="13" customFormat="1" ht="12.75">
      <c r="A35" s="29" t="s">
        <v>96</v>
      </c>
      <c r="B35" s="58" t="s">
        <v>300</v>
      </c>
      <c r="C35" s="39" t="s">
        <v>301</v>
      </c>
      <c r="D35" s="75">
        <v>221047339</v>
      </c>
      <c r="E35" s="76">
        <v>35308713</v>
      </c>
      <c r="F35" s="77">
        <f t="shared" si="0"/>
        <v>256356052</v>
      </c>
      <c r="G35" s="75">
        <v>220008135</v>
      </c>
      <c r="H35" s="76">
        <v>31078008</v>
      </c>
      <c r="I35" s="78">
        <f t="shared" si="1"/>
        <v>251086143</v>
      </c>
      <c r="J35" s="75">
        <v>47842536</v>
      </c>
      <c r="K35" s="76">
        <v>2170137</v>
      </c>
      <c r="L35" s="76">
        <f t="shared" si="2"/>
        <v>50012673</v>
      </c>
      <c r="M35" s="40">
        <f t="shared" si="3"/>
        <v>0.19509066632060632</v>
      </c>
      <c r="N35" s="103">
        <v>44642150</v>
      </c>
      <c r="O35" s="104">
        <v>4033708</v>
      </c>
      <c r="P35" s="105">
        <f t="shared" si="4"/>
        <v>48675858</v>
      </c>
      <c r="Q35" s="40">
        <f t="shared" si="5"/>
        <v>0.18987598545167172</v>
      </c>
      <c r="R35" s="103">
        <v>45707308</v>
      </c>
      <c r="S35" s="105">
        <v>6298395</v>
      </c>
      <c r="T35" s="105">
        <f t="shared" si="6"/>
        <v>52005703</v>
      </c>
      <c r="U35" s="40">
        <f t="shared" si="7"/>
        <v>0.20712295142468296</v>
      </c>
      <c r="V35" s="103">
        <v>44156021</v>
      </c>
      <c r="W35" s="105">
        <v>6675458</v>
      </c>
      <c r="X35" s="105">
        <f t="shared" si="8"/>
        <v>50831479</v>
      </c>
      <c r="Y35" s="40">
        <f t="shared" si="9"/>
        <v>0.20244637315568625</v>
      </c>
      <c r="Z35" s="75">
        <f t="shared" si="10"/>
        <v>182348015</v>
      </c>
      <c r="AA35" s="76">
        <f t="shared" si="11"/>
        <v>19177698</v>
      </c>
      <c r="AB35" s="76">
        <f t="shared" si="12"/>
        <v>201525713</v>
      </c>
      <c r="AC35" s="40">
        <f t="shared" si="13"/>
        <v>0.8026158297393576</v>
      </c>
      <c r="AD35" s="75">
        <v>40795255</v>
      </c>
      <c r="AE35" s="76">
        <v>12298933</v>
      </c>
      <c r="AF35" s="76">
        <f t="shared" si="14"/>
        <v>53094188</v>
      </c>
      <c r="AG35" s="40">
        <f t="shared" si="15"/>
        <v>0.804681668151675</v>
      </c>
      <c r="AH35" s="40">
        <f t="shared" si="16"/>
        <v>-0.04261688680501152</v>
      </c>
      <c r="AI35" s="12">
        <v>225702267</v>
      </c>
      <c r="AJ35" s="12">
        <v>231594672</v>
      </c>
      <c r="AK35" s="12">
        <v>186359987</v>
      </c>
      <c r="AL35" s="12"/>
    </row>
    <row r="36" spans="1:38" s="13" customFormat="1" ht="12.75">
      <c r="A36" s="29" t="s">
        <v>96</v>
      </c>
      <c r="B36" s="58" t="s">
        <v>302</v>
      </c>
      <c r="C36" s="39" t="s">
        <v>303</v>
      </c>
      <c r="D36" s="75">
        <v>111465000</v>
      </c>
      <c r="E36" s="76">
        <v>73269379</v>
      </c>
      <c r="F36" s="77">
        <f t="shared" si="0"/>
        <v>184734379</v>
      </c>
      <c r="G36" s="75">
        <v>111316000</v>
      </c>
      <c r="H36" s="76">
        <v>73269000</v>
      </c>
      <c r="I36" s="78">
        <f t="shared" si="1"/>
        <v>184585000</v>
      </c>
      <c r="J36" s="75">
        <v>23887831</v>
      </c>
      <c r="K36" s="76">
        <v>7798509</v>
      </c>
      <c r="L36" s="76">
        <f t="shared" si="2"/>
        <v>31686340</v>
      </c>
      <c r="M36" s="40">
        <f t="shared" si="3"/>
        <v>0.1715237855104382</v>
      </c>
      <c r="N36" s="103">
        <v>22232232</v>
      </c>
      <c r="O36" s="104">
        <v>11403119</v>
      </c>
      <c r="P36" s="105">
        <f t="shared" si="4"/>
        <v>33635351</v>
      </c>
      <c r="Q36" s="40">
        <f t="shared" si="5"/>
        <v>0.18207412817296992</v>
      </c>
      <c r="R36" s="103">
        <v>21771890</v>
      </c>
      <c r="S36" s="105">
        <v>10550402</v>
      </c>
      <c r="T36" s="105">
        <f t="shared" si="6"/>
        <v>32322292</v>
      </c>
      <c r="U36" s="40">
        <f t="shared" si="7"/>
        <v>0.17510790150879</v>
      </c>
      <c r="V36" s="103">
        <v>21138091</v>
      </c>
      <c r="W36" s="105">
        <v>4128559</v>
      </c>
      <c r="X36" s="105">
        <f t="shared" si="8"/>
        <v>25266650</v>
      </c>
      <c r="Y36" s="40">
        <f t="shared" si="9"/>
        <v>0.1368835495842024</v>
      </c>
      <c r="Z36" s="75">
        <f t="shared" si="10"/>
        <v>89030044</v>
      </c>
      <c r="AA36" s="76">
        <f t="shared" si="11"/>
        <v>33880589</v>
      </c>
      <c r="AB36" s="76">
        <f t="shared" si="12"/>
        <v>122910633</v>
      </c>
      <c r="AC36" s="40">
        <f t="shared" si="13"/>
        <v>0.6658755207627922</v>
      </c>
      <c r="AD36" s="75">
        <v>21275583</v>
      </c>
      <c r="AE36" s="76">
        <v>13569402</v>
      </c>
      <c r="AF36" s="76">
        <f t="shared" si="14"/>
        <v>34844985</v>
      </c>
      <c r="AG36" s="40">
        <f t="shared" si="15"/>
        <v>1.0020592170998546</v>
      </c>
      <c r="AH36" s="40">
        <f t="shared" si="16"/>
        <v>-0.27488417630255835</v>
      </c>
      <c r="AI36" s="12">
        <v>165462598</v>
      </c>
      <c r="AJ36" s="12">
        <v>158130000</v>
      </c>
      <c r="AK36" s="12">
        <v>158455624</v>
      </c>
      <c r="AL36" s="12"/>
    </row>
    <row r="37" spans="1:38" s="13" customFormat="1" ht="12.75">
      <c r="A37" s="29" t="s">
        <v>96</v>
      </c>
      <c r="B37" s="58" t="s">
        <v>304</v>
      </c>
      <c r="C37" s="39" t="s">
        <v>305</v>
      </c>
      <c r="D37" s="75">
        <v>95301948</v>
      </c>
      <c r="E37" s="76">
        <v>37994000</v>
      </c>
      <c r="F37" s="77">
        <f t="shared" si="0"/>
        <v>133295948</v>
      </c>
      <c r="G37" s="75">
        <v>95303000</v>
      </c>
      <c r="H37" s="76">
        <v>37994000</v>
      </c>
      <c r="I37" s="78">
        <f t="shared" si="1"/>
        <v>133297000</v>
      </c>
      <c r="J37" s="75">
        <v>16261440</v>
      </c>
      <c r="K37" s="76">
        <v>10361499</v>
      </c>
      <c r="L37" s="76">
        <f t="shared" si="2"/>
        <v>26622939</v>
      </c>
      <c r="M37" s="40">
        <f t="shared" si="3"/>
        <v>0.19972804424632623</v>
      </c>
      <c r="N37" s="103">
        <v>17289127</v>
      </c>
      <c r="O37" s="104">
        <v>10097088</v>
      </c>
      <c r="P37" s="105">
        <f t="shared" si="4"/>
        <v>27386215</v>
      </c>
      <c r="Q37" s="40">
        <f t="shared" si="5"/>
        <v>0.20545421980869216</v>
      </c>
      <c r="R37" s="103">
        <v>15734590</v>
      </c>
      <c r="S37" s="105">
        <v>6977906</v>
      </c>
      <c r="T37" s="105">
        <f t="shared" si="6"/>
        <v>22712496</v>
      </c>
      <c r="U37" s="40">
        <f t="shared" si="7"/>
        <v>0.17039015131623367</v>
      </c>
      <c r="V37" s="103">
        <v>32120419</v>
      </c>
      <c r="W37" s="105">
        <v>5582250</v>
      </c>
      <c r="X37" s="105">
        <f t="shared" si="8"/>
        <v>37702669</v>
      </c>
      <c r="Y37" s="40">
        <f t="shared" si="9"/>
        <v>0.28284709333293323</v>
      </c>
      <c r="Z37" s="75">
        <f t="shared" si="10"/>
        <v>81405576</v>
      </c>
      <c r="AA37" s="76">
        <f t="shared" si="11"/>
        <v>33018743</v>
      </c>
      <c r="AB37" s="76">
        <f t="shared" si="12"/>
        <v>114424319</v>
      </c>
      <c r="AC37" s="40">
        <f t="shared" si="13"/>
        <v>0.8584163109447325</v>
      </c>
      <c r="AD37" s="75">
        <v>20233863</v>
      </c>
      <c r="AE37" s="76">
        <v>14373966</v>
      </c>
      <c r="AF37" s="76">
        <f t="shared" si="14"/>
        <v>34607829</v>
      </c>
      <c r="AG37" s="40">
        <f t="shared" si="15"/>
        <v>0.6408777196364638</v>
      </c>
      <c r="AH37" s="40">
        <f t="shared" si="16"/>
        <v>0.0894260082017857</v>
      </c>
      <c r="AI37" s="12">
        <v>103800672</v>
      </c>
      <c r="AJ37" s="12">
        <v>119823000</v>
      </c>
      <c r="AK37" s="12">
        <v>76791891</v>
      </c>
      <c r="AL37" s="12"/>
    </row>
    <row r="38" spans="1:38" s="13" customFormat="1" ht="12.75">
      <c r="A38" s="29" t="s">
        <v>96</v>
      </c>
      <c r="B38" s="58" t="s">
        <v>306</v>
      </c>
      <c r="C38" s="39" t="s">
        <v>307</v>
      </c>
      <c r="D38" s="75">
        <v>175909003</v>
      </c>
      <c r="E38" s="76">
        <v>31585000</v>
      </c>
      <c r="F38" s="77">
        <f t="shared" si="0"/>
        <v>207494003</v>
      </c>
      <c r="G38" s="75">
        <v>177228000</v>
      </c>
      <c r="H38" s="76">
        <v>36741000</v>
      </c>
      <c r="I38" s="78">
        <f t="shared" si="1"/>
        <v>213969000</v>
      </c>
      <c r="J38" s="75">
        <v>29861865</v>
      </c>
      <c r="K38" s="76">
        <v>8264350</v>
      </c>
      <c r="L38" s="76">
        <f t="shared" si="2"/>
        <v>38126215</v>
      </c>
      <c r="M38" s="40">
        <f t="shared" si="3"/>
        <v>0.18374610566455746</v>
      </c>
      <c r="N38" s="103">
        <v>35477095</v>
      </c>
      <c r="O38" s="104">
        <v>7395165</v>
      </c>
      <c r="P38" s="105">
        <f t="shared" si="4"/>
        <v>42872260</v>
      </c>
      <c r="Q38" s="40">
        <f t="shared" si="5"/>
        <v>0.20661927275074066</v>
      </c>
      <c r="R38" s="103">
        <v>52411397</v>
      </c>
      <c r="S38" s="105">
        <v>2933256</v>
      </c>
      <c r="T38" s="105">
        <f t="shared" si="6"/>
        <v>55344653</v>
      </c>
      <c r="U38" s="40">
        <f t="shared" si="7"/>
        <v>0.258657342886119</v>
      </c>
      <c r="V38" s="103">
        <v>36253113</v>
      </c>
      <c r="W38" s="105">
        <v>4836141</v>
      </c>
      <c r="X38" s="105">
        <f t="shared" si="8"/>
        <v>41089254</v>
      </c>
      <c r="Y38" s="40">
        <f t="shared" si="9"/>
        <v>0.19203367777575256</v>
      </c>
      <c r="Z38" s="75">
        <f t="shared" si="10"/>
        <v>154003470</v>
      </c>
      <c r="AA38" s="76">
        <f t="shared" si="11"/>
        <v>23428912</v>
      </c>
      <c r="AB38" s="76">
        <f t="shared" si="12"/>
        <v>177432382</v>
      </c>
      <c r="AC38" s="40">
        <f t="shared" si="13"/>
        <v>0.8292434044183971</v>
      </c>
      <c r="AD38" s="75">
        <v>28574686</v>
      </c>
      <c r="AE38" s="76">
        <v>14629247</v>
      </c>
      <c r="AF38" s="76">
        <f t="shared" si="14"/>
        <v>43203933</v>
      </c>
      <c r="AG38" s="40">
        <f t="shared" si="15"/>
        <v>0.5813878926669175</v>
      </c>
      <c r="AH38" s="40">
        <f t="shared" si="16"/>
        <v>-0.04894644661170089</v>
      </c>
      <c r="AI38" s="12">
        <v>202732980</v>
      </c>
      <c r="AJ38" s="12">
        <v>222503402</v>
      </c>
      <c r="AK38" s="12">
        <v>129360784</v>
      </c>
      <c r="AL38" s="12"/>
    </row>
    <row r="39" spans="1:38" s="13" customFormat="1" ht="12.75">
      <c r="A39" s="29" t="s">
        <v>115</v>
      </c>
      <c r="B39" s="58" t="s">
        <v>308</v>
      </c>
      <c r="C39" s="39" t="s">
        <v>309</v>
      </c>
      <c r="D39" s="75">
        <v>244951000</v>
      </c>
      <c r="E39" s="76">
        <v>250424000</v>
      </c>
      <c r="F39" s="77">
        <f t="shared" si="0"/>
        <v>495375000</v>
      </c>
      <c r="G39" s="75">
        <v>340470931</v>
      </c>
      <c r="H39" s="76">
        <v>383772095</v>
      </c>
      <c r="I39" s="78">
        <f t="shared" si="1"/>
        <v>724243026</v>
      </c>
      <c r="J39" s="75">
        <v>45067806</v>
      </c>
      <c r="K39" s="76">
        <v>23693784</v>
      </c>
      <c r="L39" s="76">
        <f t="shared" si="2"/>
        <v>68761590</v>
      </c>
      <c r="M39" s="40">
        <f t="shared" si="3"/>
        <v>0.1388071461014383</v>
      </c>
      <c r="N39" s="103">
        <v>68888266</v>
      </c>
      <c r="O39" s="104">
        <v>51601536</v>
      </c>
      <c r="P39" s="105">
        <f t="shared" si="4"/>
        <v>120489802</v>
      </c>
      <c r="Q39" s="40">
        <f t="shared" si="5"/>
        <v>0.24322947665909664</v>
      </c>
      <c r="R39" s="103">
        <v>80356510</v>
      </c>
      <c r="S39" s="105">
        <v>75436175</v>
      </c>
      <c r="T39" s="105">
        <f t="shared" si="6"/>
        <v>155792685</v>
      </c>
      <c r="U39" s="40">
        <f t="shared" si="7"/>
        <v>0.21511105997173938</v>
      </c>
      <c r="V39" s="103">
        <v>66470154</v>
      </c>
      <c r="W39" s="105">
        <v>116476827</v>
      </c>
      <c r="X39" s="105">
        <f t="shared" si="8"/>
        <v>182946981</v>
      </c>
      <c r="Y39" s="40">
        <f t="shared" si="9"/>
        <v>0.2526044082335423</v>
      </c>
      <c r="Z39" s="75">
        <f t="shared" si="10"/>
        <v>260782736</v>
      </c>
      <c r="AA39" s="76">
        <f t="shared" si="11"/>
        <v>267208322</v>
      </c>
      <c r="AB39" s="76">
        <f t="shared" si="12"/>
        <v>527991058</v>
      </c>
      <c r="AC39" s="40">
        <f t="shared" si="13"/>
        <v>0.7290247044781346</v>
      </c>
      <c r="AD39" s="75">
        <v>115743912</v>
      </c>
      <c r="AE39" s="76">
        <v>29972189</v>
      </c>
      <c r="AF39" s="76">
        <f t="shared" si="14"/>
        <v>145716101</v>
      </c>
      <c r="AG39" s="40">
        <f t="shared" si="15"/>
        <v>1.1666936897004545</v>
      </c>
      <c r="AH39" s="40">
        <f t="shared" si="16"/>
        <v>0.2555028562011825</v>
      </c>
      <c r="AI39" s="12">
        <v>438767300</v>
      </c>
      <c r="AJ39" s="12">
        <v>482798000</v>
      </c>
      <c r="AK39" s="12">
        <v>563277380</v>
      </c>
      <c r="AL39" s="12"/>
    </row>
    <row r="40" spans="1:38" s="55" customFormat="1" ht="12.75">
      <c r="A40" s="59"/>
      <c r="B40" s="60" t="s">
        <v>310</v>
      </c>
      <c r="C40" s="32"/>
      <c r="D40" s="79">
        <f>SUM(D35:D39)</f>
        <v>848674290</v>
      </c>
      <c r="E40" s="80">
        <f>SUM(E35:E39)</f>
        <v>428581092</v>
      </c>
      <c r="F40" s="81">
        <f t="shared" si="0"/>
        <v>1277255382</v>
      </c>
      <c r="G40" s="79">
        <f>SUM(G35:G39)</f>
        <v>944326066</v>
      </c>
      <c r="H40" s="80">
        <f>SUM(H35:H39)</f>
        <v>562854103</v>
      </c>
      <c r="I40" s="81">
        <f t="shared" si="1"/>
        <v>1507180169</v>
      </c>
      <c r="J40" s="79">
        <f>SUM(J35:J39)</f>
        <v>162921478</v>
      </c>
      <c r="K40" s="80">
        <f>SUM(K35:K39)</f>
        <v>52288279</v>
      </c>
      <c r="L40" s="80">
        <f t="shared" si="2"/>
        <v>215209757</v>
      </c>
      <c r="M40" s="44">
        <f t="shared" si="3"/>
        <v>0.16849391283285273</v>
      </c>
      <c r="N40" s="109">
        <f>SUM(N35:N39)</f>
        <v>188528870</v>
      </c>
      <c r="O40" s="110">
        <f>SUM(O35:O39)</f>
        <v>84530616</v>
      </c>
      <c r="P40" s="111">
        <f t="shared" si="4"/>
        <v>273059486</v>
      </c>
      <c r="Q40" s="44">
        <f t="shared" si="5"/>
        <v>0.21378613067374808</v>
      </c>
      <c r="R40" s="109">
        <f>SUM(R35:R39)</f>
        <v>215981695</v>
      </c>
      <c r="S40" s="111">
        <f>SUM(S35:S39)</f>
        <v>102196134</v>
      </c>
      <c r="T40" s="111">
        <f t="shared" si="6"/>
        <v>318177829</v>
      </c>
      <c r="U40" s="44">
        <f t="shared" si="7"/>
        <v>0.21110802513485036</v>
      </c>
      <c r="V40" s="109">
        <f>SUM(V35:V39)</f>
        <v>200137798</v>
      </c>
      <c r="W40" s="111">
        <f>SUM(W35:W39)</f>
        <v>137699235</v>
      </c>
      <c r="X40" s="111">
        <f t="shared" si="8"/>
        <v>337837033</v>
      </c>
      <c r="Y40" s="44">
        <f t="shared" si="9"/>
        <v>0.22415172382751805</v>
      </c>
      <c r="Z40" s="79">
        <f t="shared" si="10"/>
        <v>767569841</v>
      </c>
      <c r="AA40" s="80">
        <f t="shared" si="11"/>
        <v>376714264</v>
      </c>
      <c r="AB40" s="80">
        <f t="shared" si="12"/>
        <v>1144284105</v>
      </c>
      <c r="AC40" s="44">
        <f t="shared" si="13"/>
        <v>0.7592218425745489</v>
      </c>
      <c r="AD40" s="79">
        <f>SUM(AD35:AD39)</f>
        <v>226623299</v>
      </c>
      <c r="AE40" s="80">
        <f>SUM(AE35:AE39)</f>
        <v>84843737</v>
      </c>
      <c r="AF40" s="80">
        <f t="shared" si="14"/>
        <v>311467036</v>
      </c>
      <c r="AG40" s="44">
        <f t="shared" si="15"/>
        <v>0.9171885544030962</v>
      </c>
      <c r="AH40" s="44">
        <f t="shared" si="16"/>
        <v>0.08466384545425854</v>
      </c>
      <c r="AI40" s="61">
        <f>SUM(AI35:AI39)</f>
        <v>1136465817</v>
      </c>
      <c r="AJ40" s="61">
        <f>SUM(AJ35:AJ39)</f>
        <v>1214849074</v>
      </c>
      <c r="AK40" s="61">
        <f>SUM(AK35:AK39)</f>
        <v>1114245666</v>
      </c>
      <c r="AL40" s="61"/>
    </row>
    <row r="41" spans="1:38" s="13" customFormat="1" ht="12.75">
      <c r="A41" s="29" t="s">
        <v>96</v>
      </c>
      <c r="B41" s="58" t="s">
        <v>78</v>
      </c>
      <c r="C41" s="39" t="s">
        <v>79</v>
      </c>
      <c r="D41" s="75">
        <v>1503460000</v>
      </c>
      <c r="E41" s="76">
        <v>409228521</v>
      </c>
      <c r="F41" s="77">
        <f t="shared" si="0"/>
        <v>1912688521</v>
      </c>
      <c r="G41" s="75">
        <v>1569471000</v>
      </c>
      <c r="H41" s="76">
        <v>493450659</v>
      </c>
      <c r="I41" s="78">
        <f t="shared" si="1"/>
        <v>2062921659</v>
      </c>
      <c r="J41" s="75">
        <v>329408080</v>
      </c>
      <c r="K41" s="76">
        <v>50222382</v>
      </c>
      <c r="L41" s="76">
        <f t="shared" si="2"/>
        <v>379630462</v>
      </c>
      <c r="M41" s="40">
        <f t="shared" si="3"/>
        <v>0.19848002318826066</v>
      </c>
      <c r="N41" s="103">
        <v>410068790</v>
      </c>
      <c r="O41" s="104">
        <v>95834764</v>
      </c>
      <c r="P41" s="105">
        <f t="shared" si="4"/>
        <v>505903554</v>
      </c>
      <c r="Q41" s="40">
        <f t="shared" si="5"/>
        <v>0.2644986616720538</v>
      </c>
      <c r="R41" s="103">
        <v>242295822</v>
      </c>
      <c r="S41" s="105">
        <v>55232028</v>
      </c>
      <c r="T41" s="105">
        <f t="shared" si="6"/>
        <v>297527850</v>
      </c>
      <c r="U41" s="40">
        <f t="shared" si="7"/>
        <v>0.14422644151413216</v>
      </c>
      <c r="V41" s="103">
        <v>461611737</v>
      </c>
      <c r="W41" s="105">
        <v>187912826</v>
      </c>
      <c r="X41" s="105">
        <f t="shared" si="8"/>
        <v>649524563</v>
      </c>
      <c r="Y41" s="40">
        <f t="shared" si="9"/>
        <v>0.3148566307238524</v>
      </c>
      <c r="Z41" s="75">
        <f t="shared" si="10"/>
        <v>1443384429</v>
      </c>
      <c r="AA41" s="76">
        <f t="shared" si="11"/>
        <v>389202000</v>
      </c>
      <c r="AB41" s="76">
        <f t="shared" si="12"/>
        <v>1832586429</v>
      </c>
      <c r="AC41" s="40">
        <f t="shared" si="13"/>
        <v>0.8883451395281511</v>
      </c>
      <c r="AD41" s="75">
        <v>353149199</v>
      </c>
      <c r="AE41" s="76">
        <v>131880801</v>
      </c>
      <c r="AF41" s="76">
        <f t="shared" si="14"/>
        <v>485030000</v>
      </c>
      <c r="AG41" s="40">
        <f t="shared" si="15"/>
        <v>0.8787926407726393</v>
      </c>
      <c r="AH41" s="40">
        <f t="shared" si="16"/>
        <v>0.3391430695008557</v>
      </c>
      <c r="AI41" s="12">
        <v>1719436744</v>
      </c>
      <c r="AJ41" s="12">
        <v>1781616433</v>
      </c>
      <c r="AK41" s="12">
        <v>1565671410</v>
      </c>
      <c r="AL41" s="12"/>
    </row>
    <row r="42" spans="1:38" s="13" customFormat="1" ht="12.75">
      <c r="A42" s="29" t="s">
        <v>96</v>
      </c>
      <c r="B42" s="58" t="s">
        <v>311</v>
      </c>
      <c r="C42" s="39" t="s">
        <v>312</v>
      </c>
      <c r="D42" s="75">
        <v>56609203</v>
      </c>
      <c r="E42" s="76">
        <v>10332000</v>
      </c>
      <c r="F42" s="77">
        <f aca="true" t="shared" si="17" ref="F42:F73">$D42+$E42</f>
        <v>66941203</v>
      </c>
      <c r="G42" s="75">
        <v>61794958</v>
      </c>
      <c r="H42" s="76">
        <v>12039030</v>
      </c>
      <c r="I42" s="78">
        <f aca="true" t="shared" si="18" ref="I42:I73">$G42+$H42</f>
        <v>73833988</v>
      </c>
      <c r="J42" s="75">
        <v>9664689</v>
      </c>
      <c r="K42" s="76">
        <v>2487042</v>
      </c>
      <c r="L42" s="76">
        <f aca="true" t="shared" si="19" ref="L42:L73">$J42+$K42</f>
        <v>12151731</v>
      </c>
      <c r="M42" s="40">
        <f aca="true" t="shared" si="20" ref="M42:M73">IF($F42=0,0,$L42/$F42)</f>
        <v>0.18152842278618744</v>
      </c>
      <c r="N42" s="103">
        <v>9893108</v>
      </c>
      <c r="O42" s="104">
        <v>2566061</v>
      </c>
      <c r="P42" s="105">
        <f aca="true" t="shared" si="21" ref="P42:P73">$N42+$O42</f>
        <v>12459169</v>
      </c>
      <c r="Q42" s="40">
        <f aca="true" t="shared" si="22" ref="Q42:Q73">IF($F42=0,0,$P42/$F42)</f>
        <v>0.18612108001704122</v>
      </c>
      <c r="R42" s="103">
        <v>8759075</v>
      </c>
      <c r="S42" s="105">
        <v>512608</v>
      </c>
      <c r="T42" s="105">
        <f aca="true" t="shared" si="23" ref="T42:T73">$R42+$S42</f>
        <v>9271683</v>
      </c>
      <c r="U42" s="40">
        <f aca="true" t="shared" si="24" ref="U42:U73">IF($I42=0,0,$T42/$I42)</f>
        <v>0.12557472853829865</v>
      </c>
      <c r="V42" s="103">
        <v>7453447</v>
      </c>
      <c r="W42" s="105">
        <v>7313674</v>
      </c>
      <c r="X42" s="105">
        <f aca="true" t="shared" si="25" ref="X42:X73">$V42+$W42</f>
        <v>14767121</v>
      </c>
      <c r="Y42" s="40">
        <f aca="true" t="shared" si="26" ref="Y42:Y73">IF($I42=0,0,$X42/$I42)</f>
        <v>0.20000438009660265</v>
      </c>
      <c r="Z42" s="75">
        <f aca="true" t="shared" si="27" ref="Z42:Z73">$J42+$N42+$R42+$V42</f>
        <v>35770319</v>
      </c>
      <c r="AA42" s="76">
        <f aca="true" t="shared" si="28" ref="AA42:AA73">$K42+$O42+$S42+$W42</f>
        <v>12879385</v>
      </c>
      <c r="AB42" s="76">
        <f aca="true" t="shared" si="29" ref="AB42:AB73">$Z42+$AA42</f>
        <v>48649704</v>
      </c>
      <c r="AC42" s="40">
        <f aca="true" t="shared" si="30" ref="AC42:AC73">IF($I42=0,0,$AB42/$I42)</f>
        <v>0.6589066271213739</v>
      </c>
      <c r="AD42" s="75">
        <v>12395227</v>
      </c>
      <c r="AE42" s="76">
        <v>5745639</v>
      </c>
      <c r="AF42" s="76">
        <f aca="true" t="shared" si="31" ref="AF42:AF73">$AD42+$AE42</f>
        <v>18140866</v>
      </c>
      <c r="AG42" s="40">
        <f aca="true" t="shared" si="32" ref="AG42:AG73">IF($AJ42=0,0,$AK42/$AJ42)</f>
        <v>0.6768554354469473</v>
      </c>
      <c r="AH42" s="40">
        <f aca="true" t="shared" si="33" ref="AH42:AH73">IF($AF42=0,0,(($X42/$AF42)-1))</f>
        <v>-0.1859748591936019</v>
      </c>
      <c r="AI42" s="12">
        <v>53448893</v>
      </c>
      <c r="AJ42" s="12">
        <v>67010092</v>
      </c>
      <c r="AK42" s="12">
        <v>45356145</v>
      </c>
      <c r="AL42" s="12"/>
    </row>
    <row r="43" spans="1:38" s="13" customFormat="1" ht="12.75">
      <c r="A43" s="29" t="s">
        <v>96</v>
      </c>
      <c r="B43" s="58" t="s">
        <v>313</v>
      </c>
      <c r="C43" s="39" t="s">
        <v>314</v>
      </c>
      <c r="D43" s="75">
        <v>51640867</v>
      </c>
      <c r="E43" s="76">
        <v>70390200</v>
      </c>
      <c r="F43" s="77">
        <f t="shared" si="17"/>
        <v>122031067</v>
      </c>
      <c r="G43" s="75">
        <v>125564408</v>
      </c>
      <c r="H43" s="76">
        <v>58632058</v>
      </c>
      <c r="I43" s="78">
        <f t="shared" si="18"/>
        <v>184196466</v>
      </c>
      <c r="J43" s="75">
        <v>14633904</v>
      </c>
      <c r="K43" s="76">
        <v>4611188</v>
      </c>
      <c r="L43" s="76">
        <f t="shared" si="19"/>
        <v>19245092</v>
      </c>
      <c r="M43" s="40">
        <f t="shared" si="20"/>
        <v>0.15770649616625904</v>
      </c>
      <c r="N43" s="103">
        <v>14013864</v>
      </c>
      <c r="O43" s="104">
        <v>6355820</v>
      </c>
      <c r="P43" s="105">
        <f t="shared" si="21"/>
        <v>20369684</v>
      </c>
      <c r="Q43" s="40">
        <f t="shared" si="22"/>
        <v>0.16692211664428042</v>
      </c>
      <c r="R43" s="103">
        <v>15735834</v>
      </c>
      <c r="S43" s="105">
        <v>3184711</v>
      </c>
      <c r="T43" s="105">
        <f t="shared" si="23"/>
        <v>18920545</v>
      </c>
      <c r="U43" s="40">
        <f t="shared" si="24"/>
        <v>0.10271937030539989</v>
      </c>
      <c r="V43" s="103">
        <v>13993852</v>
      </c>
      <c r="W43" s="105">
        <v>7002676</v>
      </c>
      <c r="X43" s="105">
        <f t="shared" si="25"/>
        <v>20996528</v>
      </c>
      <c r="Y43" s="40">
        <f t="shared" si="26"/>
        <v>0.11398985255232856</v>
      </c>
      <c r="Z43" s="75">
        <f t="shared" si="27"/>
        <v>58377454</v>
      </c>
      <c r="AA43" s="76">
        <f t="shared" si="28"/>
        <v>21154395</v>
      </c>
      <c r="AB43" s="76">
        <f t="shared" si="29"/>
        <v>79531849</v>
      </c>
      <c r="AC43" s="40">
        <f t="shared" si="30"/>
        <v>0.431777279592324</v>
      </c>
      <c r="AD43" s="75">
        <v>22413383</v>
      </c>
      <c r="AE43" s="76">
        <v>9422159</v>
      </c>
      <c r="AF43" s="76">
        <f t="shared" si="31"/>
        <v>31835542</v>
      </c>
      <c r="AG43" s="40">
        <f t="shared" si="32"/>
        <v>0.6664833302074444</v>
      </c>
      <c r="AH43" s="40">
        <f t="shared" si="33"/>
        <v>-0.34046896390204384</v>
      </c>
      <c r="AI43" s="12">
        <v>100132440</v>
      </c>
      <c r="AJ43" s="12">
        <v>141890308</v>
      </c>
      <c r="AK43" s="12">
        <v>94567525</v>
      </c>
      <c r="AL43" s="12"/>
    </row>
    <row r="44" spans="1:38" s="13" customFormat="1" ht="12.75">
      <c r="A44" s="29" t="s">
        <v>115</v>
      </c>
      <c r="B44" s="58" t="s">
        <v>315</v>
      </c>
      <c r="C44" s="39" t="s">
        <v>316</v>
      </c>
      <c r="D44" s="75">
        <v>125182291</v>
      </c>
      <c r="E44" s="76">
        <v>60499000</v>
      </c>
      <c r="F44" s="77">
        <f t="shared" si="17"/>
        <v>185681291</v>
      </c>
      <c r="G44" s="75">
        <v>124967719</v>
      </c>
      <c r="H44" s="76">
        <v>61622015</v>
      </c>
      <c r="I44" s="78">
        <f t="shared" si="18"/>
        <v>186589734</v>
      </c>
      <c r="J44" s="75">
        <v>37858162</v>
      </c>
      <c r="K44" s="76">
        <v>8998388</v>
      </c>
      <c r="L44" s="76">
        <f t="shared" si="19"/>
        <v>46856550</v>
      </c>
      <c r="M44" s="40">
        <f t="shared" si="20"/>
        <v>0.25234933335313786</v>
      </c>
      <c r="N44" s="103">
        <v>76332837</v>
      </c>
      <c r="O44" s="104">
        <v>29018581</v>
      </c>
      <c r="P44" s="105">
        <f t="shared" si="21"/>
        <v>105351418</v>
      </c>
      <c r="Q44" s="40">
        <f t="shared" si="22"/>
        <v>0.5673776686526808</v>
      </c>
      <c r="R44" s="103">
        <v>31080972</v>
      </c>
      <c r="S44" s="105">
        <v>8551980</v>
      </c>
      <c r="T44" s="105">
        <f t="shared" si="23"/>
        <v>39632952</v>
      </c>
      <c r="U44" s="40">
        <f t="shared" si="24"/>
        <v>0.21240692695344107</v>
      </c>
      <c r="V44" s="103">
        <v>45719065</v>
      </c>
      <c r="W44" s="105">
        <v>18160378</v>
      </c>
      <c r="X44" s="105">
        <f t="shared" si="25"/>
        <v>63879443</v>
      </c>
      <c r="Y44" s="40">
        <f t="shared" si="26"/>
        <v>0.3423523986587601</v>
      </c>
      <c r="Z44" s="75">
        <f t="shared" si="27"/>
        <v>190991036</v>
      </c>
      <c r="AA44" s="76">
        <f t="shared" si="28"/>
        <v>64729327</v>
      </c>
      <c r="AB44" s="76">
        <f t="shared" si="29"/>
        <v>255720363</v>
      </c>
      <c r="AC44" s="40">
        <f t="shared" si="30"/>
        <v>1.3704953510464837</v>
      </c>
      <c r="AD44" s="75">
        <v>68833765</v>
      </c>
      <c r="AE44" s="76">
        <v>50167367</v>
      </c>
      <c r="AF44" s="76">
        <f t="shared" si="31"/>
        <v>119001132</v>
      </c>
      <c r="AG44" s="40">
        <f t="shared" si="32"/>
        <v>0.9988543087295306</v>
      </c>
      <c r="AH44" s="40">
        <f t="shared" si="33"/>
        <v>-0.4632030643204301</v>
      </c>
      <c r="AI44" s="12">
        <v>200671678</v>
      </c>
      <c r="AJ44" s="12">
        <v>232105286</v>
      </c>
      <c r="AK44" s="12">
        <v>231839365</v>
      </c>
      <c r="AL44" s="12"/>
    </row>
    <row r="45" spans="1:38" s="55" customFormat="1" ht="12.75">
      <c r="A45" s="59"/>
      <c r="B45" s="60" t="s">
        <v>317</v>
      </c>
      <c r="C45" s="32"/>
      <c r="D45" s="79">
        <f>SUM(D41:D44)</f>
        <v>1736892361</v>
      </c>
      <c r="E45" s="80">
        <f>SUM(E41:E44)</f>
        <v>550449721</v>
      </c>
      <c r="F45" s="88">
        <f t="shared" si="17"/>
        <v>2287342082</v>
      </c>
      <c r="G45" s="79">
        <f>SUM(G41:G44)</f>
        <v>1881798085</v>
      </c>
      <c r="H45" s="80">
        <f>SUM(H41:H44)</f>
        <v>625743762</v>
      </c>
      <c r="I45" s="81">
        <f t="shared" si="18"/>
        <v>2507541847</v>
      </c>
      <c r="J45" s="79">
        <f>SUM(J41:J44)</f>
        <v>391564835</v>
      </c>
      <c r="K45" s="80">
        <f>SUM(K41:K44)</f>
        <v>66319000</v>
      </c>
      <c r="L45" s="80">
        <f t="shared" si="19"/>
        <v>457883835</v>
      </c>
      <c r="M45" s="44">
        <f t="shared" si="20"/>
        <v>0.20018161629747866</v>
      </c>
      <c r="N45" s="109">
        <f>SUM(N41:N44)</f>
        <v>510308599</v>
      </c>
      <c r="O45" s="110">
        <f>SUM(O41:O44)</f>
        <v>133775226</v>
      </c>
      <c r="P45" s="111">
        <f t="shared" si="21"/>
        <v>644083825</v>
      </c>
      <c r="Q45" s="44">
        <f t="shared" si="22"/>
        <v>0.2815861388064997</v>
      </c>
      <c r="R45" s="109">
        <f>SUM(R41:R44)</f>
        <v>297871703</v>
      </c>
      <c r="S45" s="111">
        <f>SUM(S41:S44)</f>
        <v>67481327</v>
      </c>
      <c r="T45" s="111">
        <f t="shared" si="23"/>
        <v>365353030</v>
      </c>
      <c r="U45" s="44">
        <f t="shared" si="24"/>
        <v>0.14570166812454396</v>
      </c>
      <c r="V45" s="109">
        <f>SUM(V41:V44)</f>
        <v>528778101</v>
      </c>
      <c r="W45" s="111">
        <f>SUM(W41:W44)</f>
        <v>220389554</v>
      </c>
      <c r="X45" s="111">
        <f t="shared" si="25"/>
        <v>749167655</v>
      </c>
      <c r="Y45" s="44">
        <f t="shared" si="26"/>
        <v>0.29876576372844876</v>
      </c>
      <c r="Z45" s="79">
        <f t="shared" si="27"/>
        <v>1728523238</v>
      </c>
      <c r="AA45" s="80">
        <f t="shared" si="28"/>
        <v>487965107</v>
      </c>
      <c r="AB45" s="80">
        <f t="shared" si="29"/>
        <v>2216488345</v>
      </c>
      <c r="AC45" s="44">
        <f t="shared" si="30"/>
        <v>0.8839287558258644</v>
      </c>
      <c r="AD45" s="79">
        <f>SUM(AD41:AD44)</f>
        <v>456791574</v>
      </c>
      <c r="AE45" s="80">
        <f>SUM(AE41:AE44)</f>
        <v>197215966</v>
      </c>
      <c r="AF45" s="80">
        <f t="shared" si="31"/>
        <v>654007540</v>
      </c>
      <c r="AG45" s="44">
        <f t="shared" si="32"/>
        <v>0.8716886367853158</v>
      </c>
      <c r="AH45" s="44">
        <f t="shared" si="33"/>
        <v>0.1455030854843049</v>
      </c>
      <c r="AI45" s="61">
        <f>SUM(AI41:AI44)</f>
        <v>2073689755</v>
      </c>
      <c r="AJ45" s="61">
        <f>SUM(AJ41:AJ44)</f>
        <v>2222622119</v>
      </c>
      <c r="AK45" s="61">
        <f>SUM(AK41:AK44)</f>
        <v>1937434445</v>
      </c>
      <c r="AL45" s="61"/>
    </row>
    <row r="46" spans="1:38" s="13" customFormat="1" ht="12.75">
      <c r="A46" s="29" t="s">
        <v>96</v>
      </c>
      <c r="B46" s="58" t="s">
        <v>318</v>
      </c>
      <c r="C46" s="39" t="s">
        <v>319</v>
      </c>
      <c r="D46" s="75">
        <v>79027957</v>
      </c>
      <c r="E46" s="76">
        <v>21051000</v>
      </c>
      <c r="F46" s="78">
        <f t="shared" si="17"/>
        <v>100078957</v>
      </c>
      <c r="G46" s="75">
        <v>90950275</v>
      </c>
      <c r="H46" s="76">
        <v>22651000</v>
      </c>
      <c r="I46" s="78">
        <f t="shared" si="18"/>
        <v>113601275</v>
      </c>
      <c r="J46" s="75">
        <v>16174945</v>
      </c>
      <c r="K46" s="76">
        <v>1044744</v>
      </c>
      <c r="L46" s="76">
        <f t="shared" si="19"/>
        <v>17219689</v>
      </c>
      <c r="M46" s="40">
        <f t="shared" si="20"/>
        <v>0.17206103576798867</v>
      </c>
      <c r="N46" s="103">
        <v>25897460</v>
      </c>
      <c r="O46" s="104">
        <v>4522011</v>
      </c>
      <c r="P46" s="105">
        <f t="shared" si="21"/>
        <v>30419471</v>
      </c>
      <c r="Q46" s="40">
        <f t="shared" si="22"/>
        <v>0.3039547164745132</v>
      </c>
      <c r="R46" s="103">
        <v>20899962</v>
      </c>
      <c r="S46" s="105">
        <v>1541969</v>
      </c>
      <c r="T46" s="105">
        <f t="shared" si="23"/>
        <v>22441931</v>
      </c>
      <c r="U46" s="40">
        <f t="shared" si="24"/>
        <v>0.19754999228661826</v>
      </c>
      <c r="V46" s="103">
        <v>18378055</v>
      </c>
      <c r="W46" s="105">
        <v>4473988</v>
      </c>
      <c r="X46" s="105">
        <f t="shared" si="25"/>
        <v>22852043</v>
      </c>
      <c r="Y46" s="40">
        <f t="shared" si="26"/>
        <v>0.20116009261339715</v>
      </c>
      <c r="Z46" s="75">
        <f t="shared" si="27"/>
        <v>81350422</v>
      </c>
      <c r="AA46" s="76">
        <f t="shared" si="28"/>
        <v>11582712</v>
      </c>
      <c r="AB46" s="76">
        <f t="shared" si="29"/>
        <v>92933134</v>
      </c>
      <c r="AC46" s="40">
        <f t="shared" si="30"/>
        <v>0.8180641810578271</v>
      </c>
      <c r="AD46" s="75">
        <v>19343283</v>
      </c>
      <c r="AE46" s="76">
        <v>3066608</v>
      </c>
      <c r="AF46" s="76">
        <f t="shared" si="31"/>
        <v>22409891</v>
      </c>
      <c r="AG46" s="40">
        <f t="shared" si="32"/>
        <v>0.7447968081233696</v>
      </c>
      <c r="AH46" s="40">
        <f t="shared" si="33"/>
        <v>0.019730216447728433</v>
      </c>
      <c r="AI46" s="12">
        <v>91326990</v>
      </c>
      <c r="AJ46" s="12">
        <v>103356125</v>
      </c>
      <c r="AK46" s="12">
        <v>76979312</v>
      </c>
      <c r="AL46" s="12"/>
    </row>
    <row r="47" spans="1:38" s="13" customFormat="1" ht="12.75">
      <c r="A47" s="29" t="s">
        <v>96</v>
      </c>
      <c r="B47" s="58" t="s">
        <v>320</v>
      </c>
      <c r="C47" s="39" t="s">
        <v>321</v>
      </c>
      <c r="D47" s="75">
        <v>127241217</v>
      </c>
      <c r="E47" s="76">
        <v>57627250</v>
      </c>
      <c r="F47" s="77">
        <f t="shared" si="17"/>
        <v>184868467</v>
      </c>
      <c r="G47" s="75">
        <v>129686289</v>
      </c>
      <c r="H47" s="76">
        <v>65735750</v>
      </c>
      <c r="I47" s="78">
        <f t="shared" si="18"/>
        <v>195422039</v>
      </c>
      <c r="J47" s="75">
        <v>28087317</v>
      </c>
      <c r="K47" s="76">
        <v>1776929</v>
      </c>
      <c r="L47" s="76">
        <f t="shared" si="19"/>
        <v>29864246</v>
      </c>
      <c r="M47" s="40">
        <f t="shared" si="20"/>
        <v>0.1615432122342422</v>
      </c>
      <c r="N47" s="103">
        <v>33181579</v>
      </c>
      <c r="O47" s="104">
        <v>12391136</v>
      </c>
      <c r="P47" s="105">
        <f t="shared" si="21"/>
        <v>45572715</v>
      </c>
      <c r="Q47" s="40">
        <f t="shared" si="22"/>
        <v>0.24651426898022583</v>
      </c>
      <c r="R47" s="103">
        <v>26459446</v>
      </c>
      <c r="S47" s="105">
        <v>11886062</v>
      </c>
      <c r="T47" s="105">
        <f t="shared" si="23"/>
        <v>38345508</v>
      </c>
      <c r="U47" s="40">
        <f t="shared" si="24"/>
        <v>0.19621895358486152</v>
      </c>
      <c r="V47" s="103">
        <v>29704943</v>
      </c>
      <c r="W47" s="105">
        <v>10665842</v>
      </c>
      <c r="X47" s="105">
        <f t="shared" si="25"/>
        <v>40370785</v>
      </c>
      <c r="Y47" s="40">
        <f t="shared" si="26"/>
        <v>0.20658255950343452</v>
      </c>
      <c r="Z47" s="75">
        <f t="shared" si="27"/>
        <v>117433285</v>
      </c>
      <c r="AA47" s="76">
        <f t="shared" si="28"/>
        <v>36719969</v>
      </c>
      <c r="AB47" s="76">
        <f t="shared" si="29"/>
        <v>154153254</v>
      </c>
      <c r="AC47" s="40">
        <f t="shared" si="30"/>
        <v>0.7888222576574385</v>
      </c>
      <c r="AD47" s="75">
        <v>26981411</v>
      </c>
      <c r="AE47" s="76">
        <v>5858968</v>
      </c>
      <c r="AF47" s="76">
        <f t="shared" si="31"/>
        <v>32840379</v>
      </c>
      <c r="AG47" s="40">
        <f t="shared" si="32"/>
        <v>0.7965761630843408</v>
      </c>
      <c r="AH47" s="40">
        <f t="shared" si="33"/>
        <v>0.2293032610859942</v>
      </c>
      <c r="AI47" s="12">
        <v>141283118</v>
      </c>
      <c r="AJ47" s="12">
        <v>149134907</v>
      </c>
      <c r="AK47" s="12">
        <v>118797312</v>
      </c>
      <c r="AL47" s="12"/>
    </row>
    <row r="48" spans="1:38" s="13" customFormat="1" ht="12.75">
      <c r="A48" s="29" t="s">
        <v>96</v>
      </c>
      <c r="B48" s="58" t="s">
        <v>322</v>
      </c>
      <c r="C48" s="39" t="s">
        <v>323</v>
      </c>
      <c r="D48" s="75">
        <v>390151090</v>
      </c>
      <c r="E48" s="76">
        <v>5792982</v>
      </c>
      <c r="F48" s="77">
        <f t="shared" si="17"/>
        <v>395944072</v>
      </c>
      <c r="G48" s="75">
        <v>466055500</v>
      </c>
      <c r="H48" s="76">
        <v>45041000</v>
      </c>
      <c r="I48" s="78">
        <f t="shared" si="18"/>
        <v>511096500</v>
      </c>
      <c r="J48" s="75">
        <v>87493852</v>
      </c>
      <c r="K48" s="76">
        <v>8632068</v>
      </c>
      <c r="L48" s="76">
        <f t="shared" si="19"/>
        <v>96125920</v>
      </c>
      <c r="M48" s="40">
        <f t="shared" si="20"/>
        <v>0.24277651011277168</v>
      </c>
      <c r="N48" s="103">
        <v>104362172</v>
      </c>
      <c r="O48" s="104">
        <v>9400261</v>
      </c>
      <c r="P48" s="105">
        <f t="shared" si="21"/>
        <v>113762433</v>
      </c>
      <c r="Q48" s="40">
        <f t="shared" si="22"/>
        <v>0.2873194500055553</v>
      </c>
      <c r="R48" s="103">
        <v>130375935</v>
      </c>
      <c r="S48" s="105">
        <v>14126868</v>
      </c>
      <c r="T48" s="105">
        <f t="shared" si="23"/>
        <v>144502803</v>
      </c>
      <c r="U48" s="40">
        <f t="shared" si="24"/>
        <v>0.28273095785238206</v>
      </c>
      <c r="V48" s="103">
        <v>130492579</v>
      </c>
      <c r="W48" s="105">
        <v>14297561</v>
      </c>
      <c r="X48" s="105">
        <f t="shared" si="25"/>
        <v>144790140</v>
      </c>
      <c r="Y48" s="40">
        <f t="shared" si="26"/>
        <v>0.28329315501084434</v>
      </c>
      <c r="Z48" s="75">
        <f t="shared" si="27"/>
        <v>452724538</v>
      </c>
      <c r="AA48" s="76">
        <f t="shared" si="28"/>
        <v>46456758</v>
      </c>
      <c r="AB48" s="76">
        <f t="shared" si="29"/>
        <v>499181296</v>
      </c>
      <c r="AC48" s="40">
        <f t="shared" si="30"/>
        <v>0.9766869778994769</v>
      </c>
      <c r="AD48" s="75">
        <v>657188277</v>
      </c>
      <c r="AE48" s="76">
        <v>11276515</v>
      </c>
      <c r="AF48" s="76">
        <f t="shared" si="31"/>
        <v>668464792</v>
      </c>
      <c r="AG48" s="40">
        <f t="shared" si="32"/>
        <v>2.24044881041428</v>
      </c>
      <c r="AH48" s="40">
        <f t="shared" si="33"/>
        <v>-0.7833990036082559</v>
      </c>
      <c r="AI48" s="12">
        <v>405350280</v>
      </c>
      <c r="AJ48" s="12">
        <v>411267462</v>
      </c>
      <c r="AK48" s="12">
        <v>921423696</v>
      </c>
      <c r="AL48" s="12"/>
    </row>
    <row r="49" spans="1:38" s="13" customFormat="1" ht="12.75">
      <c r="A49" s="29" t="s">
        <v>96</v>
      </c>
      <c r="B49" s="58" t="s">
        <v>324</v>
      </c>
      <c r="C49" s="39" t="s">
        <v>325</v>
      </c>
      <c r="D49" s="75">
        <v>91275098</v>
      </c>
      <c r="E49" s="76">
        <v>95675000</v>
      </c>
      <c r="F49" s="77">
        <f t="shared" si="17"/>
        <v>186950098</v>
      </c>
      <c r="G49" s="75">
        <v>109756748</v>
      </c>
      <c r="H49" s="76">
        <v>72806025</v>
      </c>
      <c r="I49" s="78">
        <f t="shared" si="18"/>
        <v>182562773</v>
      </c>
      <c r="J49" s="75">
        <v>25839675</v>
      </c>
      <c r="K49" s="76">
        <v>18186111</v>
      </c>
      <c r="L49" s="76">
        <f t="shared" si="19"/>
        <v>44025786</v>
      </c>
      <c r="M49" s="40">
        <f t="shared" si="20"/>
        <v>0.23549485381922614</v>
      </c>
      <c r="N49" s="103">
        <v>24955557</v>
      </c>
      <c r="O49" s="104">
        <v>13063278</v>
      </c>
      <c r="P49" s="105">
        <f t="shared" si="21"/>
        <v>38018835</v>
      </c>
      <c r="Q49" s="40">
        <f t="shared" si="22"/>
        <v>0.2033635467792052</v>
      </c>
      <c r="R49" s="103">
        <v>24946187</v>
      </c>
      <c r="S49" s="105">
        <v>14956693</v>
      </c>
      <c r="T49" s="105">
        <f t="shared" si="23"/>
        <v>39902880</v>
      </c>
      <c r="U49" s="40">
        <f t="shared" si="24"/>
        <v>0.2185707378579312</v>
      </c>
      <c r="V49" s="103">
        <v>25123752</v>
      </c>
      <c r="W49" s="105">
        <v>10045758</v>
      </c>
      <c r="X49" s="105">
        <f t="shared" si="25"/>
        <v>35169510</v>
      </c>
      <c r="Y49" s="40">
        <f t="shared" si="26"/>
        <v>0.19264338190130362</v>
      </c>
      <c r="Z49" s="75">
        <f t="shared" si="27"/>
        <v>100865171</v>
      </c>
      <c r="AA49" s="76">
        <f t="shared" si="28"/>
        <v>56251840</v>
      </c>
      <c r="AB49" s="76">
        <f t="shared" si="29"/>
        <v>157117011</v>
      </c>
      <c r="AC49" s="40">
        <f t="shared" si="30"/>
        <v>0.8606191088037428</v>
      </c>
      <c r="AD49" s="75">
        <v>22357505</v>
      </c>
      <c r="AE49" s="76">
        <v>23448838</v>
      </c>
      <c r="AF49" s="76">
        <f t="shared" si="31"/>
        <v>45806343</v>
      </c>
      <c r="AG49" s="40">
        <f t="shared" si="32"/>
        <v>0.9394440665757354</v>
      </c>
      <c r="AH49" s="40">
        <f t="shared" si="33"/>
        <v>-0.232213102015151</v>
      </c>
      <c r="AI49" s="12">
        <v>209538941</v>
      </c>
      <c r="AJ49" s="12">
        <v>163950243</v>
      </c>
      <c r="AK49" s="12">
        <v>154022083</v>
      </c>
      <c r="AL49" s="12"/>
    </row>
    <row r="50" spans="1:38" s="13" customFormat="1" ht="12.75">
      <c r="A50" s="29" t="s">
        <v>96</v>
      </c>
      <c r="B50" s="58" t="s">
        <v>326</v>
      </c>
      <c r="C50" s="39" t="s">
        <v>327</v>
      </c>
      <c r="D50" s="75">
        <v>267120000</v>
      </c>
      <c r="E50" s="76">
        <v>35381000</v>
      </c>
      <c r="F50" s="77">
        <f t="shared" si="17"/>
        <v>302501000</v>
      </c>
      <c r="G50" s="75">
        <v>317472001</v>
      </c>
      <c r="H50" s="76">
        <v>35381000</v>
      </c>
      <c r="I50" s="78">
        <f t="shared" si="18"/>
        <v>352853001</v>
      </c>
      <c r="J50" s="75">
        <v>48033790</v>
      </c>
      <c r="K50" s="76">
        <v>11189196</v>
      </c>
      <c r="L50" s="76">
        <f t="shared" si="19"/>
        <v>59222986</v>
      </c>
      <c r="M50" s="40">
        <f t="shared" si="20"/>
        <v>0.1957778189163011</v>
      </c>
      <c r="N50" s="103">
        <v>47041659</v>
      </c>
      <c r="O50" s="104">
        <v>5287912</v>
      </c>
      <c r="P50" s="105">
        <f t="shared" si="21"/>
        <v>52329571</v>
      </c>
      <c r="Q50" s="40">
        <f t="shared" si="22"/>
        <v>0.17298974548844467</v>
      </c>
      <c r="R50" s="103">
        <v>64117158</v>
      </c>
      <c r="S50" s="105">
        <v>3224112</v>
      </c>
      <c r="T50" s="105">
        <f t="shared" si="23"/>
        <v>67341270</v>
      </c>
      <c r="U50" s="40">
        <f t="shared" si="24"/>
        <v>0.19084794463743274</v>
      </c>
      <c r="V50" s="103">
        <v>54654662</v>
      </c>
      <c r="W50" s="105">
        <v>3856380</v>
      </c>
      <c r="X50" s="105">
        <f t="shared" si="25"/>
        <v>58511042</v>
      </c>
      <c r="Y50" s="40">
        <f t="shared" si="26"/>
        <v>0.16582271323802628</v>
      </c>
      <c r="Z50" s="75">
        <f t="shared" si="27"/>
        <v>213847269</v>
      </c>
      <c r="AA50" s="76">
        <f t="shared" si="28"/>
        <v>23557600</v>
      </c>
      <c r="AB50" s="76">
        <f t="shared" si="29"/>
        <v>237404869</v>
      </c>
      <c r="AC50" s="40">
        <f t="shared" si="30"/>
        <v>0.6728152185958027</v>
      </c>
      <c r="AD50" s="75">
        <v>7335987</v>
      </c>
      <c r="AE50" s="76">
        <v>3532386</v>
      </c>
      <c r="AF50" s="76">
        <f t="shared" si="31"/>
        <v>10868373</v>
      </c>
      <c r="AG50" s="40">
        <f t="shared" si="32"/>
        <v>0.7009969417114343</v>
      </c>
      <c r="AH50" s="40">
        <f t="shared" si="33"/>
        <v>4.383606359479933</v>
      </c>
      <c r="AI50" s="12">
        <v>241439229</v>
      </c>
      <c r="AJ50" s="12">
        <v>248505000</v>
      </c>
      <c r="AK50" s="12">
        <v>174201245</v>
      </c>
      <c r="AL50" s="12"/>
    </row>
    <row r="51" spans="1:38" s="13" customFormat="1" ht="12.75">
      <c r="A51" s="29" t="s">
        <v>115</v>
      </c>
      <c r="B51" s="58" t="s">
        <v>328</v>
      </c>
      <c r="C51" s="39" t="s">
        <v>329</v>
      </c>
      <c r="D51" s="75">
        <v>452427017</v>
      </c>
      <c r="E51" s="76">
        <v>403253401</v>
      </c>
      <c r="F51" s="77">
        <f t="shared" si="17"/>
        <v>855680418</v>
      </c>
      <c r="G51" s="75">
        <v>464641017</v>
      </c>
      <c r="H51" s="76">
        <v>390328401</v>
      </c>
      <c r="I51" s="78">
        <f t="shared" si="18"/>
        <v>854969418</v>
      </c>
      <c r="J51" s="75">
        <v>94160853</v>
      </c>
      <c r="K51" s="76">
        <v>79018426</v>
      </c>
      <c r="L51" s="76">
        <f t="shared" si="19"/>
        <v>173179279</v>
      </c>
      <c r="M51" s="40">
        <f t="shared" si="20"/>
        <v>0.2023878019842684</v>
      </c>
      <c r="N51" s="103">
        <v>134780687</v>
      </c>
      <c r="O51" s="104">
        <v>84036138</v>
      </c>
      <c r="P51" s="105">
        <f t="shared" si="21"/>
        <v>218816825</v>
      </c>
      <c r="Q51" s="40">
        <f t="shared" si="22"/>
        <v>0.255722604370736</v>
      </c>
      <c r="R51" s="103">
        <v>126768484</v>
      </c>
      <c r="S51" s="105">
        <v>104133275</v>
      </c>
      <c r="T51" s="105">
        <f t="shared" si="23"/>
        <v>230901759</v>
      </c>
      <c r="U51" s="40">
        <f t="shared" si="24"/>
        <v>0.27007019682661915</v>
      </c>
      <c r="V51" s="103">
        <v>149128927</v>
      </c>
      <c r="W51" s="105">
        <v>50113673</v>
      </c>
      <c r="X51" s="105">
        <f t="shared" si="25"/>
        <v>199242600</v>
      </c>
      <c r="Y51" s="40">
        <f t="shared" si="26"/>
        <v>0.23304061619663688</v>
      </c>
      <c r="Z51" s="75">
        <f t="shared" si="27"/>
        <v>504838951</v>
      </c>
      <c r="AA51" s="76">
        <f t="shared" si="28"/>
        <v>317301512</v>
      </c>
      <c r="AB51" s="76">
        <f t="shared" si="29"/>
        <v>822140463</v>
      </c>
      <c r="AC51" s="40">
        <f t="shared" si="30"/>
        <v>0.9616021879744008</v>
      </c>
      <c r="AD51" s="75">
        <v>209034515</v>
      </c>
      <c r="AE51" s="76">
        <v>113381266</v>
      </c>
      <c r="AF51" s="76">
        <f t="shared" si="31"/>
        <v>322415781</v>
      </c>
      <c r="AG51" s="40">
        <f t="shared" si="32"/>
        <v>0.9549205985745565</v>
      </c>
      <c r="AH51" s="40">
        <f t="shared" si="33"/>
        <v>-0.3820321096503648</v>
      </c>
      <c r="AI51" s="12">
        <v>783777750</v>
      </c>
      <c r="AJ51" s="12">
        <v>812104816</v>
      </c>
      <c r="AK51" s="12">
        <v>775495617</v>
      </c>
      <c r="AL51" s="12"/>
    </row>
    <row r="52" spans="1:38" s="55" customFormat="1" ht="12.75">
      <c r="A52" s="59"/>
      <c r="B52" s="60" t="s">
        <v>330</v>
      </c>
      <c r="C52" s="32"/>
      <c r="D52" s="79">
        <f>SUM(D46:D51)</f>
        <v>1407242379</v>
      </c>
      <c r="E52" s="80">
        <f>SUM(E46:E51)</f>
        <v>618780633</v>
      </c>
      <c r="F52" s="88">
        <f t="shared" si="17"/>
        <v>2026023012</v>
      </c>
      <c r="G52" s="79">
        <f>SUM(G46:G51)</f>
        <v>1578561830</v>
      </c>
      <c r="H52" s="80">
        <f>SUM(H46:H51)</f>
        <v>631943176</v>
      </c>
      <c r="I52" s="81">
        <f t="shared" si="18"/>
        <v>2210505006</v>
      </c>
      <c r="J52" s="79">
        <f>SUM(J46:J51)</f>
        <v>299790432</v>
      </c>
      <c r="K52" s="80">
        <f>SUM(K46:K51)</f>
        <v>119847474</v>
      </c>
      <c r="L52" s="80">
        <f t="shared" si="19"/>
        <v>419637906</v>
      </c>
      <c r="M52" s="44">
        <f t="shared" si="20"/>
        <v>0.2071239583728874</v>
      </c>
      <c r="N52" s="109">
        <f>SUM(N46:N51)</f>
        <v>370219114</v>
      </c>
      <c r="O52" s="110">
        <f>SUM(O46:O51)</f>
        <v>128700736</v>
      </c>
      <c r="P52" s="111">
        <f t="shared" si="21"/>
        <v>498919850</v>
      </c>
      <c r="Q52" s="44">
        <f t="shared" si="22"/>
        <v>0.24625576661515233</v>
      </c>
      <c r="R52" s="109">
        <f>SUM(R46:R51)</f>
        <v>393567172</v>
      </c>
      <c r="S52" s="111">
        <f>SUM(S46:S51)</f>
        <v>149868979</v>
      </c>
      <c r="T52" s="111">
        <f t="shared" si="23"/>
        <v>543436151</v>
      </c>
      <c r="U52" s="44">
        <f t="shared" si="24"/>
        <v>0.2458425335047624</v>
      </c>
      <c r="V52" s="109">
        <f>SUM(V46:V51)</f>
        <v>407482918</v>
      </c>
      <c r="W52" s="111">
        <f>SUM(W46:W51)</f>
        <v>93453202</v>
      </c>
      <c r="X52" s="111">
        <f t="shared" si="25"/>
        <v>500936120</v>
      </c>
      <c r="Y52" s="44">
        <f t="shared" si="26"/>
        <v>0.22661614365961766</v>
      </c>
      <c r="Z52" s="79">
        <f t="shared" si="27"/>
        <v>1471059636</v>
      </c>
      <c r="AA52" s="80">
        <f t="shared" si="28"/>
        <v>491870391</v>
      </c>
      <c r="AB52" s="80">
        <f t="shared" si="29"/>
        <v>1962930027</v>
      </c>
      <c r="AC52" s="44">
        <f t="shared" si="30"/>
        <v>0.8880007155251834</v>
      </c>
      <c r="AD52" s="79">
        <f>SUM(AD46:AD51)</f>
        <v>942240978</v>
      </c>
      <c r="AE52" s="80">
        <f>SUM(AE46:AE51)</f>
        <v>160564581</v>
      </c>
      <c r="AF52" s="80">
        <f t="shared" si="31"/>
        <v>1102805559</v>
      </c>
      <c r="AG52" s="44">
        <f t="shared" si="32"/>
        <v>1.1761359128053857</v>
      </c>
      <c r="AH52" s="44">
        <f t="shared" si="33"/>
        <v>-0.5457620648428378</v>
      </c>
      <c r="AI52" s="61">
        <f>SUM(AI46:AI51)</f>
        <v>1872716308</v>
      </c>
      <c r="AJ52" s="61">
        <f>SUM(AJ46:AJ51)</f>
        <v>1888318553</v>
      </c>
      <c r="AK52" s="61">
        <f>SUM(AK46:AK51)</f>
        <v>2220919265</v>
      </c>
      <c r="AL52" s="61"/>
    </row>
    <row r="53" spans="1:38" s="13" customFormat="1" ht="12.75">
      <c r="A53" s="29" t="s">
        <v>96</v>
      </c>
      <c r="B53" s="58" t="s">
        <v>331</v>
      </c>
      <c r="C53" s="39" t="s">
        <v>332</v>
      </c>
      <c r="D53" s="75">
        <v>80953014</v>
      </c>
      <c r="E53" s="76">
        <v>49174094</v>
      </c>
      <c r="F53" s="77">
        <f t="shared" si="17"/>
        <v>130127108</v>
      </c>
      <c r="G53" s="75">
        <v>88796865</v>
      </c>
      <c r="H53" s="76">
        <v>46509795</v>
      </c>
      <c r="I53" s="78">
        <f t="shared" si="18"/>
        <v>135306660</v>
      </c>
      <c r="J53" s="75">
        <v>13326562</v>
      </c>
      <c r="K53" s="76">
        <v>4008378</v>
      </c>
      <c r="L53" s="76">
        <f t="shared" si="19"/>
        <v>17334940</v>
      </c>
      <c r="M53" s="40">
        <f t="shared" si="20"/>
        <v>0.13321544039847563</v>
      </c>
      <c r="N53" s="103">
        <v>15587284</v>
      </c>
      <c r="O53" s="104">
        <v>5607355</v>
      </c>
      <c r="P53" s="105">
        <f t="shared" si="21"/>
        <v>21194639</v>
      </c>
      <c r="Q53" s="40">
        <f t="shared" si="22"/>
        <v>0.16287643155798098</v>
      </c>
      <c r="R53" s="103">
        <v>16156370</v>
      </c>
      <c r="S53" s="105">
        <v>15380176</v>
      </c>
      <c r="T53" s="105">
        <f t="shared" si="23"/>
        <v>31536546</v>
      </c>
      <c r="U53" s="40">
        <f t="shared" si="24"/>
        <v>0.23307460253619444</v>
      </c>
      <c r="V53" s="103">
        <v>18428181</v>
      </c>
      <c r="W53" s="105">
        <v>14467250</v>
      </c>
      <c r="X53" s="105">
        <f t="shared" si="25"/>
        <v>32895431</v>
      </c>
      <c r="Y53" s="40">
        <f t="shared" si="26"/>
        <v>0.2431176041149785</v>
      </c>
      <c r="Z53" s="75">
        <f t="shared" si="27"/>
        <v>63498397</v>
      </c>
      <c r="AA53" s="76">
        <f t="shared" si="28"/>
        <v>39463159</v>
      </c>
      <c r="AB53" s="76">
        <f t="shared" si="29"/>
        <v>102961556</v>
      </c>
      <c r="AC53" s="40">
        <f t="shared" si="30"/>
        <v>0.7609496531804125</v>
      </c>
      <c r="AD53" s="75">
        <v>13038015</v>
      </c>
      <c r="AE53" s="76">
        <v>0</v>
      </c>
      <c r="AF53" s="76">
        <f t="shared" si="31"/>
        <v>13038015</v>
      </c>
      <c r="AG53" s="40">
        <f t="shared" si="32"/>
        <v>0.6135737699254841</v>
      </c>
      <c r="AH53" s="40">
        <f t="shared" si="33"/>
        <v>1.5230398185613376</v>
      </c>
      <c r="AI53" s="12">
        <v>107834473</v>
      </c>
      <c r="AJ53" s="12">
        <v>111621002</v>
      </c>
      <c r="AK53" s="12">
        <v>68487719</v>
      </c>
      <c r="AL53" s="12"/>
    </row>
    <row r="54" spans="1:38" s="13" customFormat="1" ht="12.75">
      <c r="A54" s="29" t="s">
        <v>96</v>
      </c>
      <c r="B54" s="58" t="s">
        <v>333</v>
      </c>
      <c r="C54" s="39" t="s">
        <v>334</v>
      </c>
      <c r="D54" s="75">
        <v>112598012</v>
      </c>
      <c r="E54" s="76">
        <v>55571000</v>
      </c>
      <c r="F54" s="77">
        <f t="shared" si="17"/>
        <v>168169012</v>
      </c>
      <c r="G54" s="75">
        <v>118942808</v>
      </c>
      <c r="H54" s="76">
        <v>60250859</v>
      </c>
      <c r="I54" s="78">
        <f t="shared" si="18"/>
        <v>179193667</v>
      </c>
      <c r="J54" s="75">
        <v>29989355</v>
      </c>
      <c r="K54" s="76">
        <v>9583195</v>
      </c>
      <c r="L54" s="76">
        <f t="shared" si="19"/>
        <v>39572550</v>
      </c>
      <c r="M54" s="40">
        <f t="shared" si="20"/>
        <v>0.23531416120824925</v>
      </c>
      <c r="N54" s="103">
        <v>24521703</v>
      </c>
      <c r="O54" s="104">
        <v>14551573</v>
      </c>
      <c r="P54" s="105">
        <f t="shared" si="21"/>
        <v>39073276</v>
      </c>
      <c r="Q54" s="40">
        <f t="shared" si="22"/>
        <v>0.2323452789268929</v>
      </c>
      <c r="R54" s="103">
        <v>26717082</v>
      </c>
      <c r="S54" s="105">
        <v>8900701</v>
      </c>
      <c r="T54" s="105">
        <f t="shared" si="23"/>
        <v>35617783</v>
      </c>
      <c r="U54" s="40">
        <f t="shared" si="24"/>
        <v>0.19876697428151854</v>
      </c>
      <c r="V54" s="103">
        <v>32925261</v>
      </c>
      <c r="W54" s="105">
        <v>15327416</v>
      </c>
      <c r="X54" s="105">
        <f t="shared" si="25"/>
        <v>48252677</v>
      </c>
      <c r="Y54" s="40">
        <f t="shared" si="26"/>
        <v>0.2692766871052424</v>
      </c>
      <c r="Z54" s="75">
        <f t="shared" si="27"/>
        <v>114153401</v>
      </c>
      <c r="AA54" s="76">
        <f t="shared" si="28"/>
        <v>48362885</v>
      </c>
      <c r="AB54" s="76">
        <f t="shared" si="29"/>
        <v>162516286</v>
      </c>
      <c r="AC54" s="40">
        <f t="shared" si="30"/>
        <v>0.9069309687155406</v>
      </c>
      <c r="AD54" s="75">
        <v>36376536</v>
      </c>
      <c r="AE54" s="76">
        <v>25104801</v>
      </c>
      <c r="AF54" s="76">
        <f t="shared" si="31"/>
        <v>61481337</v>
      </c>
      <c r="AG54" s="40">
        <f t="shared" si="32"/>
        <v>0.7859434792586664</v>
      </c>
      <c r="AH54" s="40">
        <f t="shared" si="33"/>
        <v>-0.21516545744605386</v>
      </c>
      <c r="AI54" s="12">
        <v>132369316</v>
      </c>
      <c r="AJ54" s="12">
        <v>177552059</v>
      </c>
      <c r="AK54" s="12">
        <v>139545883</v>
      </c>
      <c r="AL54" s="12"/>
    </row>
    <row r="55" spans="1:38" s="13" customFormat="1" ht="12.75">
      <c r="A55" s="29" t="s">
        <v>96</v>
      </c>
      <c r="B55" s="58" t="s">
        <v>335</v>
      </c>
      <c r="C55" s="39" t="s">
        <v>336</v>
      </c>
      <c r="D55" s="75">
        <v>42516000</v>
      </c>
      <c r="E55" s="76">
        <v>10995000</v>
      </c>
      <c r="F55" s="78">
        <f t="shared" si="17"/>
        <v>53511000</v>
      </c>
      <c r="G55" s="75">
        <v>37824851</v>
      </c>
      <c r="H55" s="76">
        <v>10995000</v>
      </c>
      <c r="I55" s="78">
        <f t="shared" si="18"/>
        <v>48819851</v>
      </c>
      <c r="J55" s="75">
        <v>7890463</v>
      </c>
      <c r="K55" s="76">
        <v>3278025</v>
      </c>
      <c r="L55" s="76">
        <f t="shared" si="19"/>
        <v>11168488</v>
      </c>
      <c r="M55" s="40">
        <f t="shared" si="20"/>
        <v>0.20871387191418586</v>
      </c>
      <c r="N55" s="103">
        <v>6520955</v>
      </c>
      <c r="O55" s="104">
        <v>1533464</v>
      </c>
      <c r="P55" s="105">
        <f t="shared" si="21"/>
        <v>8054419</v>
      </c>
      <c r="Q55" s="40">
        <f t="shared" si="22"/>
        <v>0.15051894003102165</v>
      </c>
      <c r="R55" s="103">
        <v>7136112</v>
      </c>
      <c r="S55" s="105">
        <v>536069</v>
      </c>
      <c r="T55" s="105">
        <f t="shared" si="23"/>
        <v>7672181</v>
      </c>
      <c r="U55" s="40">
        <f t="shared" si="24"/>
        <v>0.15715289667721435</v>
      </c>
      <c r="V55" s="103">
        <v>10557270</v>
      </c>
      <c r="W55" s="105">
        <v>2569500</v>
      </c>
      <c r="X55" s="105">
        <f t="shared" si="25"/>
        <v>13126770</v>
      </c>
      <c r="Y55" s="40">
        <f t="shared" si="26"/>
        <v>0.26888181203174916</v>
      </c>
      <c r="Z55" s="75">
        <f t="shared" si="27"/>
        <v>32104800</v>
      </c>
      <c r="AA55" s="76">
        <f t="shared" si="28"/>
        <v>7917058</v>
      </c>
      <c r="AB55" s="76">
        <f t="shared" si="29"/>
        <v>40021858</v>
      </c>
      <c r="AC55" s="40">
        <f t="shared" si="30"/>
        <v>0.8197865659196707</v>
      </c>
      <c r="AD55" s="75">
        <v>4838459</v>
      </c>
      <c r="AE55" s="76">
        <v>5080367</v>
      </c>
      <c r="AF55" s="76">
        <f t="shared" si="31"/>
        <v>9918826</v>
      </c>
      <c r="AG55" s="40">
        <f t="shared" si="32"/>
        <v>0.8657483186614905</v>
      </c>
      <c r="AH55" s="40">
        <f t="shared" si="33"/>
        <v>0.3234197272943391</v>
      </c>
      <c r="AI55" s="12">
        <v>36913000</v>
      </c>
      <c r="AJ55" s="12">
        <v>36578000</v>
      </c>
      <c r="AK55" s="12">
        <v>31667342</v>
      </c>
      <c r="AL55" s="12"/>
    </row>
    <row r="56" spans="1:38" s="13" customFormat="1" ht="12.75">
      <c r="A56" s="29" t="s">
        <v>96</v>
      </c>
      <c r="B56" s="58" t="s">
        <v>337</v>
      </c>
      <c r="C56" s="39" t="s">
        <v>338</v>
      </c>
      <c r="D56" s="75">
        <v>48704941</v>
      </c>
      <c r="E56" s="76">
        <v>13537124</v>
      </c>
      <c r="F56" s="77">
        <f t="shared" si="17"/>
        <v>62242065</v>
      </c>
      <c r="G56" s="75">
        <v>55641638</v>
      </c>
      <c r="H56" s="76">
        <v>15334453</v>
      </c>
      <c r="I56" s="77">
        <f t="shared" si="18"/>
        <v>70976091</v>
      </c>
      <c r="J56" s="75">
        <v>10175317</v>
      </c>
      <c r="K56" s="89">
        <v>992836</v>
      </c>
      <c r="L56" s="76">
        <f t="shared" si="19"/>
        <v>11168153</v>
      </c>
      <c r="M56" s="40">
        <f t="shared" si="20"/>
        <v>0.1794309523631647</v>
      </c>
      <c r="N56" s="103">
        <v>16384230</v>
      </c>
      <c r="O56" s="104">
        <v>1258164</v>
      </c>
      <c r="P56" s="105">
        <f t="shared" si="21"/>
        <v>17642394</v>
      </c>
      <c r="Q56" s="40">
        <f t="shared" si="22"/>
        <v>0.28344808290020584</v>
      </c>
      <c r="R56" s="103">
        <v>12761121</v>
      </c>
      <c r="S56" s="105">
        <v>2207767</v>
      </c>
      <c r="T56" s="105">
        <f t="shared" si="23"/>
        <v>14968888</v>
      </c>
      <c r="U56" s="40">
        <f t="shared" si="24"/>
        <v>0.21090042842737</v>
      </c>
      <c r="V56" s="103">
        <v>8174791</v>
      </c>
      <c r="W56" s="105">
        <v>4470358</v>
      </c>
      <c r="X56" s="105">
        <f t="shared" si="25"/>
        <v>12645149</v>
      </c>
      <c r="Y56" s="40">
        <f t="shared" si="26"/>
        <v>0.1781606851242343</v>
      </c>
      <c r="Z56" s="75">
        <f t="shared" si="27"/>
        <v>47495459</v>
      </c>
      <c r="AA56" s="76">
        <f t="shared" si="28"/>
        <v>8929125</v>
      </c>
      <c r="AB56" s="76">
        <f t="shared" si="29"/>
        <v>56424584</v>
      </c>
      <c r="AC56" s="40">
        <f t="shared" si="30"/>
        <v>0.7949801574730285</v>
      </c>
      <c r="AD56" s="75">
        <v>18360041</v>
      </c>
      <c r="AE56" s="76">
        <v>2768889</v>
      </c>
      <c r="AF56" s="76">
        <f t="shared" si="31"/>
        <v>21128930</v>
      </c>
      <c r="AG56" s="40">
        <f t="shared" si="32"/>
        <v>1.5410568597176977</v>
      </c>
      <c r="AH56" s="40">
        <f t="shared" si="33"/>
        <v>-0.40152440279749135</v>
      </c>
      <c r="AI56" s="12">
        <v>35214815</v>
      </c>
      <c r="AJ56" s="12">
        <v>58355900</v>
      </c>
      <c r="AK56" s="12">
        <v>89929760</v>
      </c>
      <c r="AL56" s="12"/>
    </row>
    <row r="57" spans="1:38" s="13" customFormat="1" ht="12.75">
      <c r="A57" s="29" t="s">
        <v>96</v>
      </c>
      <c r="B57" s="58" t="s">
        <v>339</v>
      </c>
      <c r="C57" s="39" t="s">
        <v>340</v>
      </c>
      <c r="D57" s="75">
        <v>127620001</v>
      </c>
      <c r="E57" s="76">
        <v>30449000</v>
      </c>
      <c r="F57" s="77">
        <f t="shared" si="17"/>
        <v>158069001</v>
      </c>
      <c r="G57" s="75">
        <v>97174705</v>
      </c>
      <c r="H57" s="76">
        <v>40818000</v>
      </c>
      <c r="I57" s="77">
        <f t="shared" si="18"/>
        <v>137992705</v>
      </c>
      <c r="J57" s="75">
        <v>26693762</v>
      </c>
      <c r="K57" s="89">
        <v>8569102</v>
      </c>
      <c r="L57" s="76">
        <f t="shared" si="19"/>
        <v>35262864</v>
      </c>
      <c r="M57" s="40">
        <f t="shared" si="20"/>
        <v>0.2230852588231389</v>
      </c>
      <c r="N57" s="103">
        <v>25154830</v>
      </c>
      <c r="O57" s="104">
        <v>11340222</v>
      </c>
      <c r="P57" s="105">
        <f t="shared" si="21"/>
        <v>36495052</v>
      </c>
      <c r="Q57" s="40">
        <f t="shared" si="22"/>
        <v>0.2308805127451903</v>
      </c>
      <c r="R57" s="103">
        <v>19295641</v>
      </c>
      <c r="S57" s="105">
        <v>2989660</v>
      </c>
      <c r="T57" s="105">
        <f t="shared" si="23"/>
        <v>22285301</v>
      </c>
      <c r="U57" s="40">
        <f t="shared" si="24"/>
        <v>0.16149622547075948</v>
      </c>
      <c r="V57" s="103">
        <v>20260613</v>
      </c>
      <c r="W57" s="105">
        <v>5942475</v>
      </c>
      <c r="X57" s="105">
        <f t="shared" si="25"/>
        <v>26203088</v>
      </c>
      <c r="Y57" s="40">
        <f t="shared" si="26"/>
        <v>0.18988748716825285</v>
      </c>
      <c r="Z57" s="75">
        <f t="shared" si="27"/>
        <v>91404846</v>
      </c>
      <c r="AA57" s="76">
        <f t="shared" si="28"/>
        <v>28841459</v>
      </c>
      <c r="AB57" s="76">
        <f t="shared" si="29"/>
        <v>120246305</v>
      </c>
      <c r="AC57" s="40">
        <f t="shared" si="30"/>
        <v>0.871396100250372</v>
      </c>
      <c r="AD57" s="75">
        <v>19814708</v>
      </c>
      <c r="AE57" s="76">
        <v>4102464</v>
      </c>
      <c r="AF57" s="76">
        <f t="shared" si="31"/>
        <v>23917172</v>
      </c>
      <c r="AG57" s="40">
        <f t="shared" si="32"/>
        <v>0.8061083550059636</v>
      </c>
      <c r="AH57" s="40">
        <f t="shared" si="33"/>
        <v>0.09557634991294117</v>
      </c>
      <c r="AI57" s="12">
        <v>113825585</v>
      </c>
      <c r="AJ57" s="12">
        <v>114302001</v>
      </c>
      <c r="AK57" s="12">
        <v>92139798</v>
      </c>
      <c r="AL57" s="12"/>
    </row>
    <row r="58" spans="1:38" s="13" customFormat="1" ht="12.75">
      <c r="A58" s="29" t="s">
        <v>115</v>
      </c>
      <c r="B58" s="58" t="s">
        <v>341</v>
      </c>
      <c r="C58" s="39" t="s">
        <v>342</v>
      </c>
      <c r="D58" s="75">
        <v>310268204</v>
      </c>
      <c r="E58" s="76">
        <v>241505000</v>
      </c>
      <c r="F58" s="77">
        <f t="shared" si="17"/>
        <v>551773204</v>
      </c>
      <c r="G58" s="75">
        <v>350071322</v>
      </c>
      <c r="H58" s="76">
        <v>312826000</v>
      </c>
      <c r="I58" s="77">
        <f t="shared" si="18"/>
        <v>662897322</v>
      </c>
      <c r="J58" s="75">
        <v>108196361</v>
      </c>
      <c r="K58" s="89">
        <v>70742912</v>
      </c>
      <c r="L58" s="76">
        <f t="shared" si="19"/>
        <v>178939273</v>
      </c>
      <c r="M58" s="40">
        <f t="shared" si="20"/>
        <v>0.3242985917090675</v>
      </c>
      <c r="N58" s="103">
        <v>75476074</v>
      </c>
      <c r="O58" s="104">
        <v>48037535</v>
      </c>
      <c r="P58" s="105">
        <f t="shared" si="21"/>
        <v>123513609</v>
      </c>
      <c r="Q58" s="40">
        <f t="shared" si="22"/>
        <v>0.22384850896093897</v>
      </c>
      <c r="R58" s="103">
        <v>75196170</v>
      </c>
      <c r="S58" s="105">
        <v>53345347</v>
      </c>
      <c r="T58" s="105">
        <f t="shared" si="23"/>
        <v>128541517</v>
      </c>
      <c r="U58" s="40">
        <f t="shared" si="24"/>
        <v>0.19390863823703908</v>
      </c>
      <c r="V58" s="103">
        <v>118382750</v>
      </c>
      <c r="W58" s="105">
        <v>87016361</v>
      </c>
      <c r="X58" s="105">
        <f t="shared" si="25"/>
        <v>205399111</v>
      </c>
      <c r="Y58" s="40">
        <f t="shared" si="26"/>
        <v>0.3098505668725571</v>
      </c>
      <c r="Z58" s="75">
        <f t="shared" si="27"/>
        <v>377251355</v>
      </c>
      <c r="AA58" s="76">
        <f t="shared" si="28"/>
        <v>259142155</v>
      </c>
      <c r="AB58" s="76">
        <f t="shared" si="29"/>
        <v>636393510</v>
      </c>
      <c r="AC58" s="40">
        <f t="shared" si="30"/>
        <v>0.960018224360846</v>
      </c>
      <c r="AD58" s="75">
        <v>42492295</v>
      </c>
      <c r="AE58" s="76">
        <v>101088666</v>
      </c>
      <c r="AF58" s="76">
        <f t="shared" si="31"/>
        <v>143580961</v>
      </c>
      <c r="AG58" s="40">
        <f t="shared" si="32"/>
        <v>0.6728278728953272</v>
      </c>
      <c r="AH58" s="40">
        <f t="shared" si="33"/>
        <v>0.4305455930191191</v>
      </c>
      <c r="AI58" s="12">
        <v>466801826</v>
      </c>
      <c r="AJ58" s="12">
        <v>592016000</v>
      </c>
      <c r="AK58" s="12">
        <v>398324866</v>
      </c>
      <c r="AL58" s="12"/>
    </row>
    <row r="59" spans="1:38" s="55" customFormat="1" ht="12.75">
      <c r="A59" s="59"/>
      <c r="B59" s="60" t="s">
        <v>343</v>
      </c>
      <c r="C59" s="32"/>
      <c r="D59" s="79">
        <f>SUM(D53:D58)</f>
        <v>722660172</v>
      </c>
      <c r="E59" s="80">
        <f>SUM(E53:E58)</f>
        <v>401231218</v>
      </c>
      <c r="F59" s="81">
        <f t="shared" si="17"/>
        <v>1123891390</v>
      </c>
      <c r="G59" s="79">
        <f>SUM(G53:G58)</f>
        <v>748452189</v>
      </c>
      <c r="H59" s="80">
        <f>SUM(H53:H58)</f>
        <v>486734107</v>
      </c>
      <c r="I59" s="88">
        <f t="shared" si="18"/>
        <v>1235186296</v>
      </c>
      <c r="J59" s="79">
        <f>SUM(J53:J58)</f>
        <v>196271820</v>
      </c>
      <c r="K59" s="90">
        <f>SUM(K53:K58)</f>
        <v>97174448</v>
      </c>
      <c r="L59" s="80">
        <f t="shared" si="19"/>
        <v>293446268</v>
      </c>
      <c r="M59" s="44">
        <f t="shared" si="20"/>
        <v>0.26109842161883634</v>
      </c>
      <c r="N59" s="109">
        <f>SUM(N53:N58)</f>
        <v>163645076</v>
      </c>
      <c r="O59" s="110">
        <f>SUM(O53:O58)</f>
        <v>82328313</v>
      </c>
      <c r="P59" s="111">
        <f t="shared" si="21"/>
        <v>245973389</v>
      </c>
      <c r="Q59" s="44">
        <f t="shared" si="22"/>
        <v>0.2188586825992145</v>
      </c>
      <c r="R59" s="109">
        <f>SUM(R53:R58)</f>
        <v>157262496</v>
      </c>
      <c r="S59" s="111">
        <f>SUM(S53:S58)</f>
        <v>83359720</v>
      </c>
      <c r="T59" s="111">
        <f t="shared" si="23"/>
        <v>240622216</v>
      </c>
      <c r="U59" s="44">
        <f t="shared" si="24"/>
        <v>0.19480641647274236</v>
      </c>
      <c r="V59" s="109">
        <f>SUM(V53:V58)</f>
        <v>208728866</v>
      </c>
      <c r="W59" s="111">
        <f>SUM(W53:W58)</f>
        <v>129793360</v>
      </c>
      <c r="X59" s="111">
        <f t="shared" si="25"/>
        <v>338522226</v>
      </c>
      <c r="Y59" s="44">
        <f t="shared" si="26"/>
        <v>0.2740657236048221</v>
      </c>
      <c r="Z59" s="79">
        <f t="shared" si="27"/>
        <v>725908258</v>
      </c>
      <c r="AA59" s="80">
        <f t="shared" si="28"/>
        <v>392655841</v>
      </c>
      <c r="AB59" s="80">
        <f t="shared" si="29"/>
        <v>1118564099</v>
      </c>
      <c r="AC59" s="44">
        <f t="shared" si="30"/>
        <v>0.9055833137254949</v>
      </c>
      <c r="AD59" s="79">
        <f>SUM(AD53:AD58)</f>
        <v>134920054</v>
      </c>
      <c r="AE59" s="80">
        <f>SUM(AE53:AE58)</f>
        <v>138145187</v>
      </c>
      <c r="AF59" s="80">
        <f t="shared" si="31"/>
        <v>273065241</v>
      </c>
      <c r="AG59" s="44">
        <f t="shared" si="32"/>
        <v>0.752087852515614</v>
      </c>
      <c r="AH59" s="44">
        <f t="shared" si="33"/>
        <v>0.23971188995087078</v>
      </c>
      <c r="AI59" s="61">
        <f>SUM(AI53:AI58)</f>
        <v>892959015</v>
      </c>
      <c r="AJ59" s="61">
        <f>SUM(AJ53:AJ58)</f>
        <v>1090424962</v>
      </c>
      <c r="AK59" s="61">
        <f>SUM(AK53:AK58)</f>
        <v>820095368</v>
      </c>
      <c r="AL59" s="61"/>
    </row>
    <row r="60" spans="1:38" s="13" customFormat="1" ht="12.75">
      <c r="A60" s="29" t="s">
        <v>96</v>
      </c>
      <c r="B60" s="58" t="s">
        <v>344</v>
      </c>
      <c r="C60" s="39" t="s">
        <v>345</v>
      </c>
      <c r="D60" s="75">
        <v>61405000</v>
      </c>
      <c r="E60" s="76">
        <v>25340000</v>
      </c>
      <c r="F60" s="77">
        <f t="shared" si="17"/>
        <v>86745000</v>
      </c>
      <c r="G60" s="75">
        <v>65686000</v>
      </c>
      <c r="H60" s="76">
        <v>25340000</v>
      </c>
      <c r="I60" s="77">
        <f t="shared" si="18"/>
        <v>91026000</v>
      </c>
      <c r="J60" s="75">
        <v>18681848</v>
      </c>
      <c r="K60" s="89">
        <v>9598243</v>
      </c>
      <c r="L60" s="76">
        <f t="shared" si="19"/>
        <v>28280091</v>
      </c>
      <c r="M60" s="40">
        <f t="shared" si="20"/>
        <v>0.3260140757392357</v>
      </c>
      <c r="N60" s="103">
        <v>17029461</v>
      </c>
      <c r="O60" s="104">
        <v>9498927</v>
      </c>
      <c r="P60" s="105">
        <f t="shared" si="21"/>
        <v>26528388</v>
      </c>
      <c r="Q60" s="40">
        <f t="shared" si="22"/>
        <v>0.305820370050147</v>
      </c>
      <c r="R60" s="103">
        <v>18206264</v>
      </c>
      <c r="S60" s="105">
        <v>4540478</v>
      </c>
      <c r="T60" s="105">
        <f t="shared" si="23"/>
        <v>22746742</v>
      </c>
      <c r="U60" s="40">
        <f t="shared" si="24"/>
        <v>0.24989279985938084</v>
      </c>
      <c r="V60" s="103">
        <v>16700077</v>
      </c>
      <c r="W60" s="105">
        <v>3790939</v>
      </c>
      <c r="X60" s="105">
        <f t="shared" si="25"/>
        <v>20491016</v>
      </c>
      <c r="Y60" s="40">
        <f t="shared" si="26"/>
        <v>0.22511168237646387</v>
      </c>
      <c r="Z60" s="75">
        <f t="shared" si="27"/>
        <v>70617650</v>
      </c>
      <c r="AA60" s="76">
        <f t="shared" si="28"/>
        <v>27428587</v>
      </c>
      <c r="AB60" s="76">
        <f t="shared" si="29"/>
        <v>98046237</v>
      </c>
      <c r="AC60" s="40">
        <f t="shared" si="30"/>
        <v>1.0771234262738119</v>
      </c>
      <c r="AD60" s="75">
        <v>16571664</v>
      </c>
      <c r="AE60" s="76">
        <v>5380995</v>
      </c>
      <c r="AF60" s="76">
        <f t="shared" si="31"/>
        <v>21952659</v>
      </c>
      <c r="AG60" s="40">
        <f t="shared" si="32"/>
        <v>0.8826018194098527</v>
      </c>
      <c r="AH60" s="40">
        <f t="shared" si="33"/>
        <v>-0.06658159268997887</v>
      </c>
      <c r="AI60" s="12">
        <v>71328896</v>
      </c>
      <c r="AJ60" s="12">
        <v>94756000</v>
      </c>
      <c r="AK60" s="12">
        <v>83631818</v>
      </c>
      <c r="AL60" s="12"/>
    </row>
    <row r="61" spans="1:38" s="13" customFormat="1" ht="12.75">
      <c r="A61" s="29" t="s">
        <v>96</v>
      </c>
      <c r="B61" s="58" t="s">
        <v>92</v>
      </c>
      <c r="C61" s="39" t="s">
        <v>93</v>
      </c>
      <c r="D61" s="75">
        <v>1989414103</v>
      </c>
      <c r="E61" s="76">
        <v>338713600</v>
      </c>
      <c r="F61" s="77">
        <f t="shared" si="17"/>
        <v>2328127703</v>
      </c>
      <c r="G61" s="75">
        <v>2173798700</v>
      </c>
      <c r="H61" s="76">
        <v>467889900</v>
      </c>
      <c r="I61" s="77">
        <f t="shared" si="18"/>
        <v>2641688600</v>
      </c>
      <c r="J61" s="75">
        <v>566367762</v>
      </c>
      <c r="K61" s="89">
        <v>23581115</v>
      </c>
      <c r="L61" s="76">
        <f t="shared" si="19"/>
        <v>589948877</v>
      </c>
      <c r="M61" s="40">
        <f t="shared" si="20"/>
        <v>0.25340056571630426</v>
      </c>
      <c r="N61" s="103">
        <v>479406646</v>
      </c>
      <c r="O61" s="104">
        <v>29853089</v>
      </c>
      <c r="P61" s="105">
        <f t="shared" si="21"/>
        <v>509259735</v>
      </c>
      <c r="Q61" s="40">
        <f t="shared" si="22"/>
        <v>0.21874218254598898</v>
      </c>
      <c r="R61" s="103">
        <v>543214109</v>
      </c>
      <c r="S61" s="105">
        <v>50984373</v>
      </c>
      <c r="T61" s="105">
        <f t="shared" si="23"/>
        <v>594198482</v>
      </c>
      <c r="U61" s="40">
        <f t="shared" si="24"/>
        <v>0.22493131173750003</v>
      </c>
      <c r="V61" s="103">
        <v>599162246</v>
      </c>
      <c r="W61" s="105">
        <v>137654078</v>
      </c>
      <c r="X61" s="105">
        <f t="shared" si="25"/>
        <v>736816324</v>
      </c>
      <c r="Y61" s="40">
        <f t="shared" si="26"/>
        <v>0.2789186901135887</v>
      </c>
      <c r="Z61" s="75">
        <f t="shared" si="27"/>
        <v>2188150763</v>
      </c>
      <c r="AA61" s="76">
        <f t="shared" si="28"/>
        <v>242072655</v>
      </c>
      <c r="AB61" s="76">
        <f t="shared" si="29"/>
        <v>2430223418</v>
      </c>
      <c r="AC61" s="40">
        <f t="shared" si="30"/>
        <v>0.9199507534688229</v>
      </c>
      <c r="AD61" s="75">
        <v>529659786</v>
      </c>
      <c r="AE61" s="76">
        <v>48682450</v>
      </c>
      <c r="AF61" s="76">
        <f t="shared" si="31"/>
        <v>578342236</v>
      </c>
      <c r="AG61" s="40">
        <f t="shared" si="32"/>
        <v>0.9467840409938069</v>
      </c>
      <c r="AH61" s="40">
        <f t="shared" si="33"/>
        <v>0.27401437788126537</v>
      </c>
      <c r="AI61" s="12">
        <v>2018776900</v>
      </c>
      <c r="AJ61" s="12">
        <v>2290855305</v>
      </c>
      <c r="AK61" s="12">
        <v>2168945243</v>
      </c>
      <c r="AL61" s="12"/>
    </row>
    <row r="62" spans="1:38" s="13" customFormat="1" ht="12.75">
      <c r="A62" s="29" t="s">
        <v>96</v>
      </c>
      <c r="B62" s="58" t="s">
        <v>346</v>
      </c>
      <c r="C62" s="39" t="s">
        <v>347</v>
      </c>
      <c r="D62" s="75">
        <v>49378750</v>
      </c>
      <c r="E62" s="76">
        <v>13676000</v>
      </c>
      <c r="F62" s="77">
        <f t="shared" si="17"/>
        <v>63054750</v>
      </c>
      <c r="G62" s="75">
        <v>62899284</v>
      </c>
      <c r="H62" s="76">
        <v>15358000</v>
      </c>
      <c r="I62" s="77">
        <f t="shared" si="18"/>
        <v>78257284</v>
      </c>
      <c r="J62" s="75">
        <v>6379993</v>
      </c>
      <c r="K62" s="89">
        <v>2039521</v>
      </c>
      <c r="L62" s="76">
        <f t="shared" si="19"/>
        <v>8419514</v>
      </c>
      <c r="M62" s="40">
        <f t="shared" si="20"/>
        <v>0.13352703801061774</v>
      </c>
      <c r="N62" s="103">
        <v>8730308</v>
      </c>
      <c r="O62" s="104">
        <v>3952328</v>
      </c>
      <c r="P62" s="105">
        <f t="shared" si="21"/>
        <v>12682636</v>
      </c>
      <c r="Q62" s="40">
        <f t="shared" si="22"/>
        <v>0.2011368850086631</v>
      </c>
      <c r="R62" s="103">
        <v>14585525</v>
      </c>
      <c r="S62" s="105">
        <v>2843109</v>
      </c>
      <c r="T62" s="105">
        <f t="shared" si="23"/>
        <v>17428634</v>
      </c>
      <c r="U62" s="40">
        <f t="shared" si="24"/>
        <v>0.22270941577783354</v>
      </c>
      <c r="V62" s="103">
        <v>13377959</v>
      </c>
      <c r="W62" s="105">
        <v>3065601</v>
      </c>
      <c r="X62" s="105">
        <f t="shared" si="25"/>
        <v>16443560</v>
      </c>
      <c r="Y62" s="40">
        <f t="shared" si="26"/>
        <v>0.2101217824017506</v>
      </c>
      <c r="Z62" s="75">
        <f t="shared" si="27"/>
        <v>43073785</v>
      </c>
      <c r="AA62" s="76">
        <f t="shared" si="28"/>
        <v>11900559</v>
      </c>
      <c r="AB62" s="76">
        <f t="shared" si="29"/>
        <v>54974344</v>
      </c>
      <c r="AC62" s="40">
        <f t="shared" si="30"/>
        <v>0.702482135720427</v>
      </c>
      <c r="AD62" s="75">
        <v>5672252</v>
      </c>
      <c r="AE62" s="76">
        <v>1701022</v>
      </c>
      <c r="AF62" s="76">
        <f t="shared" si="31"/>
        <v>7373274</v>
      </c>
      <c r="AG62" s="40">
        <f t="shared" si="32"/>
        <v>1.0210594394602568</v>
      </c>
      <c r="AH62" s="40">
        <f t="shared" si="33"/>
        <v>1.2301571866175052</v>
      </c>
      <c r="AI62" s="12">
        <v>68949998</v>
      </c>
      <c r="AJ62" s="12">
        <v>41353000</v>
      </c>
      <c r="AK62" s="12">
        <v>42223871</v>
      </c>
      <c r="AL62" s="12"/>
    </row>
    <row r="63" spans="1:38" s="13" customFormat="1" ht="12.75">
      <c r="A63" s="29" t="s">
        <v>96</v>
      </c>
      <c r="B63" s="58" t="s">
        <v>348</v>
      </c>
      <c r="C63" s="39" t="s">
        <v>349</v>
      </c>
      <c r="D63" s="75">
        <v>203959070</v>
      </c>
      <c r="E63" s="76">
        <v>45976000</v>
      </c>
      <c r="F63" s="77">
        <f t="shared" si="17"/>
        <v>249935070</v>
      </c>
      <c r="G63" s="75">
        <v>214668100</v>
      </c>
      <c r="H63" s="76">
        <v>54244300</v>
      </c>
      <c r="I63" s="77">
        <f t="shared" si="18"/>
        <v>268912400</v>
      </c>
      <c r="J63" s="75">
        <v>44880545</v>
      </c>
      <c r="K63" s="89">
        <v>3387676</v>
      </c>
      <c r="L63" s="76">
        <f t="shared" si="19"/>
        <v>48268221</v>
      </c>
      <c r="M63" s="40">
        <f t="shared" si="20"/>
        <v>0.19312304191644655</v>
      </c>
      <c r="N63" s="103">
        <v>53728708</v>
      </c>
      <c r="O63" s="104">
        <v>7556961</v>
      </c>
      <c r="P63" s="105">
        <f t="shared" si="21"/>
        <v>61285669</v>
      </c>
      <c r="Q63" s="40">
        <f t="shared" si="22"/>
        <v>0.2452063609960779</v>
      </c>
      <c r="R63" s="103">
        <v>46476988</v>
      </c>
      <c r="S63" s="105">
        <v>6306036</v>
      </c>
      <c r="T63" s="105">
        <f t="shared" si="23"/>
        <v>52783024</v>
      </c>
      <c r="U63" s="40">
        <f t="shared" si="24"/>
        <v>0.1962833398534244</v>
      </c>
      <c r="V63" s="103">
        <v>50182121</v>
      </c>
      <c r="W63" s="105">
        <v>18191882</v>
      </c>
      <c r="X63" s="105">
        <f t="shared" si="25"/>
        <v>68374003</v>
      </c>
      <c r="Y63" s="40">
        <f t="shared" si="26"/>
        <v>0.25426125013201323</v>
      </c>
      <c r="Z63" s="75">
        <f t="shared" si="27"/>
        <v>195268362</v>
      </c>
      <c r="AA63" s="76">
        <f t="shared" si="28"/>
        <v>35442555</v>
      </c>
      <c r="AB63" s="76">
        <f t="shared" si="29"/>
        <v>230710917</v>
      </c>
      <c r="AC63" s="40">
        <f t="shared" si="30"/>
        <v>0.857940790383783</v>
      </c>
      <c r="AD63" s="75">
        <v>46462136</v>
      </c>
      <c r="AE63" s="76">
        <v>9765794</v>
      </c>
      <c r="AF63" s="76">
        <f t="shared" si="31"/>
        <v>56227930</v>
      </c>
      <c r="AG63" s="40">
        <f t="shared" si="32"/>
        <v>0.8514460356431501</v>
      </c>
      <c r="AH63" s="40">
        <f t="shared" si="33"/>
        <v>0.21601494132898003</v>
      </c>
      <c r="AI63" s="12">
        <v>246267299</v>
      </c>
      <c r="AJ63" s="12">
        <v>250977873</v>
      </c>
      <c r="AK63" s="12">
        <v>213694115</v>
      </c>
      <c r="AL63" s="12"/>
    </row>
    <row r="64" spans="1:38" s="13" customFormat="1" ht="12.75">
      <c r="A64" s="29" t="s">
        <v>96</v>
      </c>
      <c r="B64" s="58" t="s">
        <v>350</v>
      </c>
      <c r="C64" s="39" t="s">
        <v>351</v>
      </c>
      <c r="D64" s="75">
        <v>66146000</v>
      </c>
      <c r="E64" s="76">
        <v>34200094</v>
      </c>
      <c r="F64" s="77">
        <f t="shared" si="17"/>
        <v>100346094</v>
      </c>
      <c r="G64" s="75">
        <v>68237768</v>
      </c>
      <c r="H64" s="76">
        <v>55058382</v>
      </c>
      <c r="I64" s="77">
        <f t="shared" si="18"/>
        <v>123296150</v>
      </c>
      <c r="J64" s="75">
        <v>16265580</v>
      </c>
      <c r="K64" s="89">
        <v>5178999</v>
      </c>
      <c r="L64" s="76">
        <f t="shared" si="19"/>
        <v>21444579</v>
      </c>
      <c r="M64" s="40">
        <f t="shared" si="20"/>
        <v>0.21370616578259638</v>
      </c>
      <c r="N64" s="103">
        <v>15464198</v>
      </c>
      <c r="O64" s="104">
        <v>10281840</v>
      </c>
      <c r="P64" s="105">
        <f t="shared" si="21"/>
        <v>25746038</v>
      </c>
      <c r="Q64" s="40">
        <f t="shared" si="22"/>
        <v>0.2565723983237454</v>
      </c>
      <c r="R64" s="103">
        <v>17277624</v>
      </c>
      <c r="S64" s="105">
        <v>6230852</v>
      </c>
      <c r="T64" s="105">
        <f t="shared" si="23"/>
        <v>23508476</v>
      </c>
      <c r="U64" s="40">
        <f t="shared" si="24"/>
        <v>0.19066674831290353</v>
      </c>
      <c r="V64" s="103">
        <v>15488399</v>
      </c>
      <c r="W64" s="105">
        <v>9908334</v>
      </c>
      <c r="X64" s="105">
        <f t="shared" si="25"/>
        <v>25396733</v>
      </c>
      <c r="Y64" s="40">
        <f t="shared" si="26"/>
        <v>0.20598155741278215</v>
      </c>
      <c r="Z64" s="75">
        <f t="shared" si="27"/>
        <v>64495801</v>
      </c>
      <c r="AA64" s="76">
        <f t="shared" si="28"/>
        <v>31600025</v>
      </c>
      <c r="AB64" s="76">
        <f t="shared" si="29"/>
        <v>96095826</v>
      </c>
      <c r="AC64" s="40">
        <f t="shared" si="30"/>
        <v>0.7793903215956054</v>
      </c>
      <c r="AD64" s="75">
        <v>23065161</v>
      </c>
      <c r="AE64" s="76">
        <v>18953321</v>
      </c>
      <c r="AF64" s="76">
        <f t="shared" si="31"/>
        <v>42018482</v>
      </c>
      <c r="AG64" s="40">
        <f t="shared" si="32"/>
        <v>0.7912787016534323</v>
      </c>
      <c r="AH64" s="40">
        <f t="shared" si="33"/>
        <v>-0.39558185371856125</v>
      </c>
      <c r="AI64" s="12">
        <v>122822000</v>
      </c>
      <c r="AJ64" s="12">
        <v>126908673</v>
      </c>
      <c r="AK64" s="12">
        <v>100420130</v>
      </c>
      <c r="AL64" s="12"/>
    </row>
    <row r="65" spans="1:38" s="13" customFormat="1" ht="12.75">
      <c r="A65" s="29" t="s">
        <v>96</v>
      </c>
      <c r="B65" s="58" t="s">
        <v>352</v>
      </c>
      <c r="C65" s="39" t="s">
        <v>353</v>
      </c>
      <c r="D65" s="75">
        <v>142249000</v>
      </c>
      <c r="E65" s="76">
        <v>47651000</v>
      </c>
      <c r="F65" s="77">
        <f t="shared" si="17"/>
        <v>189900000</v>
      </c>
      <c r="G65" s="75">
        <v>94194397</v>
      </c>
      <c r="H65" s="76">
        <v>53519870</v>
      </c>
      <c r="I65" s="77">
        <f t="shared" si="18"/>
        <v>147714267</v>
      </c>
      <c r="J65" s="75">
        <v>29105195</v>
      </c>
      <c r="K65" s="89">
        <v>7543597</v>
      </c>
      <c r="L65" s="76">
        <f t="shared" si="19"/>
        <v>36648792</v>
      </c>
      <c r="M65" s="40">
        <f t="shared" si="20"/>
        <v>0.19298995260663507</v>
      </c>
      <c r="N65" s="103">
        <v>29015160</v>
      </c>
      <c r="O65" s="104">
        <v>3384994</v>
      </c>
      <c r="P65" s="105">
        <f t="shared" si="21"/>
        <v>32400154</v>
      </c>
      <c r="Q65" s="40">
        <f t="shared" si="22"/>
        <v>0.17061692469720904</v>
      </c>
      <c r="R65" s="103">
        <v>32567680</v>
      </c>
      <c r="S65" s="105">
        <v>13329164</v>
      </c>
      <c r="T65" s="105">
        <f t="shared" si="23"/>
        <v>45896844</v>
      </c>
      <c r="U65" s="40">
        <f t="shared" si="24"/>
        <v>0.3107136834656601</v>
      </c>
      <c r="V65" s="103">
        <v>30479547</v>
      </c>
      <c r="W65" s="105">
        <v>14637376</v>
      </c>
      <c r="X65" s="105">
        <f t="shared" si="25"/>
        <v>45116923</v>
      </c>
      <c r="Y65" s="40">
        <f t="shared" si="26"/>
        <v>0.30543375339634593</v>
      </c>
      <c r="Z65" s="75">
        <f t="shared" si="27"/>
        <v>121167582</v>
      </c>
      <c r="AA65" s="76">
        <f t="shared" si="28"/>
        <v>38895131</v>
      </c>
      <c r="AB65" s="76">
        <f t="shared" si="29"/>
        <v>160062713</v>
      </c>
      <c r="AC65" s="40">
        <f t="shared" si="30"/>
        <v>1.0835968403783232</v>
      </c>
      <c r="AD65" s="75">
        <v>23407753</v>
      </c>
      <c r="AE65" s="76">
        <v>10468760</v>
      </c>
      <c r="AF65" s="76">
        <f t="shared" si="31"/>
        <v>33876513</v>
      </c>
      <c r="AG65" s="40">
        <f t="shared" si="32"/>
        <v>1.513644063941366</v>
      </c>
      <c r="AH65" s="40">
        <f t="shared" si="33"/>
        <v>0.33180540157719296</v>
      </c>
      <c r="AI65" s="12">
        <v>73268000</v>
      </c>
      <c r="AJ65" s="12">
        <v>79135000</v>
      </c>
      <c r="AK65" s="12">
        <v>119782223</v>
      </c>
      <c r="AL65" s="12"/>
    </row>
    <row r="66" spans="1:38" s="13" customFormat="1" ht="12.75">
      <c r="A66" s="29" t="s">
        <v>115</v>
      </c>
      <c r="B66" s="58" t="s">
        <v>354</v>
      </c>
      <c r="C66" s="39" t="s">
        <v>355</v>
      </c>
      <c r="D66" s="75">
        <v>526075775</v>
      </c>
      <c r="E66" s="76">
        <v>277488000</v>
      </c>
      <c r="F66" s="77">
        <f t="shared" si="17"/>
        <v>803563775</v>
      </c>
      <c r="G66" s="75">
        <v>566418321</v>
      </c>
      <c r="H66" s="76">
        <v>391228791</v>
      </c>
      <c r="I66" s="77">
        <f t="shared" si="18"/>
        <v>957647112</v>
      </c>
      <c r="J66" s="75">
        <v>100834326</v>
      </c>
      <c r="K66" s="89">
        <v>21491533</v>
      </c>
      <c r="L66" s="76">
        <f t="shared" si="19"/>
        <v>122325859</v>
      </c>
      <c r="M66" s="40">
        <f t="shared" si="20"/>
        <v>0.15222918554286496</v>
      </c>
      <c r="N66" s="103">
        <v>125269731</v>
      </c>
      <c r="O66" s="104">
        <v>52714757</v>
      </c>
      <c r="P66" s="105">
        <f t="shared" si="21"/>
        <v>177984488</v>
      </c>
      <c r="Q66" s="40">
        <f t="shared" si="22"/>
        <v>0.22149391689539513</v>
      </c>
      <c r="R66" s="103">
        <v>124771778</v>
      </c>
      <c r="S66" s="105">
        <v>47380149</v>
      </c>
      <c r="T66" s="105">
        <f t="shared" si="23"/>
        <v>172151927</v>
      </c>
      <c r="U66" s="40">
        <f t="shared" si="24"/>
        <v>0.17976551575503524</v>
      </c>
      <c r="V66" s="103">
        <v>148678517</v>
      </c>
      <c r="W66" s="105">
        <v>80833947</v>
      </c>
      <c r="X66" s="105">
        <f t="shared" si="25"/>
        <v>229512464</v>
      </c>
      <c r="Y66" s="40">
        <f t="shared" si="26"/>
        <v>0.2396628790752308</v>
      </c>
      <c r="Z66" s="75">
        <f t="shared" si="27"/>
        <v>499554352</v>
      </c>
      <c r="AA66" s="76">
        <f t="shared" si="28"/>
        <v>202420386</v>
      </c>
      <c r="AB66" s="76">
        <f t="shared" si="29"/>
        <v>701974738</v>
      </c>
      <c r="AC66" s="40">
        <f t="shared" si="30"/>
        <v>0.7330202631050173</v>
      </c>
      <c r="AD66" s="75">
        <v>147517543</v>
      </c>
      <c r="AE66" s="76">
        <v>84250982</v>
      </c>
      <c r="AF66" s="76">
        <f t="shared" si="31"/>
        <v>231768525</v>
      </c>
      <c r="AG66" s="40">
        <f t="shared" si="32"/>
        <v>0.7173361917337515</v>
      </c>
      <c r="AH66" s="40">
        <f t="shared" si="33"/>
        <v>-0.009734112947390128</v>
      </c>
      <c r="AI66" s="12">
        <v>733415568</v>
      </c>
      <c r="AJ66" s="12">
        <v>853592561</v>
      </c>
      <c r="AK66" s="12">
        <v>612312837</v>
      </c>
      <c r="AL66" s="12"/>
    </row>
    <row r="67" spans="1:38" s="55" customFormat="1" ht="12.75">
      <c r="A67" s="59"/>
      <c r="B67" s="60" t="s">
        <v>356</v>
      </c>
      <c r="C67" s="32"/>
      <c r="D67" s="79">
        <f>SUM(D60:D66)</f>
        <v>3038627698</v>
      </c>
      <c r="E67" s="80">
        <f>SUM(E60:E66)</f>
        <v>783044694</v>
      </c>
      <c r="F67" s="88">
        <f t="shared" si="17"/>
        <v>3821672392</v>
      </c>
      <c r="G67" s="79">
        <f>SUM(G60:G66)</f>
        <v>3245902570</v>
      </c>
      <c r="H67" s="80">
        <f>SUM(H60:H66)</f>
        <v>1062639243</v>
      </c>
      <c r="I67" s="88">
        <f t="shared" si="18"/>
        <v>4308541813</v>
      </c>
      <c r="J67" s="79">
        <f>SUM(J60:J66)</f>
        <v>782515249</v>
      </c>
      <c r="K67" s="90">
        <f>SUM(K60:K66)</f>
        <v>72820684</v>
      </c>
      <c r="L67" s="80">
        <f t="shared" si="19"/>
        <v>855335933</v>
      </c>
      <c r="M67" s="44">
        <f t="shared" si="20"/>
        <v>0.22381194546934363</v>
      </c>
      <c r="N67" s="109">
        <f>SUM(N60:N66)</f>
        <v>728644212</v>
      </c>
      <c r="O67" s="110">
        <f>SUM(O60:O66)</f>
        <v>117242896</v>
      </c>
      <c r="P67" s="111">
        <f t="shared" si="21"/>
        <v>845887108</v>
      </c>
      <c r="Q67" s="44">
        <f t="shared" si="22"/>
        <v>0.2213395134995653</v>
      </c>
      <c r="R67" s="109">
        <f>SUM(R60:R66)</f>
        <v>797099968</v>
      </c>
      <c r="S67" s="111">
        <f>SUM(S60:S66)</f>
        <v>131614161</v>
      </c>
      <c r="T67" s="111">
        <f t="shared" si="23"/>
        <v>928714129</v>
      </c>
      <c r="U67" s="44">
        <f t="shared" si="24"/>
        <v>0.21555184313120185</v>
      </c>
      <c r="V67" s="109">
        <f>SUM(V60:V66)</f>
        <v>874068866</v>
      </c>
      <c r="W67" s="111">
        <f>SUM(W60:W66)</f>
        <v>268082157</v>
      </c>
      <c r="X67" s="111">
        <f t="shared" si="25"/>
        <v>1142151023</v>
      </c>
      <c r="Y67" s="44">
        <f t="shared" si="26"/>
        <v>0.2650899242880343</v>
      </c>
      <c r="Z67" s="79">
        <f t="shared" si="27"/>
        <v>3182328295</v>
      </c>
      <c r="AA67" s="80">
        <f t="shared" si="28"/>
        <v>589759898</v>
      </c>
      <c r="AB67" s="80">
        <f t="shared" si="29"/>
        <v>3772088193</v>
      </c>
      <c r="AC67" s="44">
        <f t="shared" si="30"/>
        <v>0.8754906779872998</v>
      </c>
      <c r="AD67" s="79">
        <f>SUM(AD60:AD66)</f>
        <v>792356295</v>
      </c>
      <c r="AE67" s="80">
        <f>SUM(AE60:AE66)</f>
        <v>179203324</v>
      </c>
      <c r="AF67" s="80">
        <f t="shared" si="31"/>
        <v>971559619</v>
      </c>
      <c r="AG67" s="44">
        <f t="shared" si="32"/>
        <v>0.8938970286946317</v>
      </c>
      <c r="AH67" s="44">
        <f t="shared" si="33"/>
        <v>0.17558511146807976</v>
      </c>
      <c r="AI67" s="61">
        <f>SUM(AI60:AI66)</f>
        <v>3334828661</v>
      </c>
      <c r="AJ67" s="61">
        <f>SUM(AJ60:AJ66)</f>
        <v>3737578412</v>
      </c>
      <c r="AK67" s="61">
        <f>SUM(AK60:AK66)</f>
        <v>3341010237</v>
      </c>
      <c r="AL67" s="61"/>
    </row>
    <row r="68" spans="1:38" s="13" customFormat="1" ht="12.75">
      <c r="A68" s="29" t="s">
        <v>96</v>
      </c>
      <c r="B68" s="58" t="s">
        <v>357</v>
      </c>
      <c r="C68" s="39" t="s">
        <v>358</v>
      </c>
      <c r="D68" s="75">
        <v>134981493</v>
      </c>
      <c r="E68" s="76">
        <v>63287500</v>
      </c>
      <c r="F68" s="77">
        <f t="shared" si="17"/>
        <v>198268993</v>
      </c>
      <c r="G68" s="75">
        <v>134981493</v>
      </c>
      <c r="H68" s="76">
        <v>76562000</v>
      </c>
      <c r="I68" s="77">
        <f t="shared" si="18"/>
        <v>211543493</v>
      </c>
      <c r="J68" s="75">
        <v>29621013</v>
      </c>
      <c r="K68" s="89">
        <v>5989084</v>
      </c>
      <c r="L68" s="76">
        <f t="shared" si="19"/>
        <v>35610097</v>
      </c>
      <c r="M68" s="40">
        <f t="shared" si="20"/>
        <v>0.17960497232161762</v>
      </c>
      <c r="N68" s="103">
        <v>40112272</v>
      </c>
      <c r="O68" s="104">
        <v>11140802</v>
      </c>
      <c r="P68" s="105">
        <f t="shared" si="21"/>
        <v>51253074</v>
      </c>
      <c r="Q68" s="40">
        <f t="shared" si="22"/>
        <v>0.25850272008997394</v>
      </c>
      <c r="R68" s="103">
        <v>31911323</v>
      </c>
      <c r="S68" s="105">
        <v>5200343</v>
      </c>
      <c r="T68" s="105">
        <f t="shared" si="23"/>
        <v>37111666</v>
      </c>
      <c r="U68" s="40">
        <f t="shared" si="24"/>
        <v>0.17543279386050414</v>
      </c>
      <c r="V68" s="103">
        <v>47220347</v>
      </c>
      <c r="W68" s="105">
        <v>6428575</v>
      </c>
      <c r="X68" s="105">
        <f t="shared" si="25"/>
        <v>53648922</v>
      </c>
      <c r="Y68" s="40">
        <f t="shared" si="26"/>
        <v>0.2536070537513532</v>
      </c>
      <c r="Z68" s="75">
        <f t="shared" si="27"/>
        <v>148864955</v>
      </c>
      <c r="AA68" s="76">
        <f t="shared" si="28"/>
        <v>28758804</v>
      </c>
      <c r="AB68" s="76">
        <f t="shared" si="29"/>
        <v>177623759</v>
      </c>
      <c r="AC68" s="40">
        <f t="shared" si="30"/>
        <v>0.8396559803425389</v>
      </c>
      <c r="AD68" s="75">
        <v>35365455</v>
      </c>
      <c r="AE68" s="76">
        <v>8347711</v>
      </c>
      <c r="AF68" s="76">
        <f t="shared" si="31"/>
        <v>43713166</v>
      </c>
      <c r="AG68" s="40">
        <f t="shared" si="32"/>
        <v>0.808300445701784</v>
      </c>
      <c r="AH68" s="40">
        <f t="shared" si="33"/>
        <v>0.22729435795156094</v>
      </c>
      <c r="AI68" s="12">
        <v>159075359</v>
      </c>
      <c r="AJ68" s="12">
        <v>174377359</v>
      </c>
      <c r="AK68" s="12">
        <v>140949297</v>
      </c>
      <c r="AL68" s="12"/>
    </row>
    <row r="69" spans="1:38" s="13" customFormat="1" ht="12.75">
      <c r="A69" s="29" t="s">
        <v>96</v>
      </c>
      <c r="B69" s="58" t="s">
        <v>359</v>
      </c>
      <c r="C69" s="39" t="s">
        <v>360</v>
      </c>
      <c r="D69" s="75">
        <v>1053678547</v>
      </c>
      <c r="E69" s="76">
        <v>479841000</v>
      </c>
      <c r="F69" s="77">
        <f t="shared" si="17"/>
        <v>1533519547</v>
      </c>
      <c r="G69" s="75">
        <v>1047720866</v>
      </c>
      <c r="H69" s="76">
        <v>475049094</v>
      </c>
      <c r="I69" s="77">
        <f t="shared" si="18"/>
        <v>1522769960</v>
      </c>
      <c r="J69" s="75">
        <v>232155776</v>
      </c>
      <c r="K69" s="89">
        <v>22852185</v>
      </c>
      <c r="L69" s="76">
        <f t="shared" si="19"/>
        <v>255007961</v>
      </c>
      <c r="M69" s="40">
        <f t="shared" si="20"/>
        <v>0.16628934499000553</v>
      </c>
      <c r="N69" s="103">
        <v>221438381</v>
      </c>
      <c r="O69" s="104">
        <v>84145055</v>
      </c>
      <c r="P69" s="105">
        <f t="shared" si="21"/>
        <v>305583436</v>
      </c>
      <c r="Q69" s="40">
        <f t="shared" si="22"/>
        <v>0.1992693452116786</v>
      </c>
      <c r="R69" s="103">
        <v>202301196</v>
      </c>
      <c r="S69" s="105">
        <v>30856102</v>
      </c>
      <c r="T69" s="105">
        <f t="shared" si="23"/>
        <v>233157298</v>
      </c>
      <c r="U69" s="40">
        <f t="shared" si="24"/>
        <v>0.153113933243075</v>
      </c>
      <c r="V69" s="103">
        <v>269384254</v>
      </c>
      <c r="W69" s="105">
        <v>106949261</v>
      </c>
      <c r="X69" s="105">
        <f t="shared" si="25"/>
        <v>376333515</v>
      </c>
      <c r="Y69" s="40">
        <f t="shared" si="26"/>
        <v>0.24713746979878695</v>
      </c>
      <c r="Z69" s="75">
        <f t="shared" si="27"/>
        <v>925279607</v>
      </c>
      <c r="AA69" s="76">
        <f t="shared" si="28"/>
        <v>244802603</v>
      </c>
      <c r="AB69" s="76">
        <f t="shared" si="29"/>
        <v>1170082210</v>
      </c>
      <c r="AC69" s="40">
        <f t="shared" si="30"/>
        <v>0.7683906569840661</v>
      </c>
      <c r="AD69" s="75">
        <v>247177033</v>
      </c>
      <c r="AE69" s="76">
        <v>49156855</v>
      </c>
      <c r="AF69" s="76">
        <f t="shared" si="31"/>
        <v>296333888</v>
      </c>
      <c r="AG69" s="40">
        <f t="shared" si="32"/>
        <v>0.7469910309263277</v>
      </c>
      <c r="AH69" s="40">
        <f t="shared" si="33"/>
        <v>0.2699644901902005</v>
      </c>
      <c r="AI69" s="12">
        <v>1376762697</v>
      </c>
      <c r="AJ69" s="12">
        <v>1251738854</v>
      </c>
      <c r="AK69" s="12">
        <v>935037697</v>
      </c>
      <c r="AL69" s="12"/>
    </row>
    <row r="70" spans="1:38" s="13" customFormat="1" ht="12.75">
      <c r="A70" s="29" t="s">
        <v>96</v>
      </c>
      <c r="B70" s="58" t="s">
        <v>361</v>
      </c>
      <c r="C70" s="39" t="s">
        <v>362</v>
      </c>
      <c r="D70" s="75">
        <v>79566289</v>
      </c>
      <c r="E70" s="76">
        <v>60816000</v>
      </c>
      <c r="F70" s="77">
        <f t="shared" si="17"/>
        <v>140382289</v>
      </c>
      <c r="G70" s="75">
        <v>80914535</v>
      </c>
      <c r="H70" s="76">
        <v>68851000</v>
      </c>
      <c r="I70" s="77">
        <f t="shared" si="18"/>
        <v>149765535</v>
      </c>
      <c r="J70" s="75">
        <v>12137089</v>
      </c>
      <c r="K70" s="89">
        <v>4663050</v>
      </c>
      <c r="L70" s="76">
        <f t="shared" si="19"/>
        <v>16800139</v>
      </c>
      <c r="M70" s="40">
        <f t="shared" si="20"/>
        <v>0.11967420619562628</v>
      </c>
      <c r="N70" s="103">
        <v>19147770</v>
      </c>
      <c r="O70" s="104">
        <v>11933338</v>
      </c>
      <c r="P70" s="105">
        <f t="shared" si="21"/>
        <v>31081108</v>
      </c>
      <c r="Q70" s="40">
        <f t="shared" si="22"/>
        <v>0.22140334241166276</v>
      </c>
      <c r="R70" s="103">
        <v>14303105</v>
      </c>
      <c r="S70" s="105">
        <v>3361561</v>
      </c>
      <c r="T70" s="105">
        <f t="shared" si="23"/>
        <v>17664666</v>
      </c>
      <c r="U70" s="40">
        <f t="shared" si="24"/>
        <v>0.11794880577831209</v>
      </c>
      <c r="V70" s="103">
        <v>18629632</v>
      </c>
      <c r="W70" s="105">
        <v>15220147</v>
      </c>
      <c r="X70" s="105">
        <f t="shared" si="25"/>
        <v>33849779</v>
      </c>
      <c r="Y70" s="40">
        <f t="shared" si="26"/>
        <v>0.22601848282383527</v>
      </c>
      <c r="Z70" s="75">
        <f t="shared" si="27"/>
        <v>64217596</v>
      </c>
      <c r="AA70" s="76">
        <f t="shared" si="28"/>
        <v>35178096</v>
      </c>
      <c r="AB70" s="76">
        <f t="shared" si="29"/>
        <v>99395692</v>
      </c>
      <c r="AC70" s="40">
        <f t="shared" si="30"/>
        <v>0.6636753375868487</v>
      </c>
      <c r="AD70" s="75">
        <v>21940275</v>
      </c>
      <c r="AE70" s="76">
        <v>9696505</v>
      </c>
      <c r="AF70" s="76">
        <f t="shared" si="31"/>
        <v>31636780</v>
      </c>
      <c r="AG70" s="40">
        <f t="shared" si="32"/>
        <v>0.8044711997118328</v>
      </c>
      <c r="AH70" s="40">
        <f t="shared" si="33"/>
        <v>0.06995019720717477</v>
      </c>
      <c r="AI70" s="12">
        <v>108478234</v>
      </c>
      <c r="AJ70" s="12">
        <v>108986722</v>
      </c>
      <c r="AK70" s="12">
        <v>87676679</v>
      </c>
      <c r="AL70" s="12"/>
    </row>
    <row r="71" spans="1:38" s="13" customFormat="1" ht="12.75">
      <c r="A71" s="29" t="s">
        <v>96</v>
      </c>
      <c r="B71" s="58" t="s">
        <v>363</v>
      </c>
      <c r="C71" s="39" t="s">
        <v>364</v>
      </c>
      <c r="D71" s="75">
        <v>75024493</v>
      </c>
      <c r="E71" s="76">
        <v>61478000</v>
      </c>
      <c r="F71" s="77">
        <f t="shared" si="17"/>
        <v>136502493</v>
      </c>
      <c r="G71" s="75">
        <v>79092000</v>
      </c>
      <c r="H71" s="76">
        <v>62073000</v>
      </c>
      <c r="I71" s="77">
        <f t="shared" si="18"/>
        <v>141165000</v>
      </c>
      <c r="J71" s="75">
        <v>14604833</v>
      </c>
      <c r="K71" s="89">
        <v>12183388</v>
      </c>
      <c r="L71" s="76">
        <f t="shared" si="19"/>
        <v>26788221</v>
      </c>
      <c r="M71" s="40">
        <f t="shared" si="20"/>
        <v>0.1962471190910777</v>
      </c>
      <c r="N71" s="103">
        <v>21259813</v>
      </c>
      <c r="O71" s="104">
        <v>6480090</v>
      </c>
      <c r="P71" s="105">
        <f t="shared" si="21"/>
        <v>27739903</v>
      </c>
      <c r="Q71" s="40">
        <f t="shared" si="22"/>
        <v>0.20321902106212814</v>
      </c>
      <c r="R71" s="103">
        <v>15756664</v>
      </c>
      <c r="S71" s="105">
        <v>5752980</v>
      </c>
      <c r="T71" s="105">
        <f t="shared" si="23"/>
        <v>21509644</v>
      </c>
      <c r="U71" s="40">
        <f t="shared" si="24"/>
        <v>0.15237235858746856</v>
      </c>
      <c r="V71" s="103">
        <v>14831965</v>
      </c>
      <c r="W71" s="105">
        <v>8318284</v>
      </c>
      <c r="X71" s="105">
        <f t="shared" si="25"/>
        <v>23150249</v>
      </c>
      <c r="Y71" s="40">
        <f t="shared" si="26"/>
        <v>0.16399425494988135</v>
      </c>
      <c r="Z71" s="75">
        <f t="shared" si="27"/>
        <v>66453275</v>
      </c>
      <c r="AA71" s="76">
        <f t="shared" si="28"/>
        <v>32734742</v>
      </c>
      <c r="AB71" s="76">
        <f t="shared" si="29"/>
        <v>99188017</v>
      </c>
      <c r="AC71" s="40">
        <f t="shared" si="30"/>
        <v>0.7026388764920483</v>
      </c>
      <c r="AD71" s="75">
        <v>15247600</v>
      </c>
      <c r="AE71" s="76">
        <v>9763930</v>
      </c>
      <c r="AF71" s="76">
        <f t="shared" si="31"/>
        <v>25011530</v>
      </c>
      <c r="AG71" s="40">
        <f t="shared" si="32"/>
        <v>0.6967484912863311</v>
      </c>
      <c r="AH71" s="40">
        <f t="shared" si="33"/>
        <v>-0.07441691891699553</v>
      </c>
      <c r="AI71" s="12">
        <v>103631516</v>
      </c>
      <c r="AJ71" s="12">
        <v>114254284</v>
      </c>
      <c r="AK71" s="12">
        <v>79606500</v>
      </c>
      <c r="AL71" s="12"/>
    </row>
    <row r="72" spans="1:38" s="13" customFormat="1" ht="12.75">
      <c r="A72" s="29" t="s">
        <v>115</v>
      </c>
      <c r="B72" s="58" t="s">
        <v>365</v>
      </c>
      <c r="C72" s="39" t="s">
        <v>366</v>
      </c>
      <c r="D72" s="75">
        <v>446971351</v>
      </c>
      <c r="E72" s="76">
        <v>352455123</v>
      </c>
      <c r="F72" s="77">
        <f t="shared" si="17"/>
        <v>799426474</v>
      </c>
      <c r="G72" s="75">
        <v>492217844</v>
      </c>
      <c r="H72" s="76">
        <v>321734166</v>
      </c>
      <c r="I72" s="77">
        <f t="shared" si="18"/>
        <v>813952010</v>
      </c>
      <c r="J72" s="75">
        <v>121789789</v>
      </c>
      <c r="K72" s="89">
        <v>43494315</v>
      </c>
      <c r="L72" s="76">
        <f t="shared" si="19"/>
        <v>165284104</v>
      </c>
      <c r="M72" s="40">
        <f t="shared" si="20"/>
        <v>0.20675335302943695</v>
      </c>
      <c r="N72" s="103">
        <v>111151566</v>
      </c>
      <c r="O72" s="104">
        <v>95598462</v>
      </c>
      <c r="P72" s="105">
        <f t="shared" si="21"/>
        <v>206750028</v>
      </c>
      <c r="Q72" s="40">
        <f t="shared" si="22"/>
        <v>0.2586229437280307</v>
      </c>
      <c r="R72" s="103">
        <v>117694601</v>
      </c>
      <c r="S72" s="105">
        <v>71047679</v>
      </c>
      <c r="T72" s="105">
        <f t="shared" si="23"/>
        <v>188742280</v>
      </c>
      <c r="U72" s="40">
        <f t="shared" si="24"/>
        <v>0.2318837937386505</v>
      </c>
      <c r="V72" s="103">
        <v>101900151</v>
      </c>
      <c r="W72" s="105">
        <v>76833967</v>
      </c>
      <c r="X72" s="105">
        <f t="shared" si="25"/>
        <v>178734118</v>
      </c>
      <c r="Y72" s="40">
        <f t="shared" si="26"/>
        <v>0.21958802952031534</v>
      </c>
      <c r="Z72" s="75">
        <f t="shared" si="27"/>
        <v>452536107</v>
      </c>
      <c r="AA72" s="76">
        <f t="shared" si="28"/>
        <v>286974423</v>
      </c>
      <c r="AB72" s="76">
        <f t="shared" si="29"/>
        <v>739510530</v>
      </c>
      <c r="AC72" s="40">
        <f t="shared" si="30"/>
        <v>0.9085431584596738</v>
      </c>
      <c r="AD72" s="75">
        <v>111782541</v>
      </c>
      <c r="AE72" s="76">
        <v>120685799</v>
      </c>
      <c r="AF72" s="76">
        <f t="shared" si="31"/>
        <v>232468340</v>
      </c>
      <c r="AG72" s="40">
        <f t="shared" si="32"/>
        <v>0.8986002465187481</v>
      </c>
      <c r="AH72" s="40">
        <f t="shared" si="33"/>
        <v>-0.23114640901208305</v>
      </c>
      <c r="AI72" s="12">
        <v>691416665</v>
      </c>
      <c r="AJ72" s="12">
        <v>778134732</v>
      </c>
      <c r="AK72" s="12">
        <v>699232062</v>
      </c>
      <c r="AL72" s="12"/>
    </row>
    <row r="73" spans="1:38" s="55" customFormat="1" ht="12.75">
      <c r="A73" s="59"/>
      <c r="B73" s="60" t="s">
        <v>367</v>
      </c>
      <c r="C73" s="32"/>
      <c r="D73" s="79">
        <f>SUM(D68:D72)</f>
        <v>1790222173</v>
      </c>
      <c r="E73" s="80">
        <f>SUM(E68:E72)</f>
        <v>1017877623</v>
      </c>
      <c r="F73" s="88">
        <f t="shared" si="17"/>
        <v>2808099796</v>
      </c>
      <c r="G73" s="79">
        <f>SUM(G68:G72)</f>
        <v>1834926738</v>
      </c>
      <c r="H73" s="80">
        <f>SUM(H68:H72)</f>
        <v>1004269260</v>
      </c>
      <c r="I73" s="88">
        <f t="shared" si="18"/>
        <v>2839195998</v>
      </c>
      <c r="J73" s="79">
        <f>SUM(J68:J72)</f>
        <v>410308500</v>
      </c>
      <c r="K73" s="90">
        <f>SUM(K68:K72)</f>
        <v>89182022</v>
      </c>
      <c r="L73" s="80">
        <f t="shared" si="19"/>
        <v>499490522</v>
      </c>
      <c r="M73" s="44">
        <f t="shared" si="20"/>
        <v>0.17787491837416167</v>
      </c>
      <c r="N73" s="109">
        <f>SUM(N68:N72)</f>
        <v>413109802</v>
      </c>
      <c r="O73" s="110">
        <f>SUM(O68:O72)</f>
        <v>209297747</v>
      </c>
      <c r="P73" s="111">
        <f t="shared" si="21"/>
        <v>622407549</v>
      </c>
      <c r="Q73" s="44">
        <f t="shared" si="22"/>
        <v>0.22164723272534292</v>
      </c>
      <c r="R73" s="109">
        <f>SUM(R68:R72)</f>
        <v>381966889</v>
      </c>
      <c r="S73" s="111">
        <f>SUM(S68:S72)</f>
        <v>116218665</v>
      </c>
      <c r="T73" s="111">
        <f t="shared" si="23"/>
        <v>498185554</v>
      </c>
      <c r="U73" s="44">
        <f t="shared" si="24"/>
        <v>0.17546712321056182</v>
      </c>
      <c r="V73" s="109">
        <f>SUM(V68:V72)</f>
        <v>451966349</v>
      </c>
      <c r="W73" s="111">
        <f>SUM(W68:W72)</f>
        <v>213750234</v>
      </c>
      <c r="X73" s="111">
        <f t="shared" si="25"/>
        <v>665716583</v>
      </c>
      <c r="Y73" s="44">
        <f t="shared" si="26"/>
        <v>0.2344736268538513</v>
      </c>
      <c r="Z73" s="79">
        <f t="shared" si="27"/>
        <v>1657351540</v>
      </c>
      <c r="AA73" s="80">
        <f t="shared" si="28"/>
        <v>628448668</v>
      </c>
      <c r="AB73" s="80">
        <f t="shared" si="29"/>
        <v>2285800208</v>
      </c>
      <c r="AC73" s="44">
        <f t="shared" si="30"/>
        <v>0.805087147773586</v>
      </c>
      <c r="AD73" s="79">
        <f>SUM(AD68:AD72)</f>
        <v>431512904</v>
      </c>
      <c r="AE73" s="80">
        <f>SUM(AE68:AE72)</f>
        <v>197650800</v>
      </c>
      <c r="AF73" s="80">
        <f t="shared" si="31"/>
        <v>629163704</v>
      </c>
      <c r="AG73" s="44">
        <f t="shared" si="32"/>
        <v>0.8002095472241588</v>
      </c>
      <c r="AH73" s="44">
        <f t="shared" si="33"/>
        <v>0.058097564699949755</v>
      </c>
      <c r="AI73" s="61">
        <f>SUM(AI68:AI72)</f>
        <v>2439364471</v>
      </c>
      <c r="AJ73" s="61">
        <f>SUM(AJ68:AJ72)</f>
        <v>2427491951</v>
      </c>
      <c r="AK73" s="61">
        <f>SUM(AK68:AK72)</f>
        <v>1942502235</v>
      </c>
      <c r="AL73" s="61"/>
    </row>
    <row r="74" spans="1:38" s="13" customFormat="1" ht="12.75">
      <c r="A74" s="29" t="s">
        <v>96</v>
      </c>
      <c r="B74" s="58" t="s">
        <v>368</v>
      </c>
      <c r="C74" s="39" t="s">
        <v>369</v>
      </c>
      <c r="D74" s="75">
        <v>70018033</v>
      </c>
      <c r="E74" s="76">
        <v>58529500</v>
      </c>
      <c r="F74" s="77">
        <f aca="true" t="shared" si="34" ref="F74:F81">$D74+$E74</f>
        <v>128547533</v>
      </c>
      <c r="G74" s="75">
        <v>13581284</v>
      </c>
      <c r="H74" s="76">
        <v>92262000</v>
      </c>
      <c r="I74" s="77">
        <f aca="true" t="shared" si="35" ref="I74:I81">$G74+$H74</f>
        <v>105843284</v>
      </c>
      <c r="J74" s="75">
        <v>12468608</v>
      </c>
      <c r="K74" s="89">
        <v>11078291</v>
      </c>
      <c r="L74" s="76">
        <f aca="true" t="shared" si="36" ref="L74:L81">$J74+$K74</f>
        <v>23546899</v>
      </c>
      <c r="M74" s="40">
        <f aca="true" t="shared" si="37" ref="M74:M81">IF($F74=0,0,$L74/$F74)</f>
        <v>0.183176591961512</v>
      </c>
      <c r="N74" s="103">
        <v>15762360</v>
      </c>
      <c r="O74" s="104">
        <v>11825081</v>
      </c>
      <c r="P74" s="105">
        <f aca="true" t="shared" si="38" ref="P74:P81">$N74+$O74</f>
        <v>27587441</v>
      </c>
      <c r="Q74" s="40">
        <f aca="true" t="shared" si="39" ref="Q74:Q81">IF($F74=0,0,$P74/$F74)</f>
        <v>0.2146088715681537</v>
      </c>
      <c r="R74" s="103">
        <v>22712799</v>
      </c>
      <c r="S74" s="105">
        <v>11906671</v>
      </c>
      <c r="T74" s="105">
        <f aca="true" t="shared" si="40" ref="T74:T81">$R74+$S74</f>
        <v>34619470</v>
      </c>
      <c r="U74" s="40">
        <f aca="true" t="shared" si="41" ref="U74:U81">IF($I74=0,0,$T74/$I74)</f>
        <v>0.3270823494100958</v>
      </c>
      <c r="V74" s="103">
        <v>30753382</v>
      </c>
      <c r="W74" s="105">
        <v>16834358</v>
      </c>
      <c r="X74" s="105">
        <f aca="true" t="shared" si="42" ref="X74:X81">$V74+$W74</f>
        <v>47587740</v>
      </c>
      <c r="Y74" s="40">
        <f aca="true" t="shared" si="43" ref="Y74:Y81">IF($I74=0,0,$X74/$I74)</f>
        <v>0.4496056641628769</v>
      </c>
      <c r="Z74" s="75">
        <f aca="true" t="shared" si="44" ref="Z74:Z81">$J74+$N74+$R74+$V74</f>
        <v>81697149</v>
      </c>
      <c r="AA74" s="76">
        <f aca="true" t="shared" si="45" ref="AA74:AA81">$K74+$O74+$S74+$W74</f>
        <v>51644401</v>
      </c>
      <c r="AB74" s="76">
        <f aca="true" t="shared" si="46" ref="AB74:AB81">$Z74+$AA74</f>
        <v>133341550</v>
      </c>
      <c r="AC74" s="40">
        <f aca="true" t="shared" si="47" ref="AC74:AC81">IF($I74=0,0,$AB74/$I74)</f>
        <v>1.2598017083445747</v>
      </c>
      <c r="AD74" s="75">
        <v>8512098</v>
      </c>
      <c r="AE74" s="76">
        <v>16029530</v>
      </c>
      <c r="AF74" s="76">
        <f aca="true" t="shared" si="48" ref="AF74:AF81">$AD74+$AE74</f>
        <v>24541628</v>
      </c>
      <c r="AG74" s="40">
        <f aca="true" t="shared" si="49" ref="AG74:AG81">IF($AJ74=0,0,$AK74/$AJ74)</f>
        <v>0.7730279541762178</v>
      </c>
      <c r="AH74" s="40">
        <f aca="true" t="shared" si="50" ref="AH74:AH81">IF($AF74=0,0,(($X74/$AF74)-1))</f>
        <v>0.9390620703728376</v>
      </c>
      <c r="AI74" s="12">
        <v>117512000</v>
      </c>
      <c r="AJ74" s="12">
        <v>115799084</v>
      </c>
      <c r="AK74" s="12">
        <v>89515929</v>
      </c>
      <c r="AL74" s="12"/>
    </row>
    <row r="75" spans="1:38" s="13" customFormat="1" ht="12.75">
      <c r="A75" s="29" t="s">
        <v>96</v>
      </c>
      <c r="B75" s="58" t="s">
        <v>370</v>
      </c>
      <c r="C75" s="39" t="s">
        <v>371</v>
      </c>
      <c r="D75" s="75">
        <v>35538450</v>
      </c>
      <c r="E75" s="76">
        <v>9701000</v>
      </c>
      <c r="F75" s="77">
        <f t="shared" si="34"/>
        <v>45239450</v>
      </c>
      <c r="G75" s="75">
        <v>42247901</v>
      </c>
      <c r="H75" s="76">
        <v>10565322</v>
      </c>
      <c r="I75" s="77">
        <f t="shared" si="35"/>
        <v>52813223</v>
      </c>
      <c r="J75" s="75">
        <v>9413777</v>
      </c>
      <c r="K75" s="89">
        <v>291415</v>
      </c>
      <c r="L75" s="76">
        <f t="shared" si="36"/>
        <v>9705192</v>
      </c>
      <c r="M75" s="40">
        <f t="shared" si="37"/>
        <v>0.2145293985669587</v>
      </c>
      <c r="N75" s="103">
        <v>10568207</v>
      </c>
      <c r="O75" s="104">
        <v>175133</v>
      </c>
      <c r="P75" s="105">
        <f t="shared" si="38"/>
        <v>10743340</v>
      </c>
      <c r="Q75" s="40">
        <f t="shared" si="39"/>
        <v>0.23747724607615697</v>
      </c>
      <c r="R75" s="103">
        <v>25719159</v>
      </c>
      <c r="S75" s="105">
        <v>2327684</v>
      </c>
      <c r="T75" s="105">
        <f t="shared" si="40"/>
        <v>28046843</v>
      </c>
      <c r="U75" s="40">
        <f t="shared" si="41"/>
        <v>0.5310572126984183</v>
      </c>
      <c r="V75" s="103">
        <v>7833574</v>
      </c>
      <c r="W75" s="105">
        <v>603411</v>
      </c>
      <c r="X75" s="105">
        <f t="shared" si="42"/>
        <v>8436985</v>
      </c>
      <c r="Y75" s="40">
        <f t="shared" si="43"/>
        <v>0.15975137514330454</v>
      </c>
      <c r="Z75" s="75">
        <f t="shared" si="44"/>
        <v>53534717</v>
      </c>
      <c r="AA75" s="76">
        <f t="shared" si="45"/>
        <v>3397643</v>
      </c>
      <c r="AB75" s="76">
        <f t="shared" si="46"/>
        <v>56932360</v>
      </c>
      <c r="AC75" s="40">
        <f t="shared" si="47"/>
        <v>1.0779944257520508</v>
      </c>
      <c r="AD75" s="75">
        <v>8331210</v>
      </c>
      <c r="AE75" s="76">
        <v>678179</v>
      </c>
      <c r="AF75" s="76">
        <f t="shared" si="48"/>
        <v>9009389</v>
      </c>
      <c r="AG75" s="40">
        <f t="shared" si="49"/>
        <v>0.6362847074668635</v>
      </c>
      <c r="AH75" s="40">
        <f t="shared" si="50"/>
        <v>-0.06353416419248847</v>
      </c>
      <c r="AI75" s="12">
        <v>45468248</v>
      </c>
      <c r="AJ75" s="12">
        <v>44240048</v>
      </c>
      <c r="AK75" s="12">
        <v>28149266</v>
      </c>
      <c r="AL75" s="12"/>
    </row>
    <row r="76" spans="1:38" s="13" customFormat="1" ht="12.75">
      <c r="A76" s="29" t="s">
        <v>96</v>
      </c>
      <c r="B76" s="58" t="s">
        <v>372</v>
      </c>
      <c r="C76" s="39" t="s">
        <v>373</v>
      </c>
      <c r="D76" s="75">
        <v>259226370</v>
      </c>
      <c r="E76" s="76">
        <v>106300000</v>
      </c>
      <c r="F76" s="77">
        <f t="shared" si="34"/>
        <v>365526370</v>
      </c>
      <c r="G76" s="75">
        <v>267385214</v>
      </c>
      <c r="H76" s="76">
        <v>60136000</v>
      </c>
      <c r="I76" s="77">
        <f t="shared" si="35"/>
        <v>327521214</v>
      </c>
      <c r="J76" s="75">
        <v>73407158</v>
      </c>
      <c r="K76" s="89">
        <v>8385983</v>
      </c>
      <c r="L76" s="76">
        <f t="shared" si="36"/>
        <v>81793141</v>
      </c>
      <c r="M76" s="40">
        <f t="shared" si="37"/>
        <v>0.22376809913878443</v>
      </c>
      <c r="N76" s="103">
        <v>44035500</v>
      </c>
      <c r="O76" s="104">
        <v>3574591</v>
      </c>
      <c r="P76" s="105">
        <f t="shared" si="38"/>
        <v>47610091</v>
      </c>
      <c r="Q76" s="40">
        <f t="shared" si="39"/>
        <v>0.1302507695956382</v>
      </c>
      <c r="R76" s="103">
        <v>74981155</v>
      </c>
      <c r="S76" s="105">
        <v>8449834</v>
      </c>
      <c r="T76" s="105">
        <f t="shared" si="40"/>
        <v>83430989</v>
      </c>
      <c r="U76" s="40">
        <f t="shared" si="41"/>
        <v>0.2547346108701221</v>
      </c>
      <c r="V76" s="103">
        <v>63855424</v>
      </c>
      <c r="W76" s="105">
        <v>18567931</v>
      </c>
      <c r="X76" s="105">
        <f t="shared" si="42"/>
        <v>82423355</v>
      </c>
      <c r="Y76" s="40">
        <f t="shared" si="43"/>
        <v>0.25165806511696676</v>
      </c>
      <c r="Z76" s="75">
        <f t="shared" si="44"/>
        <v>256279237</v>
      </c>
      <c r="AA76" s="76">
        <f t="shared" si="45"/>
        <v>38978339</v>
      </c>
      <c r="AB76" s="76">
        <f t="shared" si="46"/>
        <v>295257576</v>
      </c>
      <c r="AC76" s="40">
        <f t="shared" si="47"/>
        <v>0.9014914557565117</v>
      </c>
      <c r="AD76" s="75">
        <v>101384565</v>
      </c>
      <c r="AE76" s="76">
        <v>15244356</v>
      </c>
      <c r="AF76" s="76">
        <f t="shared" si="48"/>
        <v>116628921</v>
      </c>
      <c r="AG76" s="40">
        <f t="shared" si="49"/>
        <v>0.9929601965827173</v>
      </c>
      <c r="AH76" s="40">
        <f t="shared" si="50"/>
        <v>-0.29328545361403113</v>
      </c>
      <c r="AI76" s="12">
        <v>314741761</v>
      </c>
      <c r="AJ76" s="12">
        <v>357803173</v>
      </c>
      <c r="AK76" s="12">
        <v>355284309</v>
      </c>
      <c r="AL76" s="12"/>
    </row>
    <row r="77" spans="1:38" s="13" customFormat="1" ht="12.75">
      <c r="A77" s="29" t="s">
        <v>96</v>
      </c>
      <c r="B77" s="58" t="s">
        <v>374</v>
      </c>
      <c r="C77" s="39" t="s">
        <v>375</v>
      </c>
      <c r="D77" s="75">
        <v>81631820</v>
      </c>
      <c r="E77" s="76">
        <v>38608139</v>
      </c>
      <c r="F77" s="77">
        <f t="shared" si="34"/>
        <v>120239959</v>
      </c>
      <c r="G77" s="75">
        <v>96392310</v>
      </c>
      <c r="H77" s="76">
        <v>51809909</v>
      </c>
      <c r="I77" s="77">
        <f t="shared" si="35"/>
        <v>148202219</v>
      </c>
      <c r="J77" s="75">
        <v>14342403</v>
      </c>
      <c r="K77" s="89">
        <v>5156933</v>
      </c>
      <c r="L77" s="76">
        <f t="shared" si="36"/>
        <v>19499336</v>
      </c>
      <c r="M77" s="40">
        <f t="shared" si="37"/>
        <v>0.1621701817113893</v>
      </c>
      <c r="N77" s="103">
        <v>16842795</v>
      </c>
      <c r="O77" s="104">
        <v>7417824</v>
      </c>
      <c r="P77" s="105">
        <f t="shared" si="38"/>
        <v>24260619</v>
      </c>
      <c r="Q77" s="40">
        <f t="shared" si="39"/>
        <v>0.2017683572230759</v>
      </c>
      <c r="R77" s="103">
        <v>16810921</v>
      </c>
      <c r="S77" s="105">
        <v>9755629</v>
      </c>
      <c r="T77" s="105">
        <f t="shared" si="40"/>
        <v>26566550</v>
      </c>
      <c r="U77" s="40">
        <f t="shared" si="41"/>
        <v>0.1792587869416449</v>
      </c>
      <c r="V77" s="103">
        <v>25049713</v>
      </c>
      <c r="W77" s="105">
        <v>7742801</v>
      </c>
      <c r="X77" s="105">
        <f t="shared" si="42"/>
        <v>32792514</v>
      </c>
      <c r="Y77" s="40">
        <f t="shared" si="43"/>
        <v>0.22126871123299444</v>
      </c>
      <c r="Z77" s="75">
        <f t="shared" si="44"/>
        <v>73045832</v>
      </c>
      <c r="AA77" s="76">
        <f t="shared" si="45"/>
        <v>30073187</v>
      </c>
      <c r="AB77" s="76">
        <f t="shared" si="46"/>
        <v>103119019</v>
      </c>
      <c r="AC77" s="40">
        <f t="shared" si="47"/>
        <v>0.6957994265929311</v>
      </c>
      <c r="AD77" s="75">
        <v>17642055</v>
      </c>
      <c r="AE77" s="76">
        <v>19793476</v>
      </c>
      <c r="AF77" s="76">
        <f t="shared" si="48"/>
        <v>37435531</v>
      </c>
      <c r="AG77" s="40">
        <f t="shared" si="49"/>
        <v>0.7227663395280717</v>
      </c>
      <c r="AH77" s="40">
        <f t="shared" si="50"/>
        <v>-0.12402701059589616</v>
      </c>
      <c r="AI77" s="12">
        <v>112680435</v>
      </c>
      <c r="AJ77" s="12">
        <v>123613561</v>
      </c>
      <c r="AK77" s="12">
        <v>89343721</v>
      </c>
      <c r="AL77" s="12"/>
    </row>
    <row r="78" spans="1:38" s="13" customFormat="1" ht="12.75">
      <c r="A78" s="29" t="s">
        <v>96</v>
      </c>
      <c r="B78" s="58" t="s">
        <v>376</v>
      </c>
      <c r="C78" s="39" t="s">
        <v>377</v>
      </c>
      <c r="D78" s="75">
        <v>118134388</v>
      </c>
      <c r="E78" s="76">
        <v>107639000</v>
      </c>
      <c r="F78" s="77">
        <f t="shared" si="34"/>
        <v>225773388</v>
      </c>
      <c r="G78" s="75">
        <v>128885580</v>
      </c>
      <c r="H78" s="76">
        <v>102438108</v>
      </c>
      <c r="I78" s="77">
        <f t="shared" si="35"/>
        <v>231323688</v>
      </c>
      <c r="J78" s="75">
        <v>35728113</v>
      </c>
      <c r="K78" s="89">
        <v>23837938</v>
      </c>
      <c r="L78" s="76">
        <f t="shared" si="36"/>
        <v>59566051</v>
      </c>
      <c r="M78" s="40">
        <f t="shared" si="37"/>
        <v>0.2638311429334621</v>
      </c>
      <c r="N78" s="103">
        <v>31813845</v>
      </c>
      <c r="O78" s="104">
        <v>28405908</v>
      </c>
      <c r="P78" s="105">
        <f t="shared" si="38"/>
        <v>60219753</v>
      </c>
      <c r="Q78" s="40">
        <f t="shared" si="39"/>
        <v>0.26672653288969556</v>
      </c>
      <c r="R78" s="103">
        <v>33709923</v>
      </c>
      <c r="S78" s="105">
        <v>14262262</v>
      </c>
      <c r="T78" s="105">
        <f t="shared" si="40"/>
        <v>47972185</v>
      </c>
      <c r="U78" s="40">
        <f t="shared" si="41"/>
        <v>0.20738120429759013</v>
      </c>
      <c r="V78" s="103">
        <v>38612148</v>
      </c>
      <c r="W78" s="105">
        <v>25807045</v>
      </c>
      <c r="X78" s="105">
        <f t="shared" si="42"/>
        <v>64419193</v>
      </c>
      <c r="Y78" s="40">
        <f t="shared" si="43"/>
        <v>0.278480745128013</v>
      </c>
      <c r="Z78" s="75">
        <f t="shared" si="44"/>
        <v>139864029</v>
      </c>
      <c r="AA78" s="76">
        <f t="shared" si="45"/>
        <v>92313153</v>
      </c>
      <c r="AB78" s="76">
        <f t="shared" si="46"/>
        <v>232177182</v>
      </c>
      <c r="AC78" s="40">
        <f t="shared" si="47"/>
        <v>1.003689609167912</v>
      </c>
      <c r="AD78" s="75">
        <v>28202852</v>
      </c>
      <c r="AE78" s="76">
        <v>46441011</v>
      </c>
      <c r="AF78" s="76">
        <f t="shared" si="48"/>
        <v>74643863</v>
      </c>
      <c r="AG78" s="40">
        <f t="shared" si="49"/>
        <v>1.0379055386124618</v>
      </c>
      <c r="AH78" s="40">
        <f t="shared" si="50"/>
        <v>-0.13697937900132529</v>
      </c>
      <c r="AI78" s="12">
        <v>171814997</v>
      </c>
      <c r="AJ78" s="12">
        <v>200739609</v>
      </c>
      <c r="AK78" s="12">
        <v>208348752</v>
      </c>
      <c r="AL78" s="12"/>
    </row>
    <row r="79" spans="1:38" s="13" customFormat="1" ht="12.75">
      <c r="A79" s="29" t="s">
        <v>115</v>
      </c>
      <c r="B79" s="58" t="s">
        <v>378</v>
      </c>
      <c r="C79" s="39" t="s">
        <v>379</v>
      </c>
      <c r="D79" s="75">
        <v>254995622</v>
      </c>
      <c r="E79" s="76">
        <v>227233640</v>
      </c>
      <c r="F79" s="77">
        <f t="shared" si="34"/>
        <v>482229262</v>
      </c>
      <c r="G79" s="75">
        <v>336931636</v>
      </c>
      <c r="H79" s="76">
        <v>210969127</v>
      </c>
      <c r="I79" s="77">
        <f t="shared" si="35"/>
        <v>547900763</v>
      </c>
      <c r="J79" s="75">
        <v>52577540</v>
      </c>
      <c r="K79" s="89">
        <v>50763856</v>
      </c>
      <c r="L79" s="76">
        <f t="shared" si="36"/>
        <v>103341396</v>
      </c>
      <c r="M79" s="40">
        <f t="shared" si="37"/>
        <v>0.21429930562778665</v>
      </c>
      <c r="N79" s="103">
        <v>60870451</v>
      </c>
      <c r="O79" s="104">
        <v>66989819</v>
      </c>
      <c r="P79" s="105">
        <f t="shared" si="38"/>
        <v>127860270</v>
      </c>
      <c r="Q79" s="40">
        <f t="shared" si="39"/>
        <v>0.2651441546075236</v>
      </c>
      <c r="R79" s="103">
        <v>50693520</v>
      </c>
      <c r="S79" s="105">
        <v>50454898</v>
      </c>
      <c r="T79" s="105">
        <f t="shared" si="40"/>
        <v>101148418</v>
      </c>
      <c r="U79" s="40">
        <f t="shared" si="41"/>
        <v>0.18461083617801058</v>
      </c>
      <c r="V79" s="103">
        <v>104730309</v>
      </c>
      <c r="W79" s="105">
        <v>34883846</v>
      </c>
      <c r="X79" s="105">
        <f t="shared" si="42"/>
        <v>139614155</v>
      </c>
      <c r="Y79" s="40">
        <f t="shared" si="43"/>
        <v>0.2548165004106775</v>
      </c>
      <c r="Z79" s="75">
        <f t="shared" si="44"/>
        <v>268871820</v>
      </c>
      <c r="AA79" s="76">
        <f t="shared" si="45"/>
        <v>203092419</v>
      </c>
      <c r="AB79" s="76">
        <f t="shared" si="46"/>
        <v>471964239</v>
      </c>
      <c r="AC79" s="40">
        <f t="shared" si="47"/>
        <v>0.8614046025703381</v>
      </c>
      <c r="AD79" s="75">
        <v>70206162</v>
      </c>
      <c r="AE79" s="76">
        <v>54782230</v>
      </c>
      <c r="AF79" s="76">
        <f t="shared" si="48"/>
        <v>124988392</v>
      </c>
      <c r="AG79" s="40">
        <f t="shared" si="49"/>
        <v>0.7963730325786132</v>
      </c>
      <c r="AH79" s="40">
        <f t="shared" si="50"/>
        <v>0.11701697066396366</v>
      </c>
      <c r="AI79" s="12">
        <v>439497966</v>
      </c>
      <c r="AJ79" s="12">
        <v>493025989</v>
      </c>
      <c r="AK79" s="12">
        <v>392632602</v>
      </c>
      <c r="AL79" s="12"/>
    </row>
    <row r="80" spans="1:38" s="55" customFormat="1" ht="12.75">
      <c r="A80" s="59"/>
      <c r="B80" s="60" t="s">
        <v>380</v>
      </c>
      <c r="C80" s="32"/>
      <c r="D80" s="79">
        <f>SUM(D74:D79)</f>
        <v>819544683</v>
      </c>
      <c r="E80" s="80">
        <f>SUM(E74:E79)</f>
        <v>548011279</v>
      </c>
      <c r="F80" s="81">
        <f t="shared" si="34"/>
        <v>1367555962</v>
      </c>
      <c r="G80" s="79">
        <f>SUM(G74:G79)</f>
        <v>885423925</v>
      </c>
      <c r="H80" s="80">
        <f>SUM(H74:H79)</f>
        <v>528180466</v>
      </c>
      <c r="I80" s="88">
        <f t="shared" si="35"/>
        <v>1413604391</v>
      </c>
      <c r="J80" s="79">
        <f>SUM(J74:J79)</f>
        <v>197937599</v>
      </c>
      <c r="K80" s="90">
        <f>SUM(K74:K79)</f>
        <v>99514416</v>
      </c>
      <c r="L80" s="80">
        <f t="shared" si="36"/>
        <v>297452015</v>
      </c>
      <c r="M80" s="44">
        <f t="shared" si="37"/>
        <v>0.21750628366607203</v>
      </c>
      <c r="N80" s="109">
        <f>SUM(N74:N79)</f>
        <v>179893158</v>
      </c>
      <c r="O80" s="110">
        <f>SUM(O74:O79)</f>
        <v>118388356</v>
      </c>
      <c r="P80" s="111">
        <f t="shared" si="38"/>
        <v>298281514</v>
      </c>
      <c r="Q80" s="44">
        <f t="shared" si="39"/>
        <v>0.21811283946565105</v>
      </c>
      <c r="R80" s="109">
        <f>SUM(R74:R79)</f>
        <v>224627477</v>
      </c>
      <c r="S80" s="111">
        <f>SUM(S74:S79)</f>
        <v>97156978</v>
      </c>
      <c r="T80" s="111">
        <f t="shared" si="40"/>
        <v>321784455</v>
      </c>
      <c r="U80" s="44">
        <f t="shared" si="41"/>
        <v>0.22763402338639172</v>
      </c>
      <c r="V80" s="109">
        <f>SUM(V74:V79)</f>
        <v>270834550</v>
      </c>
      <c r="W80" s="111">
        <f>SUM(W74:W79)</f>
        <v>104439392</v>
      </c>
      <c r="X80" s="111">
        <f t="shared" si="42"/>
        <v>375273942</v>
      </c>
      <c r="Y80" s="44">
        <f t="shared" si="43"/>
        <v>0.2654731015192496</v>
      </c>
      <c r="Z80" s="79">
        <f t="shared" si="44"/>
        <v>873292784</v>
      </c>
      <c r="AA80" s="80">
        <f t="shared" si="45"/>
        <v>419499142</v>
      </c>
      <c r="AB80" s="80">
        <f t="shared" si="46"/>
        <v>1292791926</v>
      </c>
      <c r="AC80" s="44">
        <f t="shared" si="47"/>
        <v>0.9145358731416108</v>
      </c>
      <c r="AD80" s="79">
        <f>SUM(AD74:AD79)</f>
        <v>234278942</v>
      </c>
      <c r="AE80" s="80">
        <f>SUM(AE74:AE79)</f>
        <v>152968782</v>
      </c>
      <c r="AF80" s="80">
        <f t="shared" si="48"/>
        <v>387247724</v>
      </c>
      <c r="AG80" s="44">
        <f t="shared" si="49"/>
        <v>0.8712221982375202</v>
      </c>
      <c r="AH80" s="44">
        <f t="shared" si="50"/>
        <v>-0.03092021271634382</v>
      </c>
      <c r="AI80" s="61">
        <f>SUM(AI74:AI79)</f>
        <v>1201715407</v>
      </c>
      <c r="AJ80" s="61">
        <f>SUM(AJ74:AJ79)</f>
        <v>1335221464</v>
      </c>
      <c r="AK80" s="61">
        <f>SUM(AK74:AK79)</f>
        <v>1163274579</v>
      </c>
      <c r="AL80" s="61"/>
    </row>
    <row r="81" spans="1:38" s="55" customFormat="1" ht="12.75">
      <c r="A81" s="59"/>
      <c r="B81" s="60" t="s">
        <v>381</v>
      </c>
      <c r="C81" s="32"/>
      <c r="D81" s="79">
        <f>SUM(D9,D11:D17,D19:D26,D28:D33,D35:D39,D41:D44,D46:D51,D53:D58,D60:D66,D68:D72,D74:D79)</f>
        <v>42934712698</v>
      </c>
      <c r="E81" s="80">
        <f>SUM(E9,E11:E17,E19:E26,E28:E33,E35:E39,E41:E44,E46:E51,E53:E58,E60:E66,E68:E72,E74:E79)</f>
        <v>11886116657</v>
      </c>
      <c r="F81" s="81">
        <f t="shared" si="34"/>
        <v>54820829355</v>
      </c>
      <c r="G81" s="79">
        <f>SUM(G9,G11:G17,G19:G26,G28:G33,G35:G39,G41:G44,G46:G51,G53:G58,G60:G66,G68:G72,G74:G79)</f>
        <v>43980942277</v>
      </c>
      <c r="H81" s="80">
        <f>SUM(H9,H11:H17,H19:H26,H28:H33,H35:H39,H41:H44,H46:H51,H53:H58,H60:H66,H68:H72,H74:H79)</f>
        <v>12699555319</v>
      </c>
      <c r="I81" s="88">
        <f t="shared" si="35"/>
        <v>56680497596</v>
      </c>
      <c r="J81" s="79">
        <f>SUM(J9,J11:J17,J19:J26,J28:J33,J35:J39,J41:J44,J46:J51,J53:J58,J60:J66,J68:J72,J74:J79)</f>
        <v>10089975031</v>
      </c>
      <c r="K81" s="90">
        <f>SUM(K9,K11:K17,K19:K26,K28:K33,K35:K39,K41:K44,K46:K51,K53:K58,K60:K66,K68:K72,K74:K79)</f>
        <v>1702117390</v>
      </c>
      <c r="L81" s="80">
        <f t="shared" si="36"/>
        <v>11792092421</v>
      </c>
      <c r="M81" s="44">
        <f t="shared" si="37"/>
        <v>0.2151024083316698</v>
      </c>
      <c r="N81" s="109">
        <f>SUM(N9,N11:N17,N19:N26,N28:N33,N35:N39,N41:N44,N46:N51,N53:N58,N60:N66,N68:N72,N74:N79)</f>
        <v>10191301455</v>
      </c>
      <c r="O81" s="110">
        <f>SUM(O9,O11:O17,O19:O26,O28:O33,O35:O39,O41:O44,O46:O51,O53:O58,O60:O66,O68:O72,O74:O79)</f>
        <v>2535610202</v>
      </c>
      <c r="P81" s="111">
        <f t="shared" si="38"/>
        <v>12726911657</v>
      </c>
      <c r="Q81" s="44">
        <f t="shared" si="39"/>
        <v>0.2321546719876325</v>
      </c>
      <c r="R81" s="109">
        <f>SUM(R9,R11:R17,R19:R26,R28:R33,R35:R39,R41:R44,R46:R51,R53:R58,R60:R66,R68:R72,R74:R79)</f>
        <v>9564732748</v>
      </c>
      <c r="S81" s="111">
        <f>SUM(S9,S11:S17,S19:S26,S28:S33,S35:S39,S41:S44,S46:S51,S53:S58,S60:S66,S68:S72,S74:S79)</f>
        <v>2161524225</v>
      </c>
      <c r="T81" s="111">
        <f t="shared" si="40"/>
        <v>11726256973</v>
      </c>
      <c r="U81" s="44">
        <f t="shared" si="41"/>
        <v>0.20688345145769388</v>
      </c>
      <c r="V81" s="109">
        <f>SUM(V9,V11:V17,V19:V26,V28:V33,V35:V39,V41:V44,V46:V51,V53:V58,V60:V66,V68:V72,V74:V79)</f>
        <v>11424869963</v>
      </c>
      <c r="W81" s="111">
        <f>SUM(W9,W11:W17,W19:W26,W28:W33,W35:W39,W41:W44,W46:W51,W53:W58,W60:W66,W68:W72,W74:W79)</f>
        <v>4551604990</v>
      </c>
      <c r="X81" s="111">
        <f t="shared" si="42"/>
        <v>15976474953</v>
      </c>
      <c r="Y81" s="44">
        <f t="shared" si="43"/>
        <v>0.28186899605001836</v>
      </c>
      <c r="Z81" s="79">
        <f t="shared" si="44"/>
        <v>41270879197</v>
      </c>
      <c r="AA81" s="80">
        <f t="shared" si="45"/>
        <v>10950856807</v>
      </c>
      <c r="AB81" s="80">
        <f t="shared" si="46"/>
        <v>52221736004</v>
      </c>
      <c r="AC81" s="44">
        <f t="shared" si="47"/>
        <v>0.9213351720413503</v>
      </c>
      <c r="AD81" s="79">
        <f>SUM(AD9,AD11:AD17,AD19:AD26,AD28:AD33,AD35:AD39,AD41:AD44,AD46:AD51,AD53:AD58,AD60:AD66,AD68:AD72,AD74:AD79)</f>
        <v>10791505766</v>
      </c>
      <c r="AE81" s="80">
        <f>SUM(AE9,AE11:AE17,AE19:AE26,AE28:AE33,AE35:AE39,AE41:AE44,AE46:AE51,AE53:AE58,AE60:AE66,AE68:AE72,AE74:AE79)</f>
        <v>3655392724</v>
      </c>
      <c r="AF81" s="80">
        <f t="shared" si="48"/>
        <v>14446898490</v>
      </c>
      <c r="AG81" s="44">
        <f t="shared" si="49"/>
        <v>0.9085592393991829</v>
      </c>
      <c r="AH81" s="44">
        <f t="shared" si="50"/>
        <v>0.10587576731841497</v>
      </c>
      <c r="AI81" s="61">
        <f>SUM(AI9,AI11:AI17,AI19:AI26,AI28:AI33,AI35:AI39,AI41:AI44,AI46:AI51,AI53:AI58,AI60:AI66,AI68:AI72,AI74:AI79)</f>
        <v>51038912792</v>
      </c>
      <c r="AJ81" s="61">
        <f>SUM(AJ9,AJ11:AJ17,AJ19:AJ26,AJ28:AJ33,AJ35:AJ39,AJ41:AJ44,AJ46:AJ51,AJ53:AJ58,AJ60:AJ66,AJ68:AJ72,AJ74:AJ79)</f>
        <v>51468212601</v>
      </c>
      <c r="AK81" s="61">
        <f>SUM(AK9,AK11:AK17,AK19:AK26,AK28:AK33,AK35:AK39,AK41:AK44,AK46:AK51,AK53:AK58,AK60:AK66,AK68:AK72,AK74:AK79)</f>
        <v>46761920094</v>
      </c>
      <c r="AL81" s="61"/>
    </row>
    <row r="82" spans="1:38" s="13" customFormat="1" ht="12.75">
      <c r="A82" s="62"/>
      <c r="B82" s="63"/>
      <c r="C82" s="64"/>
      <c r="D82" s="65"/>
      <c r="E82" s="65"/>
      <c r="F82" s="66"/>
      <c r="G82" s="67"/>
      <c r="H82" s="65"/>
      <c r="I82" s="68"/>
      <c r="J82" s="67"/>
      <c r="K82" s="69"/>
      <c r="L82" s="65"/>
      <c r="M82" s="68"/>
      <c r="N82" s="67"/>
      <c r="O82" s="69"/>
      <c r="P82" s="65"/>
      <c r="Q82" s="68"/>
      <c r="R82" s="67"/>
      <c r="S82" s="69"/>
      <c r="T82" s="65"/>
      <c r="U82" s="68"/>
      <c r="V82" s="67"/>
      <c r="W82" s="69"/>
      <c r="X82" s="65"/>
      <c r="Y82" s="68"/>
      <c r="Z82" s="67"/>
      <c r="AA82" s="69"/>
      <c r="AB82" s="65"/>
      <c r="AC82" s="68"/>
      <c r="AD82" s="67"/>
      <c r="AE82" s="65"/>
      <c r="AF82" s="65"/>
      <c r="AG82" s="68"/>
      <c r="AH82" s="68"/>
      <c r="AI82" s="12"/>
      <c r="AJ82" s="12"/>
      <c r="AK82" s="12"/>
      <c r="AL82" s="12"/>
    </row>
    <row r="83" spans="1:38" s="13" customFormat="1" ht="13.5">
      <c r="A83" s="12"/>
      <c r="B83" s="136" t="s">
        <v>657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</row>
    <row r="84" spans="1:38" s="13" customFormat="1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6" t="s">
        <v>656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2"/>
      <c r="AJ2" s="2"/>
      <c r="AK2" s="2"/>
      <c r="AL2" s="2"/>
    </row>
    <row r="3" spans="1:38" ht="16.5">
      <c r="A3" s="5"/>
      <c r="B3" s="126" t="s">
        <v>0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18" t="s">
        <v>1</v>
      </c>
      <c r="E4" s="118"/>
      <c r="F4" s="118"/>
      <c r="G4" s="118" t="s">
        <v>2</v>
      </c>
      <c r="H4" s="118"/>
      <c r="I4" s="118"/>
      <c r="J4" s="119" t="s">
        <v>3</v>
      </c>
      <c r="K4" s="120"/>
      <c r="L4" s="120"/>
      <c r="M4" s="121"/>
      <c r="N4" s="119" t="s">
        <v>4</v>
      </c>
      <c r="O4" s="122"/>
      <c r="P4" s="122"/>
      <c r="Q4" s="123"/>
      <c r="R4" s="119" t="s">
        <v>5</v>
      </c>
      <c r="S4" s="122"/>
      <c r="T4" s="122"/>
      <c r="U4" s="123"/>
      <c r="V4" s="119" t="s">
        <v>6</v>
      </c>
      <c r="W4" s="124"/>
      <c r="X4" s="124"/>
      <c r="Y4" s="125"/>
      <c r="Z4" s="119" t="s">
        <v>7</v>
      </c>
      <c r="AA4" s="120"/>
      <c r="AB4" s="120"/>
      <c r="AC4" s="121"/>
      <c r="AD4" s="119" t="s">
        <v>8</v>
      </c>
      <c r="AE4" s="120"/>
      <c r="AF4" s="120"/>
      <c r="AG4" s="121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7" t="s">
        <v>29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96</v>
      </c>
      <c r="B9" s="58" t="s">
        <v>382</v>
      </c>
      <c r="C9" s="39" t="s">
        <v>383</v>
      </c>
      <c r="D9" s="75">
        <v>187839035</v>
      </c>
      <c r="E9" s="76">
        <v>90333211</v>
      </c>
      <c r="F9" s="77">
        <f>$D9+$E9</f>
        <v>278172246</v>
      </c>
      <c r="G9" s="75">
        <v>210556957</v>
      </c>
      <c r="H9" s="76">
        <v>90333211</v>
      </c>
      <c r="I9" s="78">
        <f>$G9+$H9</f>
        <v>300890168</v>
      </c>
      <c r="J9" s="75">
        <v>33876507</v>
      </c>
      <c r="K9" s="76">
        <v>16732664</v>
      </c>
      <c r="L9" s="76">
        <f>$J9+$K9</f>
        <v>50609171</v>
      </c>
      <c r="M9" s="40">
        <f>IF($F9=0,0,$L9/$F9)</f>
        <v>0.1819346528193902</v>
      </c>
      <c r="N9" s="103">
        <v>35324910</v>
      </c>
      <c r="O9" s="104">
        <v>23911095</v>
      </c>
      <c r="P9" s="105">
        <f>$N9+$O9</f>
        <v>59236005</v>
      </c>
      <c r="Q9" s="40">
        <f>IF($F9=0,0,$P9/$F9)</f>
        <v>0.21294721472680636</v>
      </c>
      <c r="R9" s="103">
        <v>35763219</v>
      </c>
      <c r="S9" s="105">
        <v>10858128</v>
      </c>
      <c r="T9" s="105">
        <f>$R9+$S9</f>
        <v>46621347</v>
      </c>
      <c r="U9" s="40">
        <f>IF($I9=0,0,$T9/$I9)</f>
        <v>0.1549447338538493</v>
      </c>
      <c r="V9" s="103">
        <v>45749988</v>
      </c>
      <c r="W9" s="105">
        <v>25440323</v>
      </c>
      <c r="X9" s="105">
        <f>$V9+$W9</f>
        <v>71190311</v>
      </c>
      <c r="Y9" s="40">
        <f>IF($I9=0,0,$X9/$I9)</f>
        <v>0.23659899382288888</v>
      </c>
      <c r="Z9" s="75">
        <f>$J9+$N9+$R9+$V9</f>
        <v>150714624</v>
      </c>
      <c r="AA9" s="76">
        <f>$K9+$O9+$S9+$W9</f>
        <v>76942210</v>
      </c>
      <c r="AB9" s="76">
        <f>$Z9+$AA9</f>
        <v>227656834</v>
      </c>
      <c r="AC9" s="40">
        <f>IF($I9=0,0,$AB9/$I9)</f>
        <v>0.7566110767700459</v>
      </c>
      <c r="AD9" s="75">
        <v>34507718</v>
      </c>
      <c r="AE9" s="76">
        <v>18153682</v>
      </c>
      <c r="AF9" s="76">
        <f>$AD9+$AE9</f>
        <v>52661400</v>
      </c>
      <c r="AG9" s="40">
        <f>IF($AJ9=0,0,$AK9/$AJ9)</f>
        <v>0.6686523173864336</v>
      </c>
      <c r="AH9" s="40">
        <f>IF($AF9=0,0,(($X9/$AF9)-1))</f>
        <v>0.3518499508178665</v>
      </c>
      <c r="AI9" s="12">
        <v>235887528</v>
      </c>
      <c r="AJ9" s="12">
        <v>240996060</v>
      </c>
      <c r="AK9" s="12">
        <v>161142574</v>
      </c>
      <c r="AL9" s="12"/>
    </row>
    <row r="10" spans="1:38" s="13" customFormat="1" ht="12.75">
      <c r="A10" s="29" t="s">
        <v>96</v>
      </c>
      <c r="B10" s="58" t="s">
        <v>384</v>
      </c>
      <c r="C10" s="39" t="s">
        <v>385</v>
      </c>
      <c r="D10" s="75">
        <v>150578018</v>
      </c>
      <c r="E10" s="76">
        <v>165783000</v>
      </c>
      <c r="F10" s="78">
        <f aca="true" t="shared" si="0" ref="F10:F44">$D10+$E10</f>
        <v>316361018</v>
      </c>
      <c r="G10" s="75">
        <v>160132859</v>
      </c>
      <c r="H10" s="76">
        <v>177780921</v>
      </c>
      <c r="I10" s="78">
        <f aca="true" t="shared" si="1" ref="I10:I44">$G10+$H10</f>
        <v>337913780</v>
      </c>
      <c r="J10" s="75">
        <v>30588942</v>
      </c>
      <c r="K10" s="76">
        <v>11616773</v>
      </c>
      <c r="L10" s="76">
        <f aca="true" t="shared" si="2" ref="L10:L44">$J10+$K10</f>
        <v>42205715</v>
      </c>
      <c r="M10" s="40">
        <f aca="true" t="shared" si="3" ref="M10:M44">IF($F10=0,0,$L10/$F10)</f>
        <v>0.13340997341208455</v>
      </c>
      <c r="N10" s="103">
        <v>29804424</v>
      </c>
      <c r="O10" s="104">
        <v>16573062</v>
      </c>
      <c r="P10" s="105">
        <f aca="true" t="shared" si="4" ref="P10:P44">$N10+$O10</f>
        <v>46377486</v>
      </c>
      <c r="Q10" s="40">
        <f aca="true" t="shared" si="5" ref="Q10:Q44">IF($F10=0,0,$P10/$F10)</f>
        <v>0.1465967150225822</v>
      </c>
      <c r="R10" s="103">
        <v>30291426</v>
      </c>
      <c r="S10" s="105">
        <v>11677733</v>
      </c>
      <c r="T10" s="105">
        <f aca="true" t="shared" si="6" ref="T10:T44">$R10+$S10</f>
        <v>41969159</v>
      </c>
      <c r="U10" s="40">
        <f aca="true" t="shared" si="7" ref="U10:U44">IF($I10=0,0,$T10/$I10)</f>
        <v>0.12420079169307627</v>
      </c>
      <c r="V10" s="103">
        <v>33492862</v>
      </c>
      <c r="W10" s="105">
        <v>34583133</v>
      </c>
      <c r="X10" s="105">
        <f aca="true" t="shared" si="8" ref="X10:X44">$V10+$W10</f>
        <v>68075995</v>
      </c>
      <c r="Y10" s="40">
        <f aca="true" t="shared" si="9" ref="Y10:Y44">IF($I10=0,0,$X10/$I10)</f>
        <v>0.20145965932493193</v>
      </c>
      <c r="Z10" s="75">
        <f aca="true" t="shared" si="10" ref="Z10:Z44">$J10+$N10+$R10+$V10</f>
        <v>124177654</v>
      </c>
      <c r="AA10" s="76">
        <f aca="true" t="shared" si="11" ref="AA10:AA44">$K10+$O10+$S10+$W10</f>
        <v>74450701</v>
      </c>
      <c r="AB10" s="76">
        <f aca="true" t="shared" si="12" ref="AB10:AB44">$Z10+$AA10</f>
        <v>198628355</v>
      </c>
      <c r="AC10" s="40">
        <f aca="true" t="shared" si="13" ref="AC10:AC44">IF($I10=0,0,$AB10/$I10)</f>
        <v>0.5878077981904142</v>
      </c>
      <c r="AD10" s="75">
        <v>30956404</v>
      </c>
      <c r="AE10" s="76">
        <v>18144275</v>
      </c>
      <c r="AF10" s="76">
        <f aca="true" t="shared" si="14" ref="AF10:AF44">$AD10+$AE10</f>
        <v>49100679</v>
      </c>
      <c r="AG10" s="40">
        <f aca="true" t="shared" si="15" ref="AG10:AG44">IF($AJ10=0,0,$AK10/$AJ10)</f>
        <v>0.6987783593041044</v>
      </c>
      <c r="AH10" s="40">
        <f aca="true" t="shared" si="16" ref="AH10:AH44">IF($AF10=0,0,(($X10/$AF10)-1))</f>
        <v>0.386457303370489</v>
      </c>
      <c r="AI10" s="12">
        <v>238892389</v>
      </c>
      <c r="AJ10" s="12">
        <v>245898488</v>
      </c>
      <c r="AK10" s="12">
        <v>171828542</v>
      </c>
      <c r="AL10" s="12"/>
    </row>
    <row r="11" spans="1:38" s="13" customFormat="1" ht="12.75">
      <c r="A11" s="29" t="s">
        <v>96</v>
      </c>
      <c r="B11" s="58" t="s">
        <v>386</v>
      </c>
      <c r="C11" s="39" t="s">
        <v>387</v>
      </c>
      <c r="D11" s="75">
        <v>781353718</v>
      </c>
      <c r="E11" s="76">
        <v>165629847</v>
      </c>
      <c r="F11" s="77">
        <f t="shared" si="0"/>
        <v>946983565</v>
      </c>
      <c r="G11" s="75">
        <v>799524718</v>
      </c>
      <c r="H11" s="76">
        <v>212458601</v>
      </c>
      <c r="I11" s="78">
        <f t="shared" si="1"/>
        <v>1011983319</v>
      </c>
      <c r="J11" s="75">
        <v>181593714</v>
      </c>
      <c r="K11" s="76">
        <v>18211342</v>
      </c>
      <c r="L11" s="76">
        <f t="shared" si="2"/>
        <v>199805056</v>
      </c>
      <c r="M11" s="40">
        <f t="shared" si="3"/>
        <v>0.21099104924804055</v>
      </c>
      <c r="N11" s="103">
        <v>197445912</v>
      </c>
      <c r="O11" s="104">
        <v>24730789</v>
      </c>
      <c r="P11" s="105">
        <f t="shared" si="4"/>
        <v>222176701</v>
      </c>
      <c r="Q11" s="40">
        <f t="shared" si="5"/>
        <v>0.23461516040143737</v>
      </c>
      <c r="R11" s="103">
        <v>171427645</v>
      </c>
      <c r="S11" s="105">
        <v>19957799</v>
      </c>
      <c r="T11" s="105">
        <f t="shared" si="6"/>
        <v>191385444</v>
      </c>
      <c r="U11" s="40">
        <f t="shared" si="7"/>
        <v>0.18911916867277928</v>
      </c>
      <c r="V11" s="103">
        <v>198810390</v>
      </c>
      <c r="W11" s="105">
        <v>31551681</v>
      </c>
      <c r="X11" s="105">
        <f t="shared" si="8"/>
        <v>230362071</v>
      </c>
      <c r="Y11" s="40">
        <f t="shared" si="9"/>
        <v>0.2276342570820577</v>
      </c>
      <c r="Z11" s="75">
        <f t="shared" si="10"/>
        <v>749277661</v>
      </c>
      <c r="AA11" s="76">
        <f t="shared" si="11"/>
        <v>94451611</v>
      </c>
      <c r="AB11" s="76">
        <f t="shared" si="12"/>
        <v>843729272</v>
      </c>
      <c r="AC11" s="40">
        <f t="shared" si="13"/>
        <v>0.8337383197518891</v>
      </c>
      <c r="AD11" s="75">
        <v>179386565</v>
      </c>
      <c r="AE11" s="76">
        <v>59891221</v>
      </c>
      <c r="AF11" s="76">
        <f t="shared" si="14"/>
        <v>239277786</v>
      </c>
      <c r="AG11" s="40">
        <f t="shared" si="15"/>
        <v>0.9035550109111107</v>
      </c>
      <c r="AH11" s="40">
        <f t="shared" si="16"/>
        <v>-0.037260939049310715</v>
      </c>
      <c r="AI11" s="12">
        <v>860607958</v>
      </c>
      <c r="AJ11" s="12">
        <v>869718062</v>
      </c>
      <c r="AK11" s="12">
        <v>785838113</v>
      </c>
      <c r="AL11" s="12"/>
    </row>
    <row r="12" spans="1:38" s="13" customFormat="1" ht="12.75">
      <c r="A12" s="29" t="s">
        <v>96</v>
      </c>
      <c r="B12" s="58" t="s">
        <v>388</v>
      </c>
      <c r="C12" s="39" t="s">
        <v>389</v>
      </c>
      <c r="D12" s="75">
        <v>470259849</v>
      </c>
      <c r="E12" s="76">
        <v>60620000</v>
      </c>
      <c r="F12" s="77">
        <f t="shared" si="0"/>
        <v>530879849</v>
      </c>
      <c r="G12" s="75">
        <v>470430134</v>
      </c>
      <c r="H12" s="76">
        <v>48530153</v>
      </c>
      <c r="I12" s="78">
        <f t="shared" si="1"/>
        <v>518960287</v>
      </c>
      <c r="J12" s="75">
        <v>70550634</v>
      </c>
      <c r="K12" s="76">
        <v>11531925</v>
      </c>
      <c r="L12" s="76">
        <f t="shared" si="2"/>
        <v>82082559</v>
      </c>
      <c r="M12" s="40">
        <f t="shared" si="3"/>
        <v>0.15461607584958456</v>
      </c>
      <c r="N12" s="103">
        <v>96616482</v>
      </c>
      <c r="O12" s="104">
        <v>11172666</v>
      </c>
      <c r="P12" s="105">
        <f t="shared" si="4"/>
        <v>107789148</v>
      </c>
      <c r="Q12" s="40">
        <f t="shared" si="5"/>
        <v>0.20303868794989804</v>
      </c>
      <c r="R12" s="103">
        <v>78565460</v>
      </c>
      <c r="S12" s="105">
        <v>5948421</v>
      </c>
      <c r="T12" s="105">
        <f t="shared" si="6"/>
        <v>84513881</v>
      </c>
      <c r="U12" s="40">
        <f t="shared" si="7"/>
        <v>0.1628523089667553</v>
      </c>
      <c r="V12" s="103">
        <v>72406969</v>
      </c>
      <c r="W12" s="105">
        <v>11551035</v>
      </c>
      <c r="X12" s="105">
        <f t="shared" si="8"/>
        <v>83958004</v>
      </c>
      <c r="Y12" s="40">
        <f t="shared" si="9"/>
        <v>0.16178117305534787</v>
      </c>
      <c r="Z12" s="75">
        <f t="shared" si="10"/>
        <v>318139545</v>
      </c>
      <c r="AA12" s="76">
        <f t="shared" si="11"/>
        <v>40204047</v>
      </c>
      <c r="AB12" s="76">
        <f t="shared" si="12"/>
        <v>358343592</v>
      </c>
      <c r="AC12" s="40">
        <f t="shared" si="13"/>
        <v>0.6905029170372723</v>
      </c>
      <c r="AD12" s="75">
        <v>105286659</v>
      </c>
      <c r="AE12" s="76">
        <v>16890805</v>
      </c>
      <c r="AF12" s="76">
        <f t="shared" si="14"/>
        <v>122177464</v>
      </c>
      <c r="AG12" s="40">
        <f t="shared" si="15"/>
        <v>0.7726668242613106</v>
      </c>
      <c r="AH12" s="40">
        <f t="shared" si="16"/>
        <v>-0.31281922826618824</v>
      </c>
      <c r="AI12" s="12">
        <v>401518536</v>
      </c>
      <c r="AJ12" s="12">
        <v>500951881</v>
      </c>
      <c r="AK12" s="12">
        <v>387068899</v>
      </c>
      <c r="AL12" s="12"/>
    </row>
    <row r="13" spans="1:38" s="13" customFormat="1" ht="12.75">
      <c r="A13" s="29" t="s">
        <v>96</v>
      </c>
      <c r="B13" s="58" t="s">
        <v>390</v>
      </c>
      <c r="C13" s="39" t="s">
        <v>391</v>
      </c>
      <c r="D13" s="75">
        <v>90497622</v>
      </c>
      <c r="E13" s="76">
        <v>39742490</v>
      </c>
      <c r="F13" s="77">
        <f t="shared" si="0"/>
        <v>130240112</v>
      </c>
      <c r="G13" s="75">
        <v>112545382</v>
      </c>
      <c r="H13" s="76">
        <v>43433410</v>
      </c>
      <c r="I13" s="78">
        <f t="shared" si="1"/>
        <v>155978792</v>
      </c>
      <c r="J13" s="75">
        <v>17156460</v>
      </c>
      <c r="K13" s="76">
        <v>6210710</v>
      </c>
      <c r="L13" s="76">
        <f t="shared" si="2"/>
        <v>23367170</v>
      </c>
      <c r="M13" s="40">
        <f t="shared" si="3"/>
        <v>0.17941607728347161</v>
      </c>
      <c r="N13" s="103">
        <v>16888994</v>
      </c>
      <c r="O13" s="104">
        <v>13538546</v>
      </c>
      <c r="P13" s="105">
        <f t="shared" si="4"/>
        <v>30427540</v>
      </c>
      <c r="Q13" s="40">
        <f t="shared" si="5"/>
        <v>0.23362648828188967</v>
      </c>
      <c r="R13" s="103">
        <v>15927431</v>
      </c>
      <c r="S13" s="105">
        <v>7067046</v>
      </c>
      <c r="T13" s="105">
        <f t="shared" si="6"/>
        <v>22994477</v>
      </c>
      <c r="U13" s="40">
        <f t="shared" si="7"/>
        <v>0.1474205352225064</v>
      </c>
      <c r="V13" s="103">
        <v>16912658</v>
      </c>
      <c r="W13" s="105">
        <v>10624529</v>
      </c>
      <c r="X13" s="105">
        <f t="shared" si="8"/>
        <v>27537187</v>
      </c>
      <c r="Y13" s="40">
        <f t="shared" si="9"/>
        <v>0.17654443047616372</v>
      </c>
      <c r="Z13" s="75">
        <f t="shared" si="10"/>
        <v>66885543</v>
      </c>
      <c r="AA13" s="76">
        <f t="shared" si="11"/>
        <v>37440831</v>
      </c>
      <c r="AB13" s="76">
        <f t="shared" si="12"/>
        <v>104326374</v>
      </c>
      <c r="AC13" s="40">
        <f t="shared" si="13"/>
        <v>0.6688497369565473</v>
      </c>
      <c r="AD13" s="75">
        <v>15737200</v>
      </c>
      <c r="AE13" s="76">
        <v>13914378</v>
      </c>
      <c r="AF13" s="76">
        <f t="shared" si="14"/>
        <v>29651578</v>
      </c>
      <c r="AG13" s="40">
        <f t="shared" si="15"/>
        <v>0.7432303826878797</v>
      </c>
      <c r="AH13" s="40">
        <f t="shared" si="16"/>
        <v>-0.07130787440722375</v>
      </c>
      <c r="AI13" s="12">
        <v>135271148</v>
      </c>
      <c r="AJ13" s="12">
        <v>137617528</v>
      </c>
      <c r="AK13" s="12">
        <v>102281528</v>
      </c>
      <c r="AL13" s="12"/>
    </row>
    <row r="14" spans="1:38" s="13" customFormat="1" ht="12.75">
      <c r="A14" s="29" t="s">
        <v>115</v>
      </c>
      <c r="B14" s="58" t="s">
        <v>392</v>
      </c>
      <c r="C14" s="39" t="s">
        <v>393</v>
      </c>
      <c r="D14" s="75">
        <v>773521025</v>
      </c>
      <c r="E14" s="76">
        <v>543693400</v>
      </c>
      <c r="F14" s="77">
        <f t="shared" si="0"/>
        <v>1317214425</v>
      </c>
      <c r="G14" s="75">
        <v>807865494</v>
      </c>
      <c r="H14" s="76">
        <v>539386872</v>
      </c>
      <c r="I14" s="78">
        <f t="shared" si="1"/>
        <v>1347252366</v>
      </c>
      <c r="J14" s="75">
        <v>86002782</v>
      </c>
      <c r="K14" s="76">
        <v>36064609</v>
      </c>
      <c r="L14" s="76">
        <f t="shared" si="2"/>
        <v>122067391</v>
      </c>
      <c r="M14" s="40">
        <f t="shared" si="3"/>
        <v>0.09267085804955408</v>
      </c>
      <c r="N14" s="103">
        <v>120147689</v>
      </c>
      <c r="O14" s="104">
        <v>78416149</v>
      </c>
      <c r="P14" s="105">
        <f t="shared" si="4"/>
        <v>198563838</v>
      </c>
      <c r="Q14" s="40">
        <f t="shared" si="5"/>
        <v>0.1507452653352168</v>
      </c>
      <c r="R14" s="103">
        <v>141048846</v>
      </c>
      <c r="S14" s="105">
        <v>67425563</v>
      </c>
      <c r="T14" s="105">
        <f t="shared" si="6"/>
        <v>208474409</v>
      </c>
      <c r="U14" s="40">
        <f t="shared" si="7"/>
        <v>0.15474042893608844</v>
      </c>
      <c r="V14" s="103">
        <v>127533429</v>
      </c>
      <c r="W14" s="105">
        <v>156112531</v>
      </c>
      <c r="X14" s="105">
        <f t="shared" si="8"/>
        <v>283645960</v>
      </c>
      <c r="Y14" s="40">
        <f t="shared" si="9"/>
        <v>0.21053662042705962</v>
      </c>
      <c r="Z14" s="75">
        <f t="shared" si="10"/>
        <v>474732746</v>
      </c>
      <c r="AA14" s="76">
        <f t="shared" si="11"/>
        <v>338018852</v>
      </c>
      <c r="AB14" s="76">
        <f t="shared" si="12"/>
        <v>812751598</v>
      </c>
      <c r="AC14" s="40">
        <f t="shared" si="13"/>
        <v>0.6032660387252198</v>
      </c>
      <c r="AD14" s="75">
        <v>244982259</v>
      </c>
      <c r="AE14" s="76">
        <v>105860539</v>
      </c>
      <c r="AF14" s="76">
        <f t="shared" si="14"/>
        <v>350842798</v>
      </c>
      <c r="AG14" s="40">
        <f t="shared" si="15"/>
        <v>0.7302658460400367</v>
      </c>
      <c r="AH14" s="40">
        <f t="shared" si="16"/>
        <v>-0.19152976313910253</v>
      </c>
      <c r="AI14" s="12">
        <v>1096459219</v>
      </c>
      <c r="AJ14" s="12">
        <v>1296386397</v>
      </c>
      <c r="AK14" s="12">
        <v>946706709</v>
      </c>
      <c r="AL14" s="12"/>
    </row>
    <row r="15" spans="1:38" s="55" customFormat="1" ht="12.75">
      <c r="A15" s="59"/>
      <c r="B15" s="60" t="s">
        <v>394</v>
      </c>
      <c r="C15" s="32"/>
      <c r="D15" s="79">
        <f>SUM(D9:D14)</f>
        <v>2454049267</v>
      </c>
      <c r="E15" s="80">
        <f>SUM(E9:E14)</f>
        <v>1065801948</v>
      </c>
      <c r="F15" s="88">
        <f t="shared" si="0"/>
        <v>3519851215</v>
      </c>
      <c r="G15" s="79">
        <f>SUM(G9:G14)</f>
        <v>2561055544</v>
      </c>
      <c r="H15" s="80">
        <f>SUM(H9:H14)</f>
        <v>1111923168</v>
      </c>
      <c r="I15" s="81">
        <f t="shared" si="1"/>
        <v>3672978712</v>
      </c>
      <c r="J15" s="79">
        <f>SUM(J9:J14)</f>
        <v>419769039</v>
      </c>
      <c r="K15" s="80">
        <f>SUM(K9:K14)</f>
        <v>100368023</v>
      </c>
      <c r="L15" s="80">
        <f t="shared" si="2"/>
        <v>520137062</v>
      </c>
      <c r="M15" s="44">
        <f t="shared" si="3"/>
        <v>0.14777245691051177</v>
      </c>
      <c r="N15" s="109">
        <f>SUM(N9:N14)</f>
        <v>496228411</v>
      </c>
      <c r="O15" s="110">
        <f>SUM(O9:O14)</f>
        <v>168342307</v>
      </c>
      <c r="P15" s="111">
        <f t="shared" si="4"/>
        <v>664570718</v>
      </c>
      <c r="Q15" s="44">
        <f t="shared" si="5"/>
        <v>0.18880647999208114</v>
      </c>
      <c r="R15" s="109">
        <f>SUM(R9:R14)</f>
        <v>473024027</v>
      </c>
      <c r="S15" s="111">
        <f>SUM(S9:S14)</f>
        <v>122934690</v>
      </c>
      <c r="T15" s="111">
        <f t="shared" si="6"/>
        <v>595958717</v>
      </c>
      <c r="U15" s="44">
        <f t="shared" si="7"/>
        <v>0.1622548791401762</v>
      </c>
      <c r="V15" s="109">
        <f>SUM(V9:V14)</f>
        <v>494906296</v>
      </c>
      <c r="W15" s="111">
        <f>SUM(W9:W14)</f>
        <v>269863232</v>
      </c>
      <c r="X15" s="111">
        <f t="shared" si="8"/>
        <v>764769528</v>
      </c>
      <c r="Y15" s="44">
        <f t="shared" si="9"/>
        <v>0.20821507227946057</v>
      </c>
      <c r="Z15" s="79">
        <f t="shared" si="10"/>
        <v>1883927773</v>
      </c>
      <c r="AA15" s="80">
        <f t="shared" si="11"/>
        <v>661508252</v>
      </c>
      <c r="AB15" s="80">
        <f t="shared" si="12"/>
        <v>2545436025</v>
      </c>
      <c r="AC15" s="44">
        <f t="shared" si="13"/>
        <v>0.6930168194778255</v>
      </c>
      <c r="AD15" s="79">
        <f>SUM(AD9:AD14)</f>
        <v>610856805</v>
      </c>
      <c r="AE15" s="80">
        <f>SUM(AE9:AE14)</f>
        <v>232854900</v>
      </c>
      <c r="AF15" s="80">
        <f t="shared" si="14"/>
        <v>843711705</v>
      </c>
      <c r="AG15" s="44">
        <f t="shared" si="15"/>
        <v>0.7761851014795981</v>
      </c>
      <c r="AH15" s="44">
        <f t="shared" si="16"/>
        <v>-0.09356534528580474</v>
      </c>
      <c r="AI15" s="61">
        <f>SUM(AI9:AI14)</f>
        <v>2968636778</v>
      </c>
      <c r="AJ15" s="61">
        <f>SUM(AJ9:AJ14)</f>
        <v>3291568416</v>
      </c>
      <c r="AK15" s="61">
        <f>SUM(AK9:AK14)</f>
        <v>2554866365</v>
      </c>
      <c r="AL15" s="61"/>
    </row>
    <row r="16" spans="1:38" s="13" customFormat="1" ht="12.75">
      <c r="A16" s="29" t="s">
        <v>96</v>
      </c>
      <c r="B16" s="58" t="s">
        <v>395</v>
      </c>
      <c r="C16" s="39" t="s">
        <v>396</v>
      </c>
      <c r="D16" s="75">
        <v>186225652</v>
      </c>
      <c r="E16" s="76">
        <v>49684000</v>
      </c>
      <c r="F16" s="77">
        <f t="shared" si="0"/>
        <v>235909652</v>
      </c>
      <c r="G16" s="75">
        <v>186225652</v>
      </c>
      <c r="H16" s="76">
        <v>49684000</v>
      </c>
      <c r="I16" s="78">
        <f t="shared" si="1"/>
        <v>235909652</v>
      </c>
      <c r="J16" s="75">
        <v>50528245</v>
      </c>
      <c r="K16" s="76">
        <v>2868536</v>
      </c>
      <c r="L16" s="76">
        <f t="shared" si="2"/>
        <v>53396781</v>
      </c>
      <c r="M16" s="40">
        <f t="shared" si="3"/>
        <v>0.22634419807460868</v>
      </c>
      <c r="N16" s="103">
        <v>60481181</v>
      </c>
      <c r="O16" s="104">
        <v>4928282</v>
      </c>
      <c r="P16" s="105">
        <f t="shared" si="4"/>
        <v>65409463</v>
      </c>
      <c r="Q16" s="40">
        <f t="shared" si="5"/>
        <v>0.2772648869830896</v>
      </c>
      <c r="R16" s="103">
        <v>38301335</v>
      </c>
      <c r="S16" s="105">
        <v>5649074</v>
      </c>
      <c r="T16" s="105">
        <f t="shared" si="6"/>
        <v>43950409</v>
      </c>
      <c r="U16" s="40">
        <f t="shared" si="7"/>
        <v>0.18630186864927425</v>
      </c>
      <c r="V16" s="103">
        <v>54640654</v>
      </c>
      <c r="W16" s="105">
        <v>2002603</v>
      </c>
      <c r="X16" s="105">
        <f t="shared" si="8"/>
        <v>56643257</v>
      </c>
      <c r="Y16" s="40">
        <f t="shared" si="9"/>
        <v>0.24010572064257887</v>
      </c>
      <c r="Z16" s="75">
        <f t="shared" si="10"/>
        <v>203951415</v>
      </c>
      <c r="AA16" s="76">
        <f t="shared" si="11"/>
        <v>15448495</v>
      </c>
      <c r="AB16" s="76">
        <f t="shared" si="12"/>
        <v>219399910</v>
      </c>
      <c r="AC16" s="40">
        <f t="shared" si="13"/>
        <v>0.9300166743495514</v>
      </c>
      <c r="AD16" s="75">
        <v>30144032</v>
      </c>
      <c r="AE16" s="76">
        <v>6286972</v>
      </c>
      <c r="AF16" s="76">
        <f t="shared" si="14"/>
        <v>36431004</v>
      </c>
      <c r="AG16" s="40">
        <f t="shared" si="15"/>
        <v>0.7368736946419074</v>
      </c>
      <c r="AH16" s="40">
        <f t="shared" si="16"/>
        <v>0.5548091125899248</v>
      </c>
      <c r="AI16" s="12">
        <v>196275165</v>
      </c>
      <c r="AJ16" s="12">
        <v>196275165</v>
      </c>
      <c r="AK16" s="12">
        <v>144630006</v>
      </c>
      <c r="AL16" s="12"/>
    </row>
    <row r="17" spans="1:38" s="13" customFormat="1" ht="12.75">
      <c r="A17" s="29" t="s">
        <v>96</v>
      </c>
      <c r="B17" s="58" t="s">
        <v>397</v>
      </c>
      <c r="C17" s="39" t="s">
        <v>398</v>
      </c>
      <c r="D17" s="75">
        <v>64115107</v>
      </c>
      <c r="E17" s="76">
        <v>28423000</v>
      </c>
      <c r="F17" s="77">
        <f t="shared" si="0"/>
        <v>92538107</v>
      </c>
      <c r="G17" s="75">
        <v>61360822</v>
      </c>
      <c r="H17" s="76">
        <v>47028215</v>
      </c>
      <c r="I17" s="78">
        <f t="shared" si="1"/>
        <v>108389037</v>
      </c>
      <c r="J17" s="75">
        <v>11853492</v>
      </c>
      <c r="K17" s="76">
        <v>2176127</v>
      </c>
      <c r="L17" s="76">
        <f t="shared" si="2"/>
        <v>14029619</v>
      </c>
      <c r="M17" s="40">
        <f t="shared" si="3"/>
        <v>0.15160909872513384</v>
      </c>
      <c r="N17" s="103">
        <v>31150498</v>
      </c>
      <c r="O17" s="104">
        <v>12146046</v>
      </c>
      <c r="P17" s="105">
        <f t="shared" si="4"/>
        <v>43296544</v>
      </c>
      <c r="Q17" s="40">
        <f t="shared" si="5"/>
        <v>0.4678779953862683</v>
      </c>
      <c r="R17" s="103">
        <v>13629384</v>
      </c>
      <c r="S17" s="105">
        <v>4960954</v>
      </c>
      <c r="T17" s="105">
        <f t="shared" si="6"/>
        <v>18590338</v>
      </c>
      <c r="U17" s="40">
        <f t="shared" si="7"/>
        <v>0.17151492913439206</v>
      </c>
      <c r="V17" s="103">
        <v>15487888</v>
      </c>
      <c r="W17" s="105">
        <v>6619617</v>
      </c>
      <c r="X17" s="105">
        <f t="shared" si="8"/>
        <v>22107505</v>
      </c>
      <c r="Y17" s="40">
        <f t="shared" si="9"/>
        <v>0.20396440093844545</v>
      </c>
      <c r="Z17" s="75">
        <f t="shared" si="10"/>
        <v>72121262</v>
      </c>
      <c r="AA17" s="76">
        <f t="shared" si="11"/>
        <v>25902744</v>
      </c>
      <c r="AB17" s="76">
        <f t="shared" si="12"/>
        <v>98024006</v>
      </c>
      <c r="AC17" s="40">
        <f t="shared" si="13"/>
        <v>0.9043719615296517</v>
      </c>
      <c r="AD17" s="75">
        <v>10868489</v>
      </c>
      <c r="AE17" s="76">
        <v>444839</v>
      </c>
      <c r="AF17" s="76">
        <f t="shared" si="14"/>
        <v>11313328</v>
      </c>
      <c r="AG17" s="40">
        <f t="shared" si="15"/>
        <v>0.9643513965956286</v>
      </c>
      <c r="AH17" s="40">
        <f t="shared" si="16"/>
        <v>0.9541115576247767</v>
      </c>
      <c r="AI17" s="12">
        <v>82185099</v>
      </c>
      <c r="AJ17" s="12">
        <v>82185099</v>
      </c>
      <c r="AK17" s="12">
        <v>79255315</v>
      </c>
      <c r="AL17" s="12"/>
    </row>
    <row r="18" spans="1:38" s="13" customFormat="1" ht="12.75">
      <c r="A18" s="29" t="s">
        <v>96</v>
      </c>
      <c r="B18" s="58" t="s">
        <v>399</v>
      </c>
      <c r="C18" s="39" t="s">
        <v>400</v>
      </c>
      <c r="D18" s="75">
        <v>450199795</v>
      </c>
      <c r="E18" s="76">
        <v>190526000</v>
      </c>
      <c r="F18" s="77">
        <f t="shared" si="0"/>
        <v>640725795</v>
      </c>
      <c r="G18" s="75">
        <v>450199795</v>
      </c>
      <c r="H18" s="76">
        <v>190526000</v>
      </c>
      <c r="I18" s="78">
        <f t="shared" si="1"/>
        <v>640725795</v>
      </c>
      <c r="J18" s="75">
        <v>21567933</v>
      </c>
      <c r="K18" s="76">
        <v>32320546</v>
      </c>
      <c r="L18" s="76">
        <f t="shared" si="2"/>
        <v>53888479</v>
      </c>
      <c r="M18" s="40">
        <f t="shared" si="3"/>
        <v>0.08410536835027846</v>
      </c>
      <c r="N18" s="103">
        <v>74835039</v>
      </c>
      <c r="O18" s="104">
        <v>33313713</v>
      </c>
      <c r="P18" s="105">
        <f t="shared" si="4"/>
        <v>108148752</v>
      </c>
      <c r="Q18" s="40">
        <f t="shared" si="5"/>
        <v>0.1687910067675674</v>
      </c>
      <c r="R18" s="103">
        <v>99924170</v>
      </c>
      <c r="S18" s="105">
        <v>18236767</v>
      </c>
      <c r="T18" s="105">
        <f t="shared" si="6"/>
        <v>118160937</v>
      </c>
      <c r="U18" s="40">
        <f t="shared" si="7"/>
        <v>0.18441732473093267</v>
      </c>
      <c r="V18" s="103">
        <v>111587166</v>
      </c>
      <c r="W18" s="105">
        <v>56082192</v>
      </c>
      <c r="X18" s="105">
        <f t="shared" si="8"/>
        <v>167669358</v>
      </c>
      <c r="Y18" s="40">
        <f t="shared" si="9"/>
        <v>0.261686604953996</v>
      </c>
      <c r="Z18" s="75">
        <f t="shared" si="10"/>
        <v>307914308</v>
      </c>
      <c r="AA18" s="76">
        <f t="shared" si="11"/>
        <v>139953218</v>
      </c>
      <c r="AB18" s="76">
        <f t="shared" si="12"/>
        <v>447867526</v>
      </c>
      <c r="AC18" s="40">
        <f t="shared" si="13"/>
        <v>0.6990003048027745</v>
      </c>
      <c r="AD18" s="75">
        <v>84515305</v>
      </c>
      <c r="AE18" s="76">
        <v>29534476</v>
      </c>
      <c r="AF18" s="76">
        <f t="shared" si="14"/>
        <v>114049781</v>
      </c>
      <c r="AG18" s="40">
        <f t="shared" si="15"/>
        <v>0.6912702254603234</v>
      </c>
      <c r="AH18" s="40">
        <f t="shared" si="16"/>
        <v>0.47014186726057816</v>
      </c>
      <c r="AI18" s="12">
        <v>732120048</v>
      </c>
      <c r="AJ18" s="12">
        <v>696890999</v>
      </c>
      <c r="AK18" s="12">
        <v>481739998</v>
      </c>
      <c r="AL18" s="12"/>
    </row>
    <row r="19" spans="1:38" s="13" customFormat="1" ht="12.75">
      <c r="A19" s="29" t="s">
        <v>96</v>
      </c>
      <c r="B19" s="58" t="s">
        <v>401</v>
      </c>
      <c r="C19" s="39" t="s">
        <v>402</v>
      </c>
      <c r="D19" s="75">
        <v>722070292</v>
      </c>
      <c r="E19" s="76">
        <v>134399038</v>
      </c>
      <c r="F19" s="77">
        <f t="shared" si="0"/>
        <v>856469330</v>
      </c>
      <c r="G19" s="75">
        <v>757498000</v>
      </c>
      <c r="H19" s="76">
        <v>134962999</v>
      </c>
      <c r="I19" s="78">
        <f t="shared" si="1"/>
        <v>892460999</v>
      </c>
      <c r="J19" s="75">
        <v>93034270</v>
      </c>
      <c r="K19" s="76">
        <v>25808597</v>
      </c>
      <c r="L19" s="76">
        <f t="shared" si="2"/>
        <v>118842867</v>
      </c>
      <c r="M19" s="40">
        <f t="shared" si="3"/>
        <v>0.13875904581428503</v>
      </c>
      <c r="N19" s="103">
        <v>156707856</v>
      </c>
      <c r="O19" s="104">
        <v>35498394</v>
      </c>
      <c r="P19" s="105">
        <f t="shared" si="4"/>
        <v>192206250</v>
      </c>
      <c r="Q19" s="40">
        <f t="shared" si="5"/>
        <v>0.22441696773893818</v>
      </c>
      <c r="R19" s="103">
        <v>141649821</v>
      </c>
      <c r="S19" s="105">
        <v>20520335</v>
      </c>
      <c r="T19" s="105">
        <f t="shared" si="6"/>
        <v>162170156</v>
      </c>
      <c r="U19" s="40">
        <f t="shared" si="7"/>
        <v>0.1817111965472006</v>
      </c>
      <c r="V19" s="103">
        <v>93980916</v>
      </c>
      <c r="W19" s="105">
        <v>41763708</v>
      </c>
      <c r="X19" s="105">
        <f t="shared" si="8"/>
        <v>135744624</v>
      </c>
      <c r="Y19" s="40">
        <f t="shared" si="9"/>
        <v>0.15210146342764722</v>
      </c>
      <c r="Z19" s="75">
        <f t="shared" si="10"/>
        <v>485372863</v>
      </c>
      <c r="AA19" s="76">
        <f t="shared" si="11"/>
        <v>123591034</v>
      </c>
      <c r="AB19" s="76">
        <f t="shared" si="12"/>
        <v>608963897</v>
      </c>
      <c r="AC19" s="40">
        <f t="shared" si="13"/>
        <v>0.6823423070390104</v>
      </c>
      <c r="AD19" s="75">
        <v>121258098</v>
      </c>
      <c r="AE19" s="76">
        <v>39421084</v>
      </c>
      <c r="AF19" s="76">
        <f t="shared" si="14"/>
        <v>160679182</v>
      </c>
      <c r="AG19" s="40">
        <f t="shared" si="15"/>
        <v>0.8456451495334713</v>
      </c>
      <c r="AH19" s="40">
        <f t="shared" si="16"/>
        <v>-0.15518225628009485</v>
      </c>
      <c r="AI19" s="12">
        <v>780478337</v>
      </c>
      <c r="AJ19" s="12">
        <v>780478337</v>
      </c>
      <c r="AK19" s="12">
        <v>660007720</v>
      </c>
      <c r="AL19" s="12"/>
    </row>
    <row r="20" spans="1:38" s="13" customFormat="1" ht="12.75">
      <c r="A20" s="29" t="s">
        <v>115</v>
      </c>
      <c r="B20" s="58" t="s">
        <v>403</v>
      </c>
      <c r="C20" s="39" t="s">
        <v>404</v>
      </c>
      <c r="D20" s="75">
        <v>746437000</v>
      </c>
      <c r="E20" s="76">
        <v>582869548</v>
      </c>
      <c r="F20" s="77">
        <f t="shared" si="0"/>
        <v>1329306548</v>
      </c>
      <c r="G20" s="75">
        <v>729683530</v>
      </c>
      <c r="H20" s="76">
        <v>637105550</v>
      </c>
      <c r="I20" s="78">
        <f t="shared" si="1"/>
        <v>1366789080</v>
      </c>
      <c r="J20" s="75">
        <v>128221274</v>
      </c>
      <c r="K20" s="76">
        <v>75667979</v>
      </c>
      <c r="L20" s="76">
        <f t="shared" si="2"/>
        <v>203889253</v>
      </c>
      <c r="M20" s="40">
        <f t="shared" si="3"/>
        <v>0.15338016148852973</v>
      </c>
      <c r="N20" s="103">
        <v>168246178</v>
      </c>
      <c r="O20" s="104">
        <v>122692402</v>
      </c>
      <c r="P20" s="105">
        <f t="shared" si="4"/>
        <v>290938580</v>
      </c>
      <c r="Q20" s="40">
        <f t="shared" si="5"/>
        <v>0.21886492655718115</v>
      </c>
      <c r="R20" s="103">
        <v>152920807</v>
      </c>
      <c r="S20" s="105">
        <v>88657287</v>
      </c>
      <c r="T20" s="105">
        <f t="shared" si="6"/>
        <v>241578094</v>
      </c>
      <c r="U20" s="40">
        <f t="shared" si="7"/>
        <v>0.17674862752049497</v>
      </c>
      <c r="V20" s="103">
        <v>223905053</v>
      </c>
      <c r="W20" s="105">
        <v>192306706</v>
      </c>
      <c r="X20" s="105">
        <f t="shared" si="8"/>
        <v>416211759</v>
      </c>
      <c r="Y20" s="40">
        <f t="shared" si="9"/>
        <v>0.3045179136198542</v>
      </c>
      <c r="Z20" s="75">
        <f t="shared" si="10"/>
        <v>673293312</v>
      </c>
      <c r="AA20" s="76">
        <f t="shared" si="11"/>
        <v>479324374</v>
      </c>
      <c r="AB20" s="76">
        <f t="shared" si="12"/>
        <v>1152617686</v>
      </c>
      <c r="AC20" s="40">
        <f t="shared" si="13"/>
        <v>0.8433032593441557</v>
      </c>
      <c r="AD20" s="75">
        <v>142818441</v>
      </c>
      <c r="AE20" s="76">
        <v>111749216</v>
      </c>
      <c r="AF20" s="76">
        <f t="shared" si="14"/>
        <v>254567657</v>
      </c>
      <c r="AG20" s="40">
        <f t="shared" si="15"/>
        <v>0.806019182685897</v>
      </c>
      <c r="AH20" s="40">
        <f t="shared" si="16"/>
        <v>0.6349750156988718</v>
      </c>
      <c r="AI20" s="12">
        <v>1571887226</v>
      </c>
      <c r="AJ20" s="12">
        <v>1158539118</v>
      </c>
      <c r="AK20" s="12">
        <v>933804753</v>
      </c>
      <c r="AL20" s="12"/>
    </row>
    <row r="21" spans="1:38" s="55" customFormat="1" ht="12.75">
      <c r="A21" s="59"/>
      <c r="B21" s="60" t="s">
        <v>405</v>
      </c>
      <c r="C21" s="32"/>
      <c r="D21" s="79">
        <f>SUM(D16:D20)</f>
        <v>2169047846</v>
      </c>
      <c r="E21" s="80">
        <f>SUM(E16:E20)</f>
        <v>985901586</v>
      </c>
      <c r="F21" s="81">
        <f t="shared" si="0"/>
        <v>3154949432</v>
      </c>
      <c r="G21" s="79">
        <f>SUM(G16:G20)</f>
        <v>2184967799</v>
      </c>
      <c r="H21" s="80">
        <f>SUM(H16:H20)</f>
        <v>1059306764</v>
      </c>
      <c r="I21" s="81">
        <f t="shared" si="1"/>
        <v>3244274563</v>
      </c>
      <c r="J21" s="79">
        <f>SUM(J16:J20)</f>
        <v>305205214</v>
      </c>
      <c r="K21" s="80">
        <f>SUM(K16:K20)</f>
        <v>138841785</v>
      </c>
      <c r="L21" s="80">
        <f t="shared" si="2"/>
        <v>444046999</v>
      </c>
      <c r="M21" s="44">
        <f t="shared" si="3"/>
        <v>0.14074615412092603</v>
      </c>
      <c r="N21" s="109">
        <f>SUM(N16:N20)</f>
        <v>491420752</v>
      </c>
      <c r="O21" s="110">
        <f>SUM(O16:O20)</f>
        <v>208578837</v>
      </c>
      <c r="P21" s="111">
        <f t="shared" si="4"/>
        <v>699999589</v>
      </c>
      <c r="Q21" s="44">
        <f t="shared" si="5"/>
        <v>0.22187347343828995</v>
      </c>
      <c r="R21" s="109">
        <f>SUM(R16:R20)</f>
        <v>446425517</v>
      </c>
      <c r="S21" s="111">
        <f>SUM(S16:S20)</f>
        <v>138024417</v>
      </c>
      <c r="T21" s="111">
        <f t="shared" si="6"/>
        <v>584449934</v>
      </c>
      <c r="U21" s="44">
        <f t="shared" si="7"/>
        <v>0.1801481109723203</v>
      </c>
      <c r="V21" s="109">
        <f>SUM(V16:V20)</f>
        <v>499601677</v>
      </c>
      <c r="W21" s="111">
        <f>SUM(W16:W20)</f>
        <v>298774826</v>
      </c>
      <c r="X21" s="111">
        <f t="shared" si="8"/>
        <v>798376503</v>
      </c>
      <c r="Y21" s="44">
        <f t="shared" si="9"/>
        <v>0.24608783489081038</v>
      </c>
      <c r="Z21" s="79">
        <f t="shared" si="10"/>
        <v>1742653160</v>
      </c>
      <c r="AA21" s="80">
        <f t="shared" si="11"/>
        <v>784219865</v>
      </c>
      <c r="AB21" s="80">
        <f t="shared" si="12"/>
        <v>2526873025</v>
      </c>
      <c r="AC21" s="44">
        <f t="shared" si="13"/>
        <v>0.7788715091559284</v>
      </c>
      <c r="AD21" s="79">
        <f>SUM(AD16:AD20)</f>
        <v>389604365</v>
      </c>
      <c r="AE21" s="80">
        <f>SUM(AE16:AE20)</f>
        <v>187436587</v>
      </c>
      <c r="AF21" s="80">
        <f t="shared" si="14"/>
        <v>577040952</v>
      </c>
      <c r="AG21" s="44">
        <f t="shared" si="15"/>
        <v>0.7890002997211694</v>
      </c>
      <c r="AH21" s="44">
        <f t="shared" si="16"/>
        <v>0.383569918621651</v>
      </c>
      <c r="AI21" s="61">
        <f>SUM(AI16:AI20)</f>
        <v>3362945875</v>
      </c>
      <c r="AJ21" s="61">
        <f>SUM(AJ16:AJ20)</f>
        <v>2914368718</v>
      </c>
      <c r="AK21" s="61">
        <f>SUM(AK16:AK20)</f>
        <v>2299437792</v>
      </c>
      <c r="AL21" s="61"/>
    </row>
    <row r="22" spans="1:38" s="13" customFormat="1" ht="12.75">
      <c r="A22" s="29" t="s">
        <v>96</v>
      </c>
      <c r="B22" s="58" t="s">
        <v>406</v>
      </c>
      <c r="C22" s="39" t="s">
        <v>407</v>
      </c>
      <c r="D22" s="75">
        <v>132968350</v>
      </c>
      <c r="E22" s="76">
        <v>46480347</v>
      </c>
      <c r="F22" s="77">
        <f t="shared" si="0"/>
        <v>179448697</v>
      </c>
      <c r="G22" s="75">
        <v>132710116</v>
      </c>
      <c r="H22" s="76">
        <v>53682685</v>
      </c>
      <c r="I22" s="78">
        <f t="shared" si="1"/>
        <v>186392801</v>
      </c>
      <c r="J22" s="75">
        <v>29173218</v>
      </c>
      <c r="K22" s="76">
        <v>1218700</v>
      </c>
      <c r="L22" s="76">
        <f t="shared" si="2"/>
        <v>30391918</v>
      </c>
      <c r="M22" s="40">
        <f t="shared" si="3"/>
        <v>0.16936271206248993</v>
      </c>
      <c r="N22" s="103">
        <v>32971922</v>
      </c>
      <c r="O22" s="104">
        <v>3248636</v>
      </c>
      <c r="P22" s="105">
        <f t="shared" si="4"/>
        <v>36220558</v>
      </c>
      <c r="Q22" s="40">
        <f t="shared" si="5"/>
        <v>0.20184352745676387</v>
      </c>
      <c r="R22" s="103">
        <v>33023751</v>
      </c>
      <c r="S22" s="105">
        <v>6997822</v>
      </c>
      <c r="T22" s="105">
        <f t="shared" si="6"/>
        <v>40021573</v>
      </c>
      <c r="U22" s="40">
        <f t="shared" si="7"/>
        <v>0.2147163022674894</v>
      </c>
      <c r="V22" s="103">
        <v>30329242</v>
      </c>
      <c r="W22" s="105">
        <v>16344957</v>
      </c>
      <c r="X22" s="105">
        <f t="shared" si="8"/>
        <v>46674199</v>
      </c>
      <c r="Y22" s="40">
        <f t="shared" si="9"/>
        <v>0.2504077343630884</v>
      </c>
      <c r="Z22" s="75">
        <f t="shared" si="10"/>
        <v>125498133</v>
      </c>
      <c r="AA22" s="76">
        <f t="shared" si="11"/>
        <v>27810115</v>
      </c>
      <c r="AB22" s="76">
        <f t="shared" si="12"/>
        <v>153308248</v>
      </c>
      <c r="AC22" s="40">
        <f t="shared" si="13"/>
        <v>0.8225009076396679</v>
      </c>
      <c r="AD22" s="75">
        <v>27480486</v>
      </c>
      <c r="AE22" s="76">
        <v>10987842</v>
      </c>
      <c r="AF22" s="76">
        <f t="shared" si="14"/>
        <v>38468328</v>
      </c>
      <c r="AG22" s="40">
        <f t="shared" si="15"/>
        <v>0.8517690372849248</v>
      </c>
      <c r="AH22" s="40">
        <f t="shared" si="16"/>
        <v>0.21331498993145748</v>
      </c>
      <c r="AI22" s="12">
        <v>165490105</v>
      </c>
      <c r="AJ22" s="12">
        <v>164763910</v>
      </c>
      <c r="AK22" s="12">
        <v>140340797</v>
      </c>
      <c r="AL22" s="12"/>
    </row>
    <row r="23" spans="1:38" s="13" customFormat="1" ht="12.75">
      <c r="A23" s="29" t="s">
        <v>96</v>
      </c>
      <c r="B23" s="58" t="s">
        <v>408</v>
      </c>
      <c r="C23" s="39" t="s">
        <v>409</v>
      </c>
      <c r="D23" s="75">
        <v>98687708</v>
      </c>
      <c r="E23" s="76">
        <v>47905743</v>
      </c>
      <c r="F23" s="77">
        <f t="shared" si="0"/>
        <v>146593451</v>
      </c>
      <c r="G23" s="75">
        <v>103982092</v>
      </c>
      <c r="H23" s="76">
        <v>61141500</v>
      </c>
      <c r="I23" s="78">
        <f t="shared" si="1"/>
        <v>165123592</v>
      </c>
      <c r="J23" s="75">
        <v>15670709</v>
      </c>
      <c r="K23" s="76">
        <v>2813020</v>
      </c>
      <c r="L23" s="76">
        <f t="shared" si="2"/>
        <v>18483729</v>
      </c>
      <c r="M23" s="40">
        <f t="shared" si="3"/>
        <v>0.1260883680267545</v>
      </c>
      <c r="N23" s="103">
        <v>18234658</v>
      </c>
      <c r="O23" s="104">
        <v>14031960</v>
      </c>
      <c r="P23" s="105">
        <f t="shared" si="4"/>
        <v>32266618</v>
      </c>
      <c r="Q23" s="40">
        <f t="shared" si="5"/>
        <v>0.2201095463671157</v>
      </c>
      <c r="R23" s="103">
        <v>17263524</v>
      </c>
      <c r="S23" s="105">
        <v>9540574</v>
      </c>
      <c r="T23" s="105">
        <f t="shared" si="6"/>
        <v>26804098</v>
      </c>
      <c r="U23" s="40">
        <f t="shared" si="7"/>
        <v>0.16232748861228746</v>
      </c>
      <c r="V23" s="103">
        <v>18479703</v>
      </c>
      <c r="W23" s="105">
        <v>7732798</v>
      </c>
      <c r="X23" s="105">
        <f t="shared" si="8"/>
        <v>26212501</v>
      </c>
      <c r="Y23" s="40">
        <f t="shared" si="9"/>
        <v>0.1587447358824413</v>
      </c>
      <c r="Z23" s="75">
        <f t="shared" si="10"/>
        <v>69648594</v>
      </c>
      <c r="AA23" s="76">
        <f t="shared" si="11"/>
        <v>34118352</v>
      </c>
      <c r="AB23" s="76">
        <f t="shared" si="12"/>
        <v>103766946</v>
      </c>
      <c r="AC23" s="40">
        <f t="shared" si="13"/>
        <v>0.6284198686763064</v>
      </c>
      <c r="AD23" s="75">
        <v>18114682</v>
      </c>
      <c r="AE23" s="76">
        <v>13874019</v>
      </c>
      <c r="AF23" s="76">
        <f t="shared" si="14"/>
        <v>31988701</v>
      </c>
      <c r="AG23" s="40">
        <f t="shared" si="15"/>
        <v>0.7912304473954476</v>
      </c>
      <c r="AH23" s="40">
        <f t="shared" si="16"/>
        <v>-0.1805700081413122</v>
      </c>
      <c r="AI23" s="12">
        <v>123111077</v>
      </c>
      <c r="AJ23" s="12">
        <v>125642852</v>
      </c>
      <c r="AK23" s="12">
        <v>99412450</v>
      </c>
      <c r="AL23" s="12"/>
    </row>
    <row r="24" spans="1:38" s="13" customFormat="1" ht="12.75">
      <c r="A24" s="29" t="s">
        <v>96</v>
      </c>
      <c r="B24" s="58" t="s">
        <v>410</v>
      </c>
      <c r="C24" s="39" t="s">
        <v>411</v>
      </c>
      <c r="D24" s="75">
        <v>106866853</v>
      </c>
      <c r="E24" s="76">
        <v>40474395</v>
      </c>
      <c r="F24" s="77">
        <f t="shared" si="0"/>
        <v>147341248</v>
      </c>
      <c r="G24" s="75">
        <v>110860725</v>
      </c>
      <c r="H24" s="76">
        <v>43695460</v>
      </c>
      <c r="I24" s="78">
        <f t="shared" si="1"/>
        <v>154556185</v>
      </c>
      <c r="J24" s="75">
        <v>20587105</v>
      </c>
      <c r="K24" s="76">
        <v>8458166</v>
      </c>
      <c r="L24" s="76">
        <f t="shared" si="2"/>
        <v>29045271</v>
      </c>
      <c r="M24" s="40">
        <f t="shared" si="3"/>
        <v>0.19712925873954862</v>
      </c>
      <c r="N24" s="103">
        <v>22735850</v>
      </c>
      <c r="O24" s="104">
        <v>2939017</v>
      </c>
      <c r="P24" s="105">
        <f t="shared" si="4"/>
        <v>25674867</v>
      </c>
      <c r="Q24" s="40">
        <f t="shared" si="5"/>
        <v>0.17425444231339754</v>
      </c>
      <c r="R24" s="103">
        <v>20258006</v>
      </c>
      <c r="S24" s="105">
        <v>2539940</v>
      </c>
      <c r="T24" s="105">
        <f t="shared" si="6"/>
        <v>22797946</v>
      </c>
      <c r="U24" s="40">
        <f t="shared" si="7"/>
        <v>0.14750587949618452</v>
      </c>
      <c r="V24" s="103">
        <v>23227783</v>
      </c>
      <c r="W24" s="105">
        <v>11577078</v>
      </c>
      <c r="X24" s="105">
        <f t="shared" si="8"/>
        <v>34804861</v>
      </c>
      <c r="Y24" s="40">
        <f t="shared" si="9"/>
        <v>0.2251922884871932</v>
      </c>
      <c r="Z24" s="75">
        <f t="shared" si="10"/>
        <v>86808744</v>
      </c>
      <c r="AA24" s="76">
        <f t="shared" si="11"/>
        <v>25514201</v>
      </c>
      <c r="AB24" s="76">
        <f t="shared" si="12"/>
        <v>112322945</v>
      </c>
      <c r="AC24" s="40">
        <f t="shared" si="13"/>
        <v>0.7267450668506084</v>
      </c>
      <c r="AD24" s="75">
        <v>21095789</v>
      </c>
      <c r="AE24" s="76">
        <v>7237242</v>
      </c>
      <c r="AF24" s="76">
        <f t="shared" si="14"/>
        <v>28333031</v>
      </c>
      <c r="AG24" s="40">
        <f t="shared" si="15"/>
        <v>0.6916269172483891</v>
      </c>
      <c r="AH24" s="40">
        <f t="shared" si="16"/>
        <v>0.2284199667871749</v>
      </c>
      <c r="AI24" s="12">
        <v>157166451</v>
      </c>
      <c r="AJ24" s="12">
        <v>157166451</v>
      </c>
      <c r="AK24" s="12">
        <v>108700548</v>
      </c>
      <c r="AL24" s="12"/>
    </row>
    <row r="25" spans="1:38" s="13" customFormat="1" ht="12.75">
      <c r="A25" s="29" t="s">
        <v>96</v>
      </c>
      <c r="B25" s="58" t="s">
        <v>80</v>
      </c>
      <c r="C25" s="39" t="s">
        <v>81</v>
      </c>
      <c r="D25" s="75">
        <v>1944707000</v>
      </c>
      <c r="E25" s="76">
        <v>504007000</v>
      </c>
      <c r="F25" s="77">
        <f t="shared" si="0"/>
        <v>2448714000</v>
      </c>
      <c r="G25" s="75">
        <v>2033001889</v>
      </c>
      <c r="H25" s="76">
        <v>622112355</v>
      </c>
      <c r="I25" s="78">
        <f t="shared" si="1"/>
        <v>2655114244</v>
      </c>
      <c r="J25" s="75">
        <v>425650215</v>
      </c>
      <c r="K25" s="76">
        <v>44840254</v>
      </c>
      <c r="L25" s="76">
        <f t="shared" si="2"/>
        <v>470490469</v>
      </c>
      <c r="M25" s="40">
        <f t="shared" si="3"/>
        <v>0.19213777885044966</v>
      </c>
      <c r="N25" s="103">
        <v>481415854</v>
      </c>
      <c r="O25" s="104">
        <v>118012203</v>
      </c>
      <c r="P25" s="105">
        <f t="shared" si="4"/>
        <v>599428057</v>
      </c>
      <c r="Q25" s="40">
        <f t="shared" si="5"/>
        <v>0.24479300440966156</v>
      </c>
      <c r="R25" s="103">
        <v>460321841</v>
      </c>
      <c r="S25" s="105">
        <v>67003083</v>
      </c>
      <c r="T25" s="105">
        <f t="shared" si="6"/>
        <v>527324924</v>
      </c>
      <c r="U25" s="40">
        <f t="shared" si="7"/>
        <v>0.19860724456269385</v>
      </c>
      <c r="V25" s="103">
        <v>519122297</v>
      </c>
      <c r="W25" s="105">
        <v>150496489</v>
      </c>
      <c r="X25" s="105">
        <f t="shared" si="8"/>
        <v>669618786</v>
      </c>
      <c r="Y25" s="40">
        <f t="shared" si="9"/>
        <v>0.25219961344910025</v>
      </c>
      <c r="Z25" s="75">
        <f t="shared" si="10"/>
        <v>1886510207</v>
      </c>
      <c r="AA25" s="76">
        <f t="shared" si="11"/>
        <v>380352029</v>
      </c>
      <c r="AB25" s="76">
        <f t="shared" si="12"/>
        <v>2266862236</v>
      </c>
      <c r="AC25" s="40">
        <f t="shared" si="13"/>
        <v>0.853772014188328</v>
      </c>
      <c r="AD25" s="75">
        <v>393401999</v>
      </c>
      <c r="AE25" s="76">
        <v>137008185</v>
      </c>
      <c r="AF25" s="76">
        <f t="shared" si="14"/>
        <v>530410184</v>
      </c>
      <c r="AG25" s="40">
        <f t="shared" si="15"/>
        <v>0.8340210005855665</v>
      </c>
      <c r="AH25" s="40">
        <f t="shared" si="16"/>
        <v>0.26245461757574406</v>
      </c>
      <c r="AI25" s="12">
        <v>2155178000</v>
      </c>
      <c r="AJ25" s="12">
        <v>2155178000</v>
      </c>
      <c r="AK25" s="12">
        <v>1797463712</v>
      </c>
      <c r="AL25" s="12"/>
    </row>
    <row r="26" spans="1:38" s="13" customFormat="1" ht="12.75">
      <c r="A26" s="29" t="s">
        <v>96</v>
      </c>
      <c r="B26" s="58" t="s">
        <v>412</v>
      </c>
      <c r="C26" s="39" t="s">
        <v>413</v>
      </c>
      <c r="D26" s="75">
        <v>182842585</v>
      </c>
      <c r="E26" s="76">
        <v>108028198</v>
      </c>
      <c r="F26" s="77">
        <f t="shared" si="0"/>
        <v>290870783</v>
      </c>
      <c r="G26" s="75">
        <v>211341099</v>
      </c>
      <c r="H26" s="76">
        <v>98302147</v>
      </c>
      <c r="I26" s="78">
        <f t="shared" si="1"/>
        <v>309643246</v>
      </c>
      <c r="J26" s="75">
        <v>26598784</v>
      </c>
      <c r="K26" s="76">
        <v>1391907</v>
      </c>
      <c r="L26" s="76">
        <f t="shared" si="2"/>
        <v>27990691</v>
      </c>
      <c r="M26" s="40">
        <f t="shared" si="3"/>
        <v>0.09623067229822116</v>
      </c>
      <c r="N26" s="103">
        <v>30418752</v>
      </c>
      <c r="O26" s="104">
        <v>2483704</v>
      </c>
      <c r="P26" s="105">
        <f t="shared" si="4"/>
        <v>32902456</v>
      </c>
      <c r="Q26" s="40">
        <f t="shared" si="5"/>
        <v>0.11311708814700719</v>
      </c>
      <c r="R26" s="103">
        <v>30299147</v>
      </c>
      <c r="S26" s="105">
        <v>3910306</v>
      </c>
      <c r="T26" s="105">
        <f t="shared" si="6"/>
        <v>34209453</v>
      </c>
      <c r="U26" s="40">
        <f t="shared" si="7"/>
        <v>0.11048021696555914</v>
      </c>
      <c r="V26" s="103">
        <v>32431194</v>
      </c>
      <c r="W26" s="105">
        <v>20720482</v>
      </c>
      <c r="X26" s="105">
        <f t="shared" si="8"/>
        <v>53151676</v>
      </c>
      <c r="Y26" s="40">
        <f t="shared" si="9"/>
        <v>0.17165456274799548</v>
      </c>
      <c r="Z26" s="75">
        <f t="shared" si="10"/>
        <v>119747877</v>
      </c>
      <c r="AA26" s="76">
        <f t="shared" si="11"/>
        <v>28506399</v>
      </c>
      <c r="AB26" s="76">
        <f t="shared" si="12"/>
        <v>148254276</v>
      </c>
      <c r="AC26" s="40">
        <f t="shared" si="13"/>
        <v>0.47879060149111086</v>
      </c>
      <c r="AD26" s="75">
        <v>21677945</v>
      </c>
      <c r="AE26" s="76">
        <v>15227973</v>
      </c>
      <c r="AF26" s="76">
        <f t="shared" si="14"/>
        <v>36905918</v>
      </c>
      <c r="AG26" s="40">
        <f t="shared" si="15"/>
        <v>0.300610323308388</v>
      </c>
      <c r="AH26" s="40">
        <f t="shared" si="16"/>
        <v>0.4401938464178021</v>
      </c>
      <c r="AI26" s="12">
        <v>332460256</v>
      </c>
      <c r="AJ26" s="12">
        <v>384026133</v>
      </c>
      <c r="AK26" s="12">
        <v>115442220</v>
      </c>
      <c r="AL26" s="12"/>
    </row>
    <row r="27" spans="1:38" s="13" customFormat="1" ht="12.75">
      <c r="A27" s="29" t="s">
        <v>115</v>
      </c>
      <c r="B27" s="58" t="s">
        <v>414</v>
      </c>
      <c r="C27" s="39" t="s">
        <v>415</v>
      </c>
      <c r="D27" s="75">
        <v>635620155</v>
      </c>
      <c r="E27" s="76">
        <v>272653145</v>
      </c>
      <c r="F27" s="77">
        <f t="shared" si="0"/>
        <v>908273300</v>
      </c>
      <c r="G27" s="75">
        <v>657786894</v>
      </c>
      <c r="H27" s="76">
        <v>325760508</v>
      </c>
      <c r="I27" s="78">
        <f t="shared" si="1"/>
        <v>983547402</v>
      </c>
      <c r="J27" s="75">
        <v>111814198</v>
      </c>
      <c r="K27" s="76">
        <v>6470911</v>
      </c>
      <c r="L27" s="76">
        <f t="shared" si="2"/>
        <v>118285109</v>
      </c>
      <c r="M27" s="40">
        <f t="shared" si="3"/>
        <v>0.13023074552560338</v>
      </c>
      <c r="N27" s="103">
        <v>141689050</v>
      </c>
      <c r="O27" s="104">
        <v>32732038</v>
      </c>
      <c r="P27" s="105">
        <f t="shared" si="4"/>
        <v>174421088</v>
      </c>
      <c r="Q27" s="40">
        <f t="shared" si="5"/>
        <v>0.19203590813469912</v>
      </c>
      <c r="R27" s="103">
        <v>155247857</v>
      </c>
      <c r="S27" s="105">
        <v>40128557</v>
      </c>
      <c r="T27" s="105">
        <f t="shared" si="6"/>
        <v>195376414</v>
      </c>
      <c r="U27" s="40">
        <f t="shared" si="7"/>
        <v>0.19864463431321228</v>
      </c>
      <c r="V27" s="103">
        <v>164779554</v>
      </c>
      <c r="W27" s="105">
        <v>91154988</v>
      </c>
      <c r="X27" s="105">
        <f t="shared" si="8"/>
        <v>255934542</v>
      </c>
      <c r="Y27" s="40">
        <f t="shared" si="9"/>
        <v>0.2602157674145328</v>
      </c>
      <c r="Z27" s="75">
        <f t="shared" si="10"/>
        <v>573530659</v>
      </c>
      <c r="AA27" s="76">
        <f t="shared" si="11"/>
        <v>170486494</v>
      </c>
      <c r="AB27" s="76">
        <f t="shared" si="12"/>
        <v>744017153</v>
      </c>
      <c r="AC27" s="40">
        <f t="shared" si="13"/>
        <v>0.7564629335475587</v>
      </c>
      <c r="AD27" s="75">
        <v>189968699</v>
      </c>
      <c r="AE27" s="76">
        <v>91327731</v>
      </c>
      <c r="AF27" s="76">
        <f t="shared" si="14"/>
        <v>281296430</v>
      </c>
      <c r="AG27" s="40">
        <f t="shared" si="15"/>
        <v>0.928098070507465</v>
      </c>
      <c r="AH27" s="40">
        <f t="shared" si="16"/>
        <v>-0.09016071764579447</v>
      </c>
      <c r="AI27" s="12">
        <v>827068709</v>
      </c>
      <c r="AJ27" s="12">
        <v>827068709</v>
      </c>
      <c r="AK27" s="12">
        <v>767600873</v>
      </c>
      <c r="AL27" s="12"/>
    </row>
    <row r="28" spans="1:38" s="55" customFormat="1" ht="12.75">
      <c r="A28" s="59"/>
      <c r="B28" s="60" t="s">
        <v>416</v>
      </c>
      <c r="C28" s="32"/>
      <c r="D28" s="79">
        <f>SUM(D22:D27)</f>
        <v>3101692651</v>
      </c>
      <c r="E28" s="80">
        <f>SUM(E22:E27)</f>
        <v>1019548828</v>
      </c>
      <c r="F28" s="88">
        <f t="shared" si="0"/>
        <v>4121241479</v>
      </c>
      <c r="G28" s="79">
        <f>SUM(G22:G27)</f>
        <v>3249682815</v>
      </c>
      <c r="H28" s="80">
        <f>SUM(H22:H27)</f>
        <v>1204694655</v>
      </c>
      <c r="I28" s="81">
        <f t="shared" si="1"/>
        <v>4454377470</v>
      </c>
      <c r="J28" s="79">
        <f>SUM(J22:J27)</f>
        <v>629494229</v>
      </c>
      <c r="K28" s="80">
        <f>SUM(K22:K27)</f>
        <v>65192958</v>
      </c>
      <c r="L28" s="80">
        <f t="shared" si="2"/>
        <v>694687187</v>
      </c>
      <c r="M28" s="44">
        <f t="shared" si="3"/>
        <v>0.1685626019586124</v>
      </c>
      <c r="N28" s="109">
        <f>SUM(N22:N27)</f>
        <v>727466086</v>
      </c>
      <c r="O28" s="110">
        <f>SUM(O22:O27)</f>
        <v>173447558</v>
      </c>
      <c r="P28" s="111">
        <f t="shared" si="4"/>
        <v>900913644</v>
      </c>
      <c r="Q28" s="44">
        <f t="shared" si="5"/>
        <v>0.21860248873807864</v>
      </c>
      <c r="R28" s="109">
        <f>SUM(R22:R27)</f>
        <v>716414126</v>
      </c>
      <c r="S28" s="111">
        <f>SUM(S22:S27)</f>
        <v>130120282</v>
      </c>
      <c r="T28" s="111">
        <f t="shared" si="6"/>
        <v>846534408</v>
      </c>
      <c r="U28" s="44">
        <f t="shared" si="7"/>
        <v>0.19004550326086309</v>
      </c>
      <c r="V28" s="109">
        <f>SUM(V22:V27)</f>
        <v>788369773</v>
      </c>
      <c r="W28" s="111">
        <f>SUM(W22:W27)</f>
        <v>298026792</v>
      </c>
      <c r="X28" s="111">
        <f t="shared" si="8"/>
        <v>1086396565</v>
      </c>
      <c r="Y28" s="44">
        <f t="shared" si="9"/>
        <v>0.24389414061040499</v>
      </c>
      <c r="Z28" s="79">
        <f t="shared" si="10"/>
        <v>2861744214</v>
      </c>
      <c r="AA28" s="80">
        <f t="shared" si="11"/>
        <v>666787590</v>
      </c>
      <c r="AB28" s="80">
        <f t="shared" si="12"/>
        <v>3528531804</v>
      </c>
      <c r="AC28" s="44">
        <f t="shared" si="13"/>
        <v>0.7921492571665688</v>
      </c>
      <c r="AD28" s="79">
        <f>SUM(AD22:AD27)</f>
        <v>671739600</v>
      </c>
      <c r="AE28" s="80">
        <f>SUM(AE22:AE27)</f>
        <v>275662992</v>
      </c>
      <c r="AF28" s="80">
        <f t="shared" si="14"/>
        <v>947402592</v>
      </c>
      <c r="AG28" s="44">
        <f t="shared" si="15"/>
        <v>0.7942010653599914</v>
      </c>
      <c r="AH28" s="44">
        <f t="shared" si="16"/>
        <v>0.14671056863648513</v>
      </c>
      <c r="AI28" s="61">
        <f>SUM(AI22:AI27)</f>
        <v>3760474598</v>
      </c>
      <c r="AJ28" s="61">
        <f>SUM(AJ22:AJ27)</f>
        <v>3813846055</v>
      </c>
      <c r="AK28" s="61">
        <f>SUM(AK22:AK27)</f>
        <v>3028960600</v>
      </c>
      <c r="AL28" s="61"/>
    </row>
    <row r="29" spans="1:38" s="13" customFormat="1" ht="12.75">
      <c r="A29" s="29" t="s">
        <v>96</v>
      </c>
      <c r="B29" s="58" t="s">
        <v>417</v>
      </c>
      <c r="C29" s="39" t="s">
        <v>418</v>
      </c>
      <c r="D29" s="75">
        <v>234988386</v>
      </c>
      <c r="E29" s="76">
        <v>114058000</v>
      </c>
      <c r="F29" s="77">
        <f t="shared" si="0"/>
        <v>349046386</v>
      </c>
      <c r="G29" s="75">
        <v>248103302</v>
      </c>
      <c r="H29" s="76">
        <v>1179516091</v>
      </c>
      <c r="I29" s="78">
        <f t="shared" si="1"/>
        <v>1427619393</v>
      </c>
      <c r="J29" s="75">
        <v>68046357</v>
      </c>
      <c r="K29" s="76">
        <v>3385784</v>
      </c>
      <c r="L29" s="76">
        <f t="shared" si="2"/>
        <v>71432141</v>
      </c>
      <c r="M29" s="40">
        <f t="shared" si="3"/>
        <v>0.20464942158146282</v>
      </c>
      <c r="N29" s="103">
        <v>59527662</v>
      </c>
      <c r="O29" s="104">
        <v>14374261</v>
      </c>
      <c r="P29" s="105">
        <f t="shared" si="4"/>
        <v>73901923</v>
      </c>
      <c r="Q29" s="40">
        <f t="shared" si="5"/>
        <v>0.21172522038374578</v>
      </c>
      <c r="R29" s="103">
        <v>52009728</v>
      </c>
      <c r="S29" s="105">
        <v>0</v>
      </c>
      <c r="T29" s="105">
        <f t="shared" si="6"/>
        <v>52009728</v>
      </c>
      <c r="U29" s="40">
        <f t="shared" si="7"/>
        <v>0.03643108818430011</v>
      </c>
      <c r="V29" s="103">
        <v>66983194</v>
      </c>
      <c r="W29" s="105">
        <v>136310</v>
      </c>
      <c r="X29" s="105">
        <f t="shared" si="8"/>
        <v>67119504</v>
      </c>
      <c r="Y29" s="40">
        <f t="shared" si="9"/>
        <v>0.04701498475651486</v>
      </c>
      <c r="Z29" s="75">
        <f t="shared" si="10"/>
        <v>246566941</v>
      </c>
      <c r="AA29" s="76">
        <f t="shared" si="11"/>
        <v>17896355</v>
      </c>
      <c r="AB29" s="76">
        <f t="shared" si="12"/>
        <v>264463296</v>
      </c>
      <c r="AC29" s="40">
        <f t="shared" si="13"/>
        <v>0.1852477609205467</v>
      </c>
      <c r="AD29" s="75">
        <v>0</v>
      </c>
      <c r="AE29" s="76">
        <v>1961708</v>
      </c>
      <c r="AF29" s="76">
        <f t="shared" si="14"/>
        <v>1961708</v>
      </c>
      <c r="AG29" s="40">
        <f t="shared" si="15"/>
        <v>0.039277928917915476</v>
      </c>
      <c r="AH29" s="40">
        <f t="shared" si="16"/>
        <v>33.21482911829895</v>
      </c>
      <c r="AI29" s="12">
        <v>356507779</v>
      </c>
      <c r="AJ29" s="12">
        <v>254289757</v>
      </c>
      <c r="AK29" s="12">
        <v>9987975</v>
      </c>
      <c r="AL29" s="12"/>
    </row>
    <row r="30" spans="1:38" s="13" customFormat="1" ht="12.75">
      <c r="A30" s="29" t="s">
        <v>96</v>
      </c>
      <c r="B30" s="58" t="s">
        <v>419</v>
      </c>
      <c r="C30" s="39" t="s">
        <v>420</v>
      </c>
      <c r="D30" s="75">
        <v>318858240</v>
      </c>
      <c r="E30" s="76">
        <v>70997600</v>
      </c>
      <c r="F30" s="77">
        <f t="shared" si="0"/>
        <v>389855840</v>
      </c>
      <c r="G30" s="75">
        <v>318858240</v>
      </c>
      <c r="H30" s="76">
        <v>70997600</v>
      </c>
      <c r="I30" s="78">
        <f t="shared" si="1"/>
        <v>389855840</v>
      </c>
      <c r="J30" s="75">
        <v>24600382</v>
      </c>
      <c r="K30" s="76">
        <v>18099715</v>
      </c>
      <c r="L30" s="76">
        <f t="shared" si="2"/>
        <v>42700097</v>
      </c>
      <c r="M30" s="40">
        <f t="shared" si="3"/>
        <v>0.1095279142156752</v>
      </c>
      <c r="N30" s="103">
        <v>0</v>
      </c>
      <c r="O30" s="104">
        <v>12558056</v>
      </c>
      <c r="P30" s="105">
        <f t="shared" si="4"/>
        <v>12558056</v>
      </c>
      <c r="Q30" s="40">
        <f t="shared" si="5"/>
        <v>0.03221205048512291</v>
      </c>
      <c r="R30" s="103">
        <v>0</v>
      </c>
      <c r="S30" s="105">
        <v>0</v>
      </c>
      <c r="T30" s="105">
        <f t="shared" si="6"/>
        <v>0</v>
      </c>
      <c r="U30" s="40">
        <f t="shared" si="7"/>
        <v>0</v>
      </c>
      <c r="V30" s="103">
        <v>0</v>
      </c>
      <c r="W30" s="105">
        <v>0</v>
      </c>
      <c r="X30" s="105">
        <f t="shared" si="8"/>
        <v>0</v>
      </c>
      <c r="Y30" s="40">
        <f t="shared" si="9"/>
        <v>0</v>
      </c>
      <c r="Z30" s="75">
        <f t="shared" si="10"/>
        <v>24600382</v>
      </c>
      <c r="AA30" s="76">
        <f t="shared" si="11"/>
        <v>30657771</v>
      </c>
      <c r="AB30" s="76">
        <f t="shared" si="12"/>
        <v>55258153</v>
      </c>
      <c r="AC30" s="40">
        <f t="shared" si="13"/>
        <v>0.1417399647007981</v>
      </c>
      <c r="AD30" s="75">
        <v>53138315</v>
      </c>
      <c r="AE30" s="76">
        <v>10162671</v>
      </c>
      <c r="AF30" s="76">
        <f t="shared" si="14"/>
        <v>63300986</v>
      </c>
      <c r="AG30" s="40">
        <f t="shared" si="15"/>
        <v>0.797514272047969</v>
      </c>
      <c r="AH30" s="40">
        <f t="shared" si="16"/>
        <v>-1</v>
      </c>
      <c r="AI30" s="12">
        <v>436406129</v>
      </c>
      <c r="AJ30" s="12">
        <v>414869857</v>
      </c>
      <c r="AK30" s="12">
        <v>330864632</v>
      </c>
      <c r="AL30" s="12"/>
    </row>
    <row r="31" spans="1:38" s="13" customFormat="1" ht="12.75">
      <c r="A31" s="29" t="s">
        <v>96</v>
      </c>
      <c r="B31" s="58" t="s">
        <v>421</v>
      </c>
      <c r="C31" s="39" t="s">
        <v>422</v>
      </c>
      <c r="D31" s="75">
        <v>131162344</v>
      </c>
      <c r="E31" s="76">
        <v>18902000</v>
      </c>
      <c r="F31" s="78">
        <f t="shared" si="0"/>
        <v>150064344</v>
      </c>
      <c r="G31" s="75">
        <v>129912098</v>
      </c>
      <c r="H31" s="76">
        <v>16101000</v>
      </c>
      <c r="I31" s="78">
        <f t="shared" si="1"/>
        <v>146013098</v>
      </c>
      <c r="J31" s="75">
        <v>32619762</v>
      </c>
      <c r="K31" s="76">
        <v>561153</v>
      </c>
      <c r="L31" s="76">
        <f t="shared" si="2"/>
        <v>33180915</v>
      </c>
      <c r="M31" s="40">
        <f t="shared" si="3"/>
        <v>0.22111125211729177</v>
      </c>
      <c r="N31" s="103">
        <v>33870240</v>
      </c>
      <c r="O31" s="104">
        <v>0</v>
      </c>
      <c r="P31" s="105">
        <f t="shared" si="4"/>
        <v>33870240</v>
      </c>
      <c r="Q31" s="40">
        <f t="shared" si="5"/>
        <v>0.2257047816768519</v>
      </c>
      <c r="R31" s="103">
        <v>24283292</v>
      </c>
      <c r="S31" s="105">
        <v>0</v>
      </c>
      <c r="T31" s="105">
        <f t="shared" si="6"/>
        <v>24283292</v>
      </c>
      <c r="U31" s="40">
        <f t="shared" si="7"/>
        <v>0.16630899784072797</v>
      </c>
      <c r="V31" s="103">
        <v>21884090</v>
      </c>
      <c r="W31" s="105">
        <v>2510153</v>
      </c>
      <c r="X31" s="105">
        <f t="shared" si="8"/>
        <v>24394243</v>
      </c>
      <c r="Y31" s="40">
        <f t="shared" si="9"/>
        <v>0.16706886802716836</v>
      </c>
      <c r="Z31" s="75">
        <f t="shared" si="10"/>
        <v>112657384</v>
      </c>
      <c r="AA31" s="76">
        <f t="shared" si="11"/>
        <v>3071306</v>
      </c>
      <c r="AB31" s="76">
        <f t="shared" si="12"/>
        <v>115728690</v>
      </c>
      <c r="AC31" s="40">
        <f t="shared" si="13"/>
        <v>0.7925911550756906</v>
      </c>
      <c r="AD31" s="75">
        <v>33209067</v>
      </c>
      <c r="AE31" s="76">
        <v>4297905</v>
      </c>
      <c r="AF31" s="76">
        <f t="shared" si="14"/>
        <v>37506972</v>
      </c>
      <c r="AG31" s="40">
        <f t="shared" si="15"/>
        <v>0.9931837322991286</v>
      </c>
      <c r="AH31" s="40">
        <f t="shared" si="16"/>
        <v>-0.3496077742559437</v>
      </c>
      <c r="AI31" s="12">
        <v>148381947</v>
      </c>
      <c r="AJ31" s="12">
        <v>144499313</v>
      </c>
      <c r="AK31" s="12">
        <v>143514367</v>
      </c>
      <c r="AL31" s="12"/>
    </row>
    <row r="32" spans="1:38" s="13" customFormat="1" ht="12.75">
      <c r="A32" s="29" t="s">
        <v>96</v>
      </c>
      <c r="B32" s="58" t="s">
        <v>423</v>
      </c>
      <c r="C32" s="39" t="s">
        <v>424</v>
      </c>
      <c r="D32" s="75">
        <v>250598705</v>
      </c>
      <c r="E32" s="76">
        <v>59672757</v>
      </c>
      <c r="F32" s="77">
        <f t="shared" si="0"/>
        <v>310271462</v>
      </c>
      <c r="G32" s="75">
        <v>265269653</v>
      </c>
      <c r="H32" s="76">
        <v>74120933</v>
      </c>
      <c r="I32" s="78">
        <f t="shared" si="1"/>
        <v>339390586</v>
      </c>
      <c r="J32" s="75">
        <v>46042803</v>
      </c>
      <c r="K32" s="76">
        <v>8333180</v>
      </c>
      <c r="L32" s="76">
        <f t="shared" si="2"/>
        <v>54375983</v>
      </c>
      <c r="M32" s="40">
        <f t="shared" si="3"/>
        <v>0.17525293060951896</v>
      </c>
      <c r="N32" s="103">
        <v>76639862</v>
      </c>
      <c r="O32" s="104">
        <v>10255414</v>
      </c>
      <c r="P32" s="105">
        <f t="shared" si="4"/>
        <v>86895276</v>
      </c>
      <c r="Q32" s="40">
        <f t="shared" si="5"/>
        <v>0.2800620960750815</v>
      </c>
      <c r="R32" s="103">
        <v>49881101</v>
      </c>
      <c r="S32" s="105">
        <v>12016532</v>
      </c>
      <c r="T32" s="105">
        <f t="shared" si="6"/>
        <v>61897633</v>
      </c>
      <c r="U32" s="40">
        <f t="shared" si="7"/>
        <v>0.18237875637481588</v>
      </c>
      <c r="V32" s="103">
        <v>61444227</v>
      </c>
      <c r="W32" s="105">
        <v>12159439</v>
      </c>
      <c r="X32" s="105">
        <f t="shared" si="8"/>
        <v>73603666</v>
      </c>
      <c r="Y32" s="40">
        <f t="shared" si="9"/>
        <v>0.21687008725692822</v>
      </c>
      <c r="Z32" s="75">
        <f t="shared" si="10"/>
        <v>234007993</v>
      </c>
      <c r="AA32" s="76">
        <f t="shared" si="11"/>
        <v>42764565</v>
      </c>
      <c r="AB32" s="76">
        <f t="shared" si="12"/>
        <v>276772558</v>
      </c>
      <c r="AC32" s="40">
        <f t="shared" si="13"/>
        <v>0.8154986302419125</v>
      </c>
      <c r="AD32" s="75">
        <v>48551505</v>
      </c>
      <c r="AE32" s="76">
        <v>12934927</v>
      </c>
      <c r="AF32" s="76">
        <f t="shared" si="14"/>
        <v>61486432</v>
      </c>
      <c r="AG32" s="40">
        <f t="shared" si="15"/>
        <v>0.7400951286109023</v>
      </c>
      <c r="AH32" s="40">
        <f t="shared" si="16"/>
        <v>0.1970716726577988</v>
      </c>
      <c r="AI32" s="12">
        <v>305668396</v>
      </c>
      <c r="AJ32" s="12">
        <v>304051323</v>
      </c>
      <c r="AK32" s="12">
        <v>225026903</v>
      </c>
      <c r="AL32" s="12"/>
    </row>
    <row r="33" spans="1:38" s="13" customFormat="1" ht="12.75">
      <c r="A33" s="29" t="s">
        <v>96</v>
      </c>
      <c r="B33" s="58" t="s">
        <v>425</v>
      </c>
      <c r="C33" s="39" t="s">
        <v>426</v>
      </c>
      <c r="D33" s="75">
        <v>237905314</v>
      </c>
      <c r="E33" s="76">
        <v>19346750</v>
      </c>
      <c r="F33" s="77">
        <f t="shared" si="0"/>
        <v>257252064</v>
      </c>
      <c r="G33" s="75">
        <v>295987884</v>
      </c>
      <c r="H33" s="76">
        <v>19346750</v>
      </c>
      <c r="I33" s="78">
        <f t="shared" si="1"/>
        <v>315334634</v>
      </c>
      <c r="J33" s="75">
        <v>58714778</v>
      </c>
      <c r="K33" s="76">
        <v>0</v>
      </c>
      <c r="L33" s="76">
        <f t="shared" si="2"/>
        <v>58714778</v>
      </c>
      <c r="M33" s="40">
        <f t="shared" si="3"/>
        <v>0.2282383164863548</v>
      </c>
      <c r="N33" s="103">
        <v>33819681</v>
      </c>
      <c r="O33" s="104">
        <v>0</v>
      </c>
      <c r="P33" s="105">
        <f t="shared" si="4"/>
        <v>33819681</v>
      </c>
      <c r="Q33" s="40">
        <f t="shared" si="5"/>
        <v>0.13146514929419575</v>
      </c>
      <c r="R33" s="103">
        <v>18207986</v>
      </c>
      <c r="S33" s="105">
        <v>0</v>
      </c>
      <c r="T33" s="105">
        <f t="shared" si="6"/>
        <v>18207986</v>
      </c>
      <c r="U33" s="40">
        <f t="shared" si="7"/>
        <v>0.0577417893145223</v>
      </c>
      <c r="V33" s="103">
        <v>0</v>
      </c>
      <c r="W33" s="105">
        <v>0</v>
      </c>
      <c r="X33" s="105">
        <f t="shared" si="8"/>
        <v>0</v>
      </c>
      <c r="Y33" s="40">
        <f t="shared" si="9"/>
        <v>0</v>
      </c>
      <c r="Z33" s="75">
        <f t="shared" si="10"/>
        <v>110742445</v>
      </c>
      <c r="AA33" s="76">
        <f t="shared" si="11"/>
        <v>0</v>
      </c>
      <c r="AB33" s="76">
        <f t="shared" si="12"/>
        <v>110742445</v>
      </c>
      <c r="AC33" s="40">
        <f t="shared" si="13"/>
        <v>0.35119023747959127</v>
      </c>
      <c r="AD33" s="75">
        <v>78331142</v>
      </c>
      <c r="AE33" s="76">
        <v>4567502</v>
      </c>
      <c r="AF33" s="76">
        <f t="shared" si="14"/>
        <v>82898644</v>
      </c>
      <c r="AG33" s="40">
        <f t="shared" si="15"/>
        <v>0.9347598889862364</v>
      </c>
      <c r="AH33" s="40">
        <f t="shared" si="16"/>
        <v>-1</v>
      </c>
      <c r="AI33" s="12">
        <v>231273241</v>
      </c>
      <c r="AJ33" s="12">
        <v>256800590</v>
      </c>
      <c r="AK33" s="12">
        <v>240046891</v>
      </c>
      <c r="AL33" s="12"/>
    </row>
    <row r="34" spans="1:38" s="13" customFormat="1" ht="12.75">
      <c r="A34" s="29" t="s">
        <v>96</v>
      </c>
      <c r="B34" s="58" t="s">
        <v>427</v>
      </c>
      <c r="C34" s="39" t="s">
        <v>428</v>
      </c>
      <c r="D34" s="75">
        <v>676362364</v>
      </c>
      <c r="E34" s="76">
        <v>378248544</v>
      </c>
      <c r="F34" s="77">
        <f t="shared" si="0"/>
        <v>1054610908</v>
      </c>
      <c r="G34" s="75">
        <v>670411314</v>
      </c>
      <c r="H34" s="76">
        <v>378248544</v>
      </c>
      <c r="I34" s="78">
        <f t="shared" si="1"/>
        <v>1048659858</v>
      </c>
      <c r="J34" s="75">
        <v>130345879</v>
      </c>
      <c r="K34" s="76">
        <v>49733749</v>
      </c>
      <c r="L34" s="76">
        <f t="shared" si="2"/>
        <v>180079628</v>
      </c>
      <c r="M34" s="40">
        <f t="shared" si="3"/>
        <v>0.1707545661001261</v>
      </c>
      <c r="N34" s="103">
        <v>130440405</v>
      </c>
      <c r="O34" s="104">
        <v>65759532</v>
      </c>
      <c r="P34" s="105">
        <f t="shared" si="4"/>
        <v>196199937</v>
      </c>
      <c r="Q34" s="40">
        <f t="shared" si="5"/>
        <v>0.18604011727138328</v>
      </c>
      <c r="R34" s="103">
        <v>128286700</v>
      </c>
      <c r="S34" s="105">
        <v>68832300</v>
      </c>
      <c r="T34" s="105">
        <f t="shared" si="6"/>
        <v>197119000</v>
      </c>
      <c r="U34" s="40">
        <f t="shared" si="7"/>
        <v>0.18797229482584046</v>
      </c>
      <c r="V34" s="103">
        <v>137177105</v>
      </c>
      <c r="W34" s="105">
        <v>65913777</v>
      </c>
      <c r="X34" s="105">
        <f t="shared" si="8"/>
        <v>203090882</v>
      </c>
      <c r="Y34" s="40">
        <f t="shared" si="9"/>
        <v>0.19366706988034627</v>
      </c>
      <c r="Z34" s="75">
        <f t="shared" si="10"/>
        <v>526250089</v>
      </c>
      <c r="AA34" s="76">
        <f t="shared" si="11"/>
        <v>250239358</v>
      </c>
      <c r="AB34" s="76">
        <f t="shared" si="12"/>
        <v>776489447</v>
      </c>
      <c r="AC34" s="40">
        <f t="shared" si="13"/>
        <v>0.7404588256872134</v>
      </c>
      <c r="AD34" s="75">
        <v>152859846</v>
      </c>
      <c r="AE34" s="76">
        <v>98554276</v>
      </c>
      <c r="AF34" s="76">
        <f t="shared" si="14"/>
        <v>251414122</v>
      </c>
      <c r="AG34" s="40">
        <f t="shared" si="15"/>
        <v>0.6876338503616759</v>
      </c>
      <c r="AH34" s="40">
        <f t="shared" si="16"/>
        <v>-0.19220575047888522</v>
      </c>
      <c r="AI34" s="12">
        <v>892701485</v>
      </c>
      <c r="AJ34" s="12">
        <v>1111788180</v>
      </c>
      <c r="AK34" s="12">
        <v>764503187</v>
      </c>
      <c r="AL34" s="12"/>
    </row>
    <row r="35" spans="1:38" s="13" customFormat="1" ht="12.75">
      <c r="A35" s="29" t="s">
        <v>115</v>
      </c>
      <c r="B35" s="58" t="s">
        <v>429</v>
      </c>
      <c r="C35" s="39" t="s">
        <v>430</v>
      </c>
      <c r="D35" s="75">
        <v>128340938</v>
      </c>
      <c r="E35" s="76">
        <v>6729000</v>
      </c>
      <c r="F35" s="77">
        <f t="shared" si="0"/>
        <v>135069938</v>
      </c>
      <c r="G35" s="75">
        <v>144782691</v>
      </c>
      <c r="H35" s="76">
        <v>13037566</v>
      </c>
      <c r="I35" s="78">
        <f t="shared" si="1"/>
        <v>157820257</v>
      </c>
      <c r="J35" s="75">
        <v>23679844</v>
      </c>
      <c r="K35" s="76">
        <v>217473</v>
      </c>
      <c r="L35" s="76">
        <f t="shared" si="2"/>
        <v>23897317</v>
      </c>
      <c r="M35" s="40">
        <f t="shared" si="3"/>
        <v>0.17692550506686394</v>
      </c>
      <c r="N35" s="103">
        <v>30162160</v>
      </c>
      <c r="O35" s="104">
        <v>2403567</v>
      </c>
      <c r="P35" s="105">
        <f t="shared" si="4"/>
        <v>32565727</v>
      </c>
      <c r="Q35" s="40">
        <f t="shared" si="5"/>
        <v>0.2411027019202452</v>
      </c>
      <c r="R35" s="103">
        <v>32861827</v>
      </c>
      <c r="S35" s="105">
        <v>689261</v>
      </c>
      <c r="T35" s="105">
        <f t="shared" si="6"/>
        <v>33551088</v>
      </c>
      <c r="U35" s="40">
        <f t="shared" si="7"/>
        <v>0.21259050414548494</v>
      </c>
      <c r="V35" s="103">
        <v>33239228</v>
      </c>
      <c r="W35" s="105">
        <v>3679378</v>
      </c>
      <c r="X35" s="105">
        <f t="shared" si="8"/>
        <v>36918606</v>
      </c>
      <c r="Y35" s="40">
        <f t="shared" si="9"/>
        <v>0.23392818324963188</v>
      </c>
      <c r="Z35" s="75">
        <f t="shared" si="10"/>
        <v>119943059</v>
      </c>
      <c r="AA35" s="76">
        <f t="shared" si="11"/>
        <v>6989679</v>
      </c>
      <c r="AB35" s="76">
        <f t="shared" si="12"/>
        <v>126932738</v>
      </c>
      <c r="AC35" s="40">
        <f t="shared" si="13"/>
        <v>0.8042867272735463</v>
      </c>
      <c r="AD35" s="75">
        <v>30374553</v>
      </c>
      <c r="AE35" s="76">
        <v>2398834</v>
      </c>
      <c r="AF35" s="76">
        <f t="shared" si="14"/>
        <v>32773387</v>
      </c>
      <c r="AG35" s="40">
        <f t="shared" si="15"/>
        <v>0.7898432521327786</v>
      </c>
      <c r="AH35" s="40">
        <f t="shared" si="16"/>
        <v>0.1264812513885123</v>
      </c>
      <c r="AI35" s="12">
        <v>138717369</v>
      </c>
      <c r="AJ35" s="12">
        <v>152114478</v>
      </c>
      <c r="AK35" s="12">
        <v>120146594</v>
      </c>
      <c r="AL35" s="12"/>
    </row>
    <row r="36" spans="1:38" s="55" customFormat="1" ht="12.75">
      <c r="A36" s="59"/>
      <c r="B36" s="60" t="s">
        <v>431</v>
      </c>
      <c r="C36" s="32"/>
      <c r="D36" s="79">
        <f>SUM(D29:D35)</f>
        <v>1978216291</v>
      </c>
      <c r="E36" s="80">
        <f>SUM(E29:E35)</f>
        <v>667954651</v>
      </c>
      <c r="F36" s="88">
        <f t="shared" si="0"/>
        <v>2646170942</v>
      </c>
      <c r="G36" s="79">
        <f>SUM(G29:G35)</f>
        <v>2073325182</v>
      </c>
      <c r="H36" s="80">
        <f>SUM(H29:H35)</f>
        <v>1751368484</v>
      </c>
      <c r="I36" s="81">
        <f t="shared" si="1"/>
        <v>3824693666</v>
      </c>
      <c r="J36" s="79">
        <f>SUM(J29:J35)</f>
        <v>384049805</v>
      </c>
      <c r="K36" s="80">
        <f>SUM(K29:K35)</f>
        <v>80331054</v>
      </c>
      <c r="L36" s="80">
        <f t="shared" si="2"/>
        <v>464380859</v>
      </c>
      <c r="M36" s="44">
        <f t="shared" si="3"/>
        <v>0.17549163269437792</v>
      </c>
      <c r="N36" s="109">
        <f>SUM(N29:N35)</f>
        <v>364460010</v>
      </c>
      <c r="O36" s="110">
        <f>SUM(O29:O35)</f>
        <v>105350830</v>
      </c>
      <c r="P36" s="111">
        <f t="shared" si="4"/>
        <v>469810840</v>
      </c>
      <c r="Q36" s="44">
        <f t="shared" si="5"/>
        <v>0.17754364714054063</v>
      </c>
      <c r="R36" s="109">
        <f>SUM(R29:R35)</f>
        <v>305530634</v>
      </c>
      <c r="S36" s="111">
        <f>SUM(S29:S35)</f>
        <v>81538093</v>
      </c>
      <c r="T36" s="111">
        <f t="shared" si="6"/>
        <v>387068727</v>
      </c>
      <c r="U36" s="44">
        <f t="shared" si="7"/>
        <v>0.10120254347188286</v>
      </c>
      <c r="V36" s="109">
        <f>SUM(V29:V35)</f>
        <v>320727844</v>
      </c>
      <c r="W36" s="111">
        <f>SUM(W29:W35)</f>
        <v>84399057</v>
      </c>
      <c r="X36" s="111">
        <f t="shared" si="8"/>
        <v>405126901</v>
      </c>
      <c r="Y36" s="44">
        <f t="shared" si="9"/>
        <v>0.1059240128435426</v>
      </c>
      <c r="Z36" s="79">
        <f t="shared" si="10"/>
        <v>1374768293</v>
      </c>
      <c r="AA36" s="80">
        <f t="shared" si="11"/>
        <v>351619034</v>
      </c>
      <c r="AB36" s="80">
        <f t="shared" si="12"/>
        <v>1726387327</v>
      </c>
      <c r="AC36" s="44">
        <f t="shared" si="13"/>
        <v>0.4513792417800396</v>
      </c>
      <c r="AD36" s="79">
        <f>SUM(AD29:AD35)</f>
        <v>396464428</v>
      </c>
      <c r="AE36" s="80">
        <f>SUM(AE29:AE35)</f>
        <v>134877823</v>
      </c>
      <c r="AF36" s="80">
        <f t="shared" si="14"/>
        <v>531342251</v>
      </c>
      <c r="AG36" s="44">
        <f t="shared" si="15"/>
        <v>0.6951490167823573</v>
      </c>
      <c r="AH36" s="44">
        <f t="shared" si="16"/>
        <v>-0.23754058662276412</v>
      </c>
      <c r="AI36" s="61">
        <f>SUM(AI29:AI35)</f>
        <v>2509656346</v>
      </c>
      <c r="AJ36" s="61">
        <f>SUM(AJ29:AJ35)</f>
        <v>2638413498</v>
      </c>
      <c r="AK36" s="61">
        <f>SUM(AK29:AK35)</f>
        <v>1834090549</v>
      </c>
      <c r="AL36" s="61"/>
    </row>
    <row r="37" spans="1:38" s="13" customFormat="1" ht="12.75">
      <c r="A37" s="29" t="s">
        <v>96</v>
      </c>
      <c r="B37" s="58" t="s">
        <v>432</v>
      </c>
      <c r="C37" s="39" t="s">
        <v>433</v>
      </c>
      <c r="D37" s="75">
        <v>163229677</v>
      </c>
      <c r="E37" s="76">
        <v>71685000</v>
      </c>
      <c r="F37" s="77">
        <f t="shared" si="0"/>
        <v>234914677</v>
      </c>
      <c r="G37" s="75">
        <v>163229677</v>
      </c>
      <c r="H37" s="76">
        <v>71685000</v>
      </c>
      <c r="I37" s="78">
        <f t="shared" si="1"/>
        <v>234914677</v>
      </c>
      <c r="J37" s="75">
        <v>26295072</v>
      </c>
      <c r="K37" s="76">
        <v>0</v>
      </c>
      <c r="L37" s="76">
        <f t="shared" si="2"/>
        <v>26295072</v>
      </c>
      <c r="M37" s="40">
        <f t="shared" si="3"/>
        <v>0.11193456422478022</v>
      </c>
      <c r="N37" s="103">
        <v>29103563</v>
      </c>
      <c r="O37" s="104">
        <v>4029521</v>
      </c>
      <c r="P37" s="105">
        <f t="shared" si="4"/>
        <v>33133084</v>
      </c>
      <c r="Q37" s="40">
        <f t="shared" si="5"/>
        <v>0.14104305624122412</v>
      </c>
      <c r="R37" s="103">
        <v>30133460</v>
      </c>
      <c r="S37" s="105">
        <v>7463189</v>
      </c>
      <c r="T37" s="105">
        <f t="shared" si="6"/>
        <v>37596649</v>
      </c>
      <c r="U37" s="40">
        <f t="shared" si="7"/>
        <v>0.16004384860125193</v>
      </c>
      <c r="V37" s="103">
        <v>36062949</v>
      </c>
      <c r="W37" s="105">
        <v>28413337</v>
      </c>
      <c r="X37" s="105">
        <f t="shared" si="8"/>
        <v>64476286</v>
      </c>
      <c r="Y37" s="40">
        <f t="shared" si="9"/>
        <v>0.27446682694925867</v>
      </c>
      <c r="Z37" s="75">
        <f t="shared" si="10"/>
        <v>121595044</v>
      </c>
      <c r="AA37" s="76">
        <f t="shared" si="11"/>
        <v>39906047</v>
      </c>
      <c r="AB37" s="76">
        <f t="shared" si="12"/>
        <v>161501091</v>
      </c>
      <c r="AC37" s="40">
        <f t="shared" si="13"/>
        <v>0.687488296016515</v>
      </c>
      <c r="AD37" s="75">
        <v>34142507</v>
      </c>
      <c r="AE37" s="76">
        <v>15501004</v>
      </c>
      <c r="AF37" s="76">
        <f t="shared" si="14"/>
        <v>49643511</v>
      </c>
      <c r="AG37" s="40">
        <f t="shared" si="15"/>
        <v>0.7951645514114352</v>
      </c>
      <c r="AH37" s="40">
        <f t="shared" si="16"/>
        <v>0.29878577685611307</v>
      </c>
      <c r="AI37" s="12">
        <v>181141325</v>
      </c>
      <c r="AJ37" s="12">
        <v>185319559</v>
      </c>
      <c r="AK37" s="12">
        <v>147359544</v>
      </c>
      <c r="AL37" s="12"/>
    </row>
    <row r="38" spans="1:38" s="13" customFormat="1" ht="12.75">
      <c r="A38" s="29" t="s">
        <v>96</v>
      </c>
      <c r="B38" s="58" t="s">
        <v>434</v>
      </c>
      <c r="C38" s="39" t="s">
        <v>435</v>
      </c>
      <c r="D38" s="75">
        <v>291068000</v>
      </c>
      <c r="E38" s="76">
        <v>59996000</v>
      </c>
      <c r="F38" s="77">
        <f t="shared" si="0"/>
        <v>351064000</v>
      </c>
      <c r="G38" s="75">
        <v>292597384</v>
      </c>
      <c r="H38" s="76">
        <v>71842000</v>
      </c>
      <c r="I38" s="78">
        <f t="shared" si="1"/>
        <v>364439384</v>
      </c>
      <c r="J38" s="75">
        <v>49103348</v>
      </c>
      <c r="K38" s="76">
        <v>212877</v>
      </c>
      <c r="L38" s="76">
        <f t="shared" si="2"/>
        <v>49316225</v>
      </c>
      <c r="M38" s="40">
        <f t="shared" si="3"/>
        <v>0.14047645158717498</v>
      </c>
      <c r="N38" s="103">
        <v>58059138</v>
      </c>
      <c r="O38" s="104">
        <v>5119967</v>
      </c>
      <c r="P38" s="105">
        <f t="shared" si="4"/>
        <v>63179105</v>
      </c>
      <c r="Q38" s="40">
        <f t="shared" si="5"/>
        <v>0.1799646360777522</v>
      </c>
      <c r="R38" s="103">
        <v>38906838</v>
      </c>
      <c r="S38" s="105">
        <v>5979407</v>
      </c>
      <c r="T38" s="105">
        <f t="shared" si="6"/>
        <v>44886245</v>
      </c>
      <c r="U38" s="40">
        <f t="shared" si="7"/>
        <v>0.12316518732783283</v>
      </c>
      <c r="V38" s="103">
        <v>60033590</v>
      </c>
      <c r="W38" s="105">
        <v>20503897</v>
      </c>
      <c r="X38" s="105">
        <f t="shared" si="8"/>
        <v>80537487</v>
      </c>
      <c r="Y38" s="40">
        <f t="shared" si="9"/>
        <v>0.22099007554024402</v>
      </c>
      <c r="Z38" s="75">
        <f t="shared" si="10"/>
        <v>206102914</v>
      </c>
      <c r="AA38" s="76">
        <f t="shared" si="11"/>
        <v>31816148</v>
      </c>
      <c r="AB38" s="76">
        <f t="shared" si="12"/>
        <v>237919062</v>
      </c>
      <c r="AC38" s="40">
        <f t="shared" si="13"/>
        <v>0.6528357593755564</v>
      </c>
      <c r="AD38" s="75">
        <v>49704228</v>
      </c>
      <c r="AE38" s="76">
        <v>10714886</v>
      </c>
      <c r="AF38" s="76">
        <f t="shared" si="14"/>
        <v>60419114</v>
      </c>
      <c r="AG38" s="40">
        <f t="shared" si="15"/>
        <v>0.7990839751588429</v>
      </c>
      <c r="AH38" s="40">
        <f t="shared" si="16"/>
        <v>0.332980271772936</v>
      </c>
      <c r="AI38" s="12">
        <v>278892000</v>
      </c>
      <c r="AJ38" s="12">
        <v>278892000</v>
      </c>
      <c r="AK38" s="12">
        <v>222858128</v>
      </c>
      <c r="AL38" s="12"/>
    </row>
    <row r="39" spans="1:38" s="13" customFormat="1" ht="12.75">
      <c r="A39" s="29" t="s">
        <v>96</v>
      </c>
      <c r="B39" s="58" t="s">
        <v>436</v>
      </c>
      <c r="C39" s="39" t="s">
        <v>437</v>
      </c>
      <c r="D39" s="75">
        <v>198198185</v>
      </c>
      <c r="E39" s="76">
        <v>147719902</v>
      </c>
      <c r="F39" s="77">
        <f t="shared" si="0"/>
        <v>345918087</v>
      </c>
      <c r="G39" s="75">
        <v>191487344</v>
      </c>
      <c r="H39" s="76">
        <v>151152727</v>
      </c>
      <c r="I39" s="78">
        <f t="shared" si="1"/>
        <v>342640071</v>
      </c>
      <c r="J39" s="75">
        <v>28896776</v>
      </c>
      <c r="K39" s="76">
        <v>15641147</v>
      </c>
      <c r="L39" s="76">
        <f t="shared" si="2"/>
        <v>44537923</v>
      </c>
      <c r="M39" s="40">
        <f t="shared" si="3"/>
        <v>0.12875280210485207</v>
      </c>
      <c r="N39" s="103">
        <v>29522061</v>
      </c>
      <c r="O39" s="104">
        <v>8612623</v>
      </c>
      <c r="P39" s="105">
        <f t="shared" si="4"/>
        <v>38134684</v>
      </c>
      <c r="Q39" s="40">
        <f t="shared" si="5"/>
        <v>0.11024194869579051</v>
      </c>
      <c r="R39" s="103">
        <v>32211530</v>
      </c>
      <c r="S39" s="105">
        <v>22334785</v>
      </c>
      <c r="T39" s="105">
        <f t="shared" si="6"/>
        <v>54546315</v>
      </c>
      <c r="U39" s="40">
        <f t="shared" si="7"/>
        <v>0.15919420878242813</v>
      </c>
      <c r="V39" s="103">
        <v>52431597</v>
      </c>
      <c r="W39" s="105">
        <v>31843771</v>
      </c>
      <c r="X39" s="105">
        <f t="shared" si="8"/>
        <v>84275368</v>
      </c>
      <c r="Y39" s="40">
        <f t="shared" si="9"/>
        <v>0.2459588796898189</v>
      </c>
      <c r="Z39" s="75">
        <f t="shared" si="10"/>
        <v>143061964</v>
      </c>
      <c r="AA39" s="76">
        <f t="shared" si="11"/>
        <v>78432326</v>
      </c>
      <c r="AB39" s="76">
        <f t="shared" si="12"/>
        <v>221494290</v>
      </c>
      <c r="AC39" s="40">
        <f t="shared" si="13"/>
        <v>0.6464342870160099</v>
      </c>
      <c r="AD39" s="75">
        <v>43919617</v>
      </c>
      <c r="AE39" s="76">
        <v>25905819</v>
      </c>
      <c r="AF39" s="76">
        <f t="shared" si="14"/>
        <v>69825436</v>
      </c>
      <c r="AG39" s="40">
        <f t="shared" si="15"/>
        <v>0.7307785555834652</v>
      </c>
      <c r="AH39" s="40">
        <f t="shared" si="16"/>
        <v>0.20694367021209858</v>
      </c>
      <c r="AI39" s="12">
        <v>259328684</v>
      </c>
      <c r="AJ39" s="12">
        <v>243910819</v>
      </c>
      <c r="AK39" s="12">
        <v>178244796</v>
      </c>
      <c r="AL39" s="12"/>
    </row>
    <row r="40" spans="1:38" s="13" customFormat="1" ht="12.75">
      <c r="A40" s="29" t="s">
        <v>96</v>
      </c>
      <c r="B40" s="58" t="s">
        <v>438</v>
      </c>
      <c r="C40" s="39" t="s">
        <v>439</v>
      </c>
      <c r="D40" s="75">
        <v>77099175</v>
      </c>
      <c r="E40" s="76">
        <v>23866952</v>
      </c>
      <c r="F40" s="77">
        <f t="shared" si="0"/>
        <v>100966127</v>
      </c>
      <c r="G40" s="75">
        <v>79765271</v>
      </c>
      <c r="H40" s="76">
        <v>31536113</v>
      </c>
      <c r="I40" s="78">
        <f t="shared" si="1"/>
        <v>111301384</v>
      </c>
      <c r="J40" s="75">
        <v>16283156</v>
      </c>
      <c r="K40" s="76">
        <v>1973332</v>
      </c>
      <c r="L40" s="76">
        <f t="shared" si="2"/>
        <v>18256488</v>
      </c>
      <c r="M40" s="40">
        <f t="shared" si="3"/>
        <v>0.18081794897411485</v>
      </c>
      <c r="N40" s="103">
        <v>17920966</v>
      </c>
      <c r="O40" s="104">
        <v>1259026</v>
      </c>
      <c r="P40" s="105">
        <f t="shared" si="4"/>
        <v>19179992</v>
      </c>
      <c r="Q40" s="40">
        <f t="shared" si="5"/>
        <v>0.18996462051079765</v>
      </c>
      <c r="R40" s="103">
        <v>21594393</v>
      </c>
      <c r="S40" s="105">
        <v>9141769</v>
      </c>
      <c r="T40" s="105">
        <f t="shared" si="6"/>
        <v>30736162</v>
      </c>
      <c r="U40" s="40">
        <f t="shared" si="7"/>
        <v>0.2761525588936073</v>
      </c>
      <c r="V40" s="103">
        <v>17751583</v>
      </c>
      <c r="W40" s="105">
        <v>8226709</v>
      </c>
      <c r="X40" s="105">
        <f t="shared" si="8"/>
        <v>25978292</v>
      </c>
      <c r="Y40" s="40">
        <f t="shared" si="9"/>
        <v>0.23340493232321352</v>
      </c>
      <c r="Z40" s="75">
        <f t="shared" si="10"/>
        <v>73550098</v>
      </c>
      <c r="AA40" s="76">
        <f t="shared" si="11"/>
        <v>20600836</v>
      </c>
      <c r="AB40" s="76">
        <f t="shared" si="12"/>
        <v>94150934</v>
      </c>
      <c r="AC40" s="40">
        <f t="shared" si="13"/>
        <v>0.8459098226487463</v>
      </c>
      <c r="AD40" s="75">
        <v>16722687</v>
      </c>
      <c r="AE40" s="76">
        <v>3491321</v>
      </c>
      <c r="AF40" s="76">
        <f t="shared" si="14"/>
        <v>20214008</v>
      </c>
      <c r="AG40" s="40">
        <f t="shared" si="15"/>
        <v>0.8164886431485474</v>
      </c>
      <c r="AH40" s="40">
        <f t="shared" si="16"/>
        <v>0.285162843509313</v>
      </c>
      <c r="AI40" s="12">
        <v>80405298</v>
      </c>
      <c r="AJ40" s="12">
        <v>91184956</v>
      </c>
      <c r="AK40" s="12">
        <v>74451481</v>
      </c>
      <c r="AL40" s="12"/>
    </row>
    <row r="41" spans="1:38" s="13" customFormat="1" ht="12.75">
      <c r="A41" s="29" t="s">
        <v>96</v>
      </c>
      <c r="B41" s="58" t="s">
        <v>440</v>
      </c>
      <c r="C41" s="39" t="s">
        <v>441</v>
      </c>
      <c r="D41" s="75">
        <v>0</v>
      </c>
      <c r="E41" s="76">
        <v>0</v>
      </c>
      <c r="F41" s="77">
        <f t="shared" si="0"/>
        <v>0</v>
      </c>
      <c r="G41" s="75">
        <v>0</v>
      </c>
      <c r="H41" s="76">
        <v>0</v>
      </c>
      <c r="I41" s="78">
        <f t="shared" si="1"/>
        <v>0</v>
      </c>
      <c r="J41" s="75">
        <v>46948029</v>
      </c>
      <c r="K41" s="76">
        <v>0</v>
      </c>
      <c r="L41" s="76">
        <f t="shared" si="2"/>
        <v>46948029</v>
      </c>
      <c r="M41" s="40">
        <f t="shared" si="3"/>
        <v>0</v>
      </c>
      <c r="N41" s="103">
        <v>59157407</v>
      </c>
      <c r="O41" s="104">
        <v>0</v>
      </c>
      <c r="P41" s="105">
        <f t="shared" si="4"/>
        <v>59157407</v>
      </c>
      <c r="Q41" s="40">
        <f t="shared" si="5"/>
        <v>0</v>
      </c>
      <c r="R41" s="103">
        <v>53023767</v>
      </c>
      <c r="S41" s="105">
        <v>0</v>
      </c>
      <c r="T41" s="105">
        <f t="shared" si="6"/>
        <v>53023767</v>
      </c>
      <c r="U41" s="40">
        <f t="shared" si="7"/>
        <v>0</v>
      </c>
      <c r="V41" s="103">
        <v>42364676</v>
      </c>
      <c r="W41" s="105">
        <v>0</v>
      </c>
      <c r="X41" s="105">
        <f t="shared" si="8"/>
        <v>42364676</v>
      </c>
      <c r="Y41" s="40">
        <f t="shared" si="9"/>
        <v>0</v>
      </c>
      <c r="Z41" s="75">
        <f t="shared" si="10"/>
        <v>201493879</v>
      </c>
      <c r="AA41" s="76">
        <f t="shared" si="11"/>
        <v>0</v>
      </c>
      <c r="AB41" s="76">
        <f t="shared" si="12"/>
        <v>201493879</v>
      </c>
      <c r="AC41" s="40">
        <f t="shared" si="13"/>
        <v>0</v>
      </c>
      <c r="AD41" s="75">
        <v>37075773</v>
      </c>
      <c r="AE41" s="76">
        <v>4709552</v>
      </c>
      <c r="AF41" s="76">
        <f t="shared" si="14"/>
        <v>41785325</v>
      </c>
      <c r="AG41" s="40">
        <f t="shared" si="15"/>
        <v>3.07402048828125</v>
      </c>
      <c r="AH41" s="40">
        <f t="shared" si="16"/>
        <v>0.013864939425504152</v>
      </c>
      <c r="AI41" s="12">
        <v>51200000</v>
      </c>
      <c r="AJ41" s="12">
        <v>51200000</v>
      </c>
      <c r="AK41" s="12">
        <v>157389849</v>
      </c>
      <c r="AL41" s="12"/>
    </row>
    <row r="42" spans="1:38" s="13" customFormat="1" ht="12.75">
      <c r="A42" s="29" t="s">
        <v>115</v>
      </c>
      <c r="B42" s="58" t="s">
        <v>442</v>
      </c>
      <c r="C42" s="39" t="s">
        <v>443</v>
      </c>
      <c r="D42" s="75">
        <v>595874504</v>
      </c>
      <c r="E42" s="76">
        <v>849317000</v>
      </c>
      <c r="F42" s="77">
        <f t="shared" si="0"/>
        <v>1445191504</v>
      </c>
      <c r="G42" s="75">
        <v>584917755</v>
      </c>
      <c r="H42" s="76">
        <v>849317000</v>
      </c>
      <c r="I42" s="78">
        <f t="shared" si="1"/>
        <v>1434234755</v>
      </c>
      <c r="J42" s="75">
        <v>98468010</v>
      </c>
      <c r="K42" s="76">
        <v>71089934</v>
      </c>
      <c r="L42" s="76">
        <f t="shared" si="2"/>
        <v>169557944</v>
      </c>
      <c r="M42" s="40">
        <f t="shared" si="3"/>
        <v>0.11732558870620097</v>
      </c>
      <c r="N42" s="103">
        <v>131828952</v>
      </c>
      <c r="O42" s="104">
        <v>199409783</v>
      </c>
      <c r="P42" s="105">
        <f t="shared" si="4"/>
        <v>331238735</v>
      </c>
      <c r="Q42" s="40">
        <f t="shared" si="5"/>
        <v>0.229200582817708</v>
      </c>
      <c r="R42" s="103">
        <v>119162030</v>
      </c>
      <c r="S42" s="105">
        <v>144093000</v>
      </c>
      <c r="T42" s="105">
        <f t="shared" si="6"/>
        <v>263255030</v>
      </c>
      <c r="U42" s="40">
        <f t="shared" si="7"/>
        <v>0.18355086507438595</v>
      </c>
      <c r="V42" s="103">
        <v>134863118</v>
      </c>
      <c r="W42" s="105">
        <v>177674119</v>
      </c>
      <c r="X42" s="105">
        <f t="shared" si="8"/>
        <v>312537237</v>
      </c>
      <c r="Y42" s="40">
        <f t="shared" si="9"/>
        <v>0.2179121903931271</v>
      </c>
      <c r="Z42" s="75">
        <f t="shared" si="10"/>
        <v>484322110</v>
      </c>
      <c r="AA42" s="76">
        <f t="shared" si="11"/>
        <v>592266836</v>
      </c>
      <c r="AB42" s="76">
        <f t="shared" si="12"/>
        <v>1076588946</v>
      </c>
      <c r="AC42" s="40">
        <f t="shared" si="13"/>
        <v>0.7506364925594067</v>
      </c>
      <c r="AD42" s="75">
        <v>112267375</v>
      </c>
      <c r="AE42" s="76">
        <v>133431784</v>
      </c>
      <c r="AF42" s="76">
        <f t="shared" si="14"/>
        <v>245699159</v>
      </c>
      <c r="AG42" s="40">
        <f t="shared" si="15"/>
        <v>0.6119992143880972</v>
      </c>
      <c r="AH42" s="40">
        <f t="shared" si="16"/>
        <v>0.27203218062297063</v>
      </c>
      <c r="AI42" s="12">
        <v>1273641599</v>
      </c>
      <c r="AJ42" s="12">
        <v>1273641599</v>
      </c>
      <c r="AK42" s="12">
        <v>779467658</v>
      </c>
      <c r="AL42" s="12"/>
    </row>
    <row r="43" spans="1:38" s="55" customFormat="1" ht="12.75">
      <c r="A43" s="59"/>
      <c r="B43" s="60" t="s">
        <v>444</v>
      </c>
      <c r="C43" s="32"/>
      <c r="D43" s="79">
        <f>SUM(D37:D42)</f>
        <v>1325469541</v>
      </c>
      <c r="E43" s="80">
        <f>SUM(E37:E42)</f>
        <v>1152584854</v>
      </c>
      <c r="F43" s="81">
        <f t="shared" si="0"/>
        <v>2478054395</v>
      </c>
      <c r="G43" s="79">
        <f>SUM(G37:G42)</f>
        <v>1311997431</v>
      </c>
      <c r="H43" s="80">
        <f>SUM(H37:H42)</f>
        <v>1175532840</v>
      </c>
      <c r="I43" s="88">
        <f t="shared" si="1"/>
        <v>2487530271</v>
      </c>
      <c r="J43" s="79">
        <f>SUM(J37:J42)</f>
        <v>265994391</v>
      </c>
      <c r="K43" s="90">
        <f>SUM(K37:K42)</f>
        <v>88917290</v>
      </c>
      <c r="L43" s="80">
        <f t="shared" si="2"/>
        <v>354911681</v>
      </c>
      <c r="M43" s="44">
        <f t="shared" si="3"/>
        <v>0.14322190897669945</v>
      </c>
      <c r="N43" s="109">
        <f>SUM(N37:N42)</f>
        <v>325592087</v>
      </c>
      <c r="O43" s="110">
        <f>SUM(O37:O42)</f>
        <v>218430920</v>
      </c>
      <c r="P43" s="111">
        <f t="shared" si="4"/>
        <v>544023007</v>
      </c>
      <c r="Q43" s="44">
        <f t="shared" si="5"/>
        <v>0.2195363459727445</v>
      </c>
      <c r="R43" s="109">
        <f>SUM(R37:R42)</f>
        <v>295032018</v>
      </c>
      <c r="S43" s="111">
        <f>SUM(S37:S42)</f>
        <v>189012150</v>
      </c>
      <c r="T43" s="111">
        <f t="shared" si="6"/>
        <v>484044168</v>
      </c>
      <c r="U43" s="44">
        <f t="shared" si="7"/>
        <v>0.1945882523091515</v>
      </c>
      <c r="V43" s="109">
        <f>SUM(V37:V42)</f>
        <v>343507513</v>
      </c>
      <c r="W43" s="111">
        <f>SUM(W37:W42)</f>
        <v>266661833</v>
      </c>
      <c r="X43" s="111">
        <f t="shared" si="8"/>
        <v>610169346</v>
      </c>
      <c r="Y43" s="44">
        <f t="shared" si="9"/>
        <v>0.24529122443792764</v>
      </c>
      <c r="Z43" s="79">
        <f t="shared" si="10"/>
        <v>1230126009</v>
      </c>
      <c r="AA43" s="80">
        <f t="shared" si="11"/>
        <v>763022193</v>
      </c>
      <c r="AB43" s="80">
        <f t="shared" si="12"/>
        <v>1993148202</v>
      </c>
      <c r="AC43" s="44">
        <f t="shared" si="13"/>
        <v>0.8012558581643889</v>
      </c>
      <c r="AD43" s="79">
        <f>SUM(AD37:AD42)</f>
        <v>293832187</v>
      </c>
      <c r="AE43" s="80">
        <f>SUM(AE37:AE42)</f>
        <v>193754366</v>
      </c>
      <c r="AF43" s="80">
        <f t="shared" si="14"/>
        <v>487586553</v>
      </c>
      <c r="AG43" s="44">
        <f t="shared" si="15"/>
        <v>0.7343041873231965</v>
      </c>
      <c r="AH43" s="44">
        <f t="shared" si="16"/>
        <v>0.25140724707393636</v>
      </c>
      <c r="AI43" s="61">
        <f>SUM(AI37:AI42)</f>
        <v>2124608906</v>
      </c>
      <c r="AJ43" s="61">
        <f>SUM(AJ37:AJ42)</f>
        <v>2124148933</v>
      </c>
      <c r="AK43" s="61">
        <f>SUM(AK37:AK42)</f>
        <v>1559771456</v>
      </c>
      <c r="AL43" s="61"/>
    </row>
    <row r="44" spans="1:38" s="55" customFormat="1" ht="12.75">
      <c r="A44" s="59"/>
      <c r="B44" s="60" t="s">
        <v>445</v>
      </c>
      <c r="C44" s="32"/>
      <c r="D44" s="79">
        <f>SUM(D9:D14,D16:D20,D22:D27,D29:D35,D37:D42)</f>
        <v>11028475596</v>
      </c>
      <c r="E44" s="80">
        <f>SUM(E9:E14,E16:E20,E22:E27,E29:E35,E37:E42)</f>
        <v>4891791867</v>
      </c>
      <c r="F44" s="81">
        <f t="shared" si="0"/>
        <v>15920267463</v>
      </c>
      <c r="G44" s="79">
        <f>SUM(G9:G14,G16:G20,G22:G27,G29:G35,G37:G42)</f>
        <v>11381028771</v>
      </c>
      <c r="H44" s="80">
        <f>SUM(H9:H14,H16:H20,H22:H27,H29:H35,H37:H42)</f>
        <v>6302825911</v>
      </c>
      <c r="I44" s="88">
        <f t="shared" si="1"/>
        <v>17683854682</v>
      </c>
      <c r="J44" s="79">
        <f>SUM(J9:J14,J16:J20,J22:J27,J29:J35,J37:J42)</f>
        <v>2004512678</v>
      </c>
      <c r="K44" s="90">
        <f>SUM(K9:K14,K16:K20,K22:K27,K29:K35,K37:K42)</f>
        <v>473651110</v>
      </c>
      <c r="L44" s="80">
        <f t="shared" si="2"/>
        <v>2478163788</v>
      </c>
      <c r="M44" s="44">
        <f t="shared" si="3"/>
        <v>0.1556609393503881</v>
      </c>
      <c r="N44" s="109">
        <f>SUM(N9:N14,N16:N20,N22:N27,N29:N35,N37:N42)</f>
        <v>2405167346</v>
      </c>
      <c r="O44" s="110">
        <f>SUM(O9:O14,O16:O20,O22:O27,O29:O35,O37:O42)</f>
        <v>874150452</v>
      </c>
      <c r="P44" s="111">
        <f t="shared" si="4"/>
        <v>3279317798</v>
      </c>
      <c r="Q44" s="44">
        <f t="shared" si="5"/>
        <v>0.20598383825029334</v>
      </c>
      <c r="R44" s="109">
        <f>SUM(R9:R14,R16:R20,R22:R27,R29:R35,R37:R42)</f>
        <v>2236426322</v>
      </c>
      <c r="S44" s="111">
        <f>SUM(S9:S14,S16:S20,S22:S27,S29:S35,S37:S42)</f>
        <v>661629632</v>
      </c>
      <c r="T44" s="111">
        <f t="shared" si="6"/>
        <v>2898055954</v>
      </c>
      <c r="U44" s="44">
        <f t="shared" si="7"/>
        <v>0.1638814617126359</v>
      </c>
      <c r="V44" s="109">
        <f>SUM(V9:V14,V16:V20,V22:V27,V29:V35,V37:V42)</f>
        <v>2447113103</v>
      </c>
      <c r="W44" s="111">
        <f>SUM(W9:W14,W16:W20,W22:W27,W29:W35,W37:W42)</f>
        <v>1217725740</v>
      </c>
      <c r="X44" s="111">
        <f t="shared" si="8"/>
        <v>3664838843</v>
      </c>
      <c r="Y44" s="44">
        <f t="shared" si="9"/>
        <v>0.20724208092087285</v>
      </c>
      <c r="Z44" s="79">
        <f t="shared" si="10"/>
        <v>9093219449</v>
      </c>
      <c r="AA44" s="80">
        <f t="shared" si="11"/>
        <v>3227156934</v>
      </c>
      <c r="AB44" s="80">
        <f t="shared" si="12"/>
        <v>12320376383</v>
      </c>
      <c r="AC44" s="44">
        <f t="shared" si="13"/>
        <v>0.6967019693698702</v>
      </c>
      <c r="AD44" s="79">
        <f>SUM(AD9:AD14,AD16:AD20,AD22:AD27,AD29:AD35,AD37:AD42)</f>
        <v>2362497385</v>
      </c>
      <c r="AE44" s="80">
        <f>SUM(AE9:AE14,AE16:AE20,AE22:AE27,AE29:AE35,AE37:AE42)</f>
        <v>1024586668</v>
      </c>
      <c r="AF44" s="80">
        <f t="shared" si="14"/>
        <v>3387084053</v>
      </c>
      <c r="AG44" s="44">
        <f t="shared" si="15"/>
        <v>0.7628780338312777</v>
      </c>
      <c r="AH44" s="44">
        <f t="shared" si="16"/>
        <v>0.08200410313230577</v>
      </c>
      <c r="AI44" s="61">
        <f>SUM(AI9:AI14,AI16:AI20,AI22:AI27,AI29:AI35,AI37:AI42)</f>
        <v>14726322503</v>
      </c>
      <c r="AJ44" s="61">
        <f>SUM(AJ9:AJ14,AJ16:AJ20,AJ22:AJ27,AJ29:AJ35,AJ37:AJ42)</f>
        <v>14782345620</v>
      </c>
      <c r="AK44" s="61">
        <f>SUM(AK9:AK14,AK16:AK20,AK22:AK27,AK29:AK35,AK37:AK42)</f>
        <v>11277126762</v>
      </c>
      <c r="AL44" s="61"/>
    </row>
    <row r="45" spans="1:38" s="13" customFormat="1" ht="12.75">
      <c r="A45" s="62"/>
      <c r="B45" s="63"/>
      <c r="C45" s="64"/>
      <c r="D45" s="91"/>
      <c r="E45" s="91"/>
      <c r="F45" s="92"/>
      <c r="G45" s="93"/>
      <c r="H45" s="91"/>
      <c r="I45" s="94"/>
      <c r="J45" s="93"/>
      <c r="K45" s="95"/>
      <c r="L45" s="91"/>
      <c r="M45" s="68"/>
      <c r="N45" s="93"/>
      <c r="O45" s="95"/>
      <c r="P45" s="91"/>
      <c r="Q45" s="68"/>
      <c r="R45" s="93"/>
      <c r="S45" s="95"/>
      <c r="T45" s="91"/>
      <c r="U45" s="68"/>
      <c r="V45" s="93"/>
      <c r="W45" s="95"/>
      <c r="X45" s="91"/>
      <c r="Y45" s="68"/>
      <c r="Z45" s="93"/>
      <c r="AA45" s="95"/>
      <c r="AB45" s="91"/>
      <c r="AC45" s="68"/>
      <c r="AD45" s="93"/>
      <c r="AE45" s="91"/>
      <c r="AF45" s="91"/>
      <c r="AG45" s="68"/>
      <c r="AH45" s="68"/>
      <c r="AI45" s="12"/>
      <c r="AJ45" s="12"/>
      <c r="AK45" s="12"/>
      <c r="AL45" s="12"/>
    </row>
    <row r="46" spans="1:38" s="71" customFormat="1" ht="13.5">
      <c r="A46" s="73"/>
      <c r="B46" s="136" t="s">
        <v>657</v>
      </c>
      <c r="C46" s="73"/>
      <c r="D46" s="96"/>
      <c r="E46" s="96"/>
      <c r="F46" s="96"/>
      <c r="G46" s="96"/>
      <c r="H46" s="96"/>
      <c r="I46" s="96"/>
      <c r="J46" s="96"/>
      <c r="K46" s="96"/>
      <c r="L46" s="96"/>
      <c r="M46" s="73"/>
      <c r="N46" s="96"/>
      <c r="O46" s="96"/>
      <c r="P46" s="96"/>
      <c r="Q46" s="73"/>
      <c r="R46" s="96"/>
      <c r="S46" s="96"/>
      <c r="T46" s="96"/>
      <c r="U46" s="73"/>
      <c r="V46" s="96"/>
      <c r="W46" s="96"/>
      <c r="X46" s="96"/>
      <c r="Y46" s="73"/>
      <c r="Z46" s="96"/>
      <c r="AA46" s="96"/>
      <c r="AB46" s="96"/>
      <c r="AC46" s="73"/>
      <c r="AD46" s="96"/>
      <c r="AE46" s="96"/>
      <c r="AF46" s="96"/>
      <c r="AG46" s="73"/>
      <c r="AH46" s="73"/>
      <c r="AI46" s="73"/>
      <c r="AJ46" s="73"/>
      <c r="AK46" s="73"/>
      <c r="AL46" s="73"/>
    </row>
    <row r="47" spans="1:38" s="72" customFormat="1" ht="12.75">
      <c r="A47" s="74"/>
      <c r="B47" s="74"/>
      <c r="C47" s="74"/>
      <c r="D47" s="97"/>
      <c r="E47" s="97"/>
      <c r="F47" s="97"/>
      <c r="G47" s="97"/>
      <c r="H47" s="97"/>
      <c r="I47" s="97"/>
      <c r="J47" s="97"/>
      <c r="K47" s="97"/>
      <c r="L47" s="97"/>
      <c r="M47" s="74"/>
      <c r="N47" s="97"/>
      <c r="O47" s="97"/>
      <c r="P47" s="97"/>
      <c r="Q47" s="74"/>
      <c r="R47" s="97"/>
      <c r="S47" s="97"/>
      <c r="T47" s="97"/>
      <c r="U47" s="74"/>
      <c r="V47" s="97"/>
      <c r="W47" s="97"/>
      <c r="X47" s="97"/>
      <c r="Y47" s="74"/>
      <c r="Z47" s="97"/>
      <c r="AA47" s="97"/>
      <c r="AB47" s="97"/>
      <c r="AC47" s="74"/>
      <c r="AD47" s="97"/>
      <c r="AE47" s="97"/>
      <c r="AF47" s="97"/>
      <c r="AG47" s="74"/>
      <c r="AH47" s="74"/>
      <c r="AI47" s="74"/>
      <c r="AJ47" s="74"/>
      <c r="AK47" s="74"/>
      <c r="AL47" s="74"/>
    </row>
    <row r="48" spans="1:38" s="72" customFormat="1" ht="12.75">
      <c r="A48" s="74"/>
      <c r="B48" s="74"/>
      <c r="C48" s="74"/>
      <c r="D48" s="97"/>
      <c r="E48" s="97"/>
      <c r="F48" s="97"/>
      <c r="G48" s="97"/>
      <c r="H48" s="97"/>
      <c r="I48" s="97"/>
      <c r="J48" s="97"/>
      <c r="K48" s="97"/>
      <c r="L48" s="97"/>
      <c r="M48" s="74"/>
      <c r="N48" s="97"/>
      <c r="O48" s="97"/>
      <c r="P48" s="97"/>
      <c r="Q48" s="74"/>
      <c r="R48" s="97"/>
      <c r="S48" s="97"/>
      <c r="T48" s="97"/>
      <c r="U48" s="74"/>
      <c r="V48" s="97"/>
      <c r="W48" s="97"/>
      <c r="X48" s="97"/>
      <c r="Y48" s="74"/>
      <c r="Z48" s="97"/>
      <c r="AA48" s="97"/>
      <c r="AB48" s="97"/>
      <c r="AC48" s="74"/>
      <c r="AD48" s="97"/>
      <c r="AE48" s="97"/>
      <c r="AF48" s="97"/>
      <c r="AG48" s="74"/>
      <c r="AH48" s="74"/>
      <c r="AI48" s="74"/>
      <c r="AJ48" s="74"/>
      <c r="AK48" s="74"/>
      <c r="AL48" s="74"/>
    </row>
    <row r="49" spans="1:38" s="72" customFormat="1" ht="12.75">
      <c r="A49" s="74"/>
      <c r="B49" s="74"/>
      <c r="C49" s="74"/>
      <c r="D49" s="97"/>
      <c r="E49" s="97"/>
      <c r="F49" s="97"/>
      <c r="G49" s="97"/>
      <c r="H49" s="97"/>
      <c r="I49" s="97"/>
      <c r="J49" s="97"/>
      <c r="K49" s="97"/>
      <c r="L49" s="97"/>
      <c r="M49" s="74"/>
      <c r="N49" s="97"/>
      <c r="O49" s="97"/>
      <c r="P49" s="97"/>
      <c r="Q49" s="74"/>
      <c r="R49" s="97"/>
      <c r="S49" s="97"/>
      <c r="T49" s="97"/>
      <c r="U49" s="74"/>
      <c r="V49" s="97"/>
      <c r="W49" s="97"/>
      <c r="X49" s="97"/>
      <c r="Y49" s="74"/>
      <c r="Z49" s="97"/>
      <c r="AA49" s="97"/>
      <c r="AB49" s="97"/>
      <c r="AC49" s="74"/>
      <c r="AD49" s="97"/>
      <c r="AE49" s="97"/>
      <c r="AF49" s="97"/>
      <c r="AG49" s="74"/>
      <c r="AH49" s="74"/>
      <c r="AI49" s="74"/>
      <c r="AJ49" s="74"/>
      <c r="AK49" s="74"/>
      <c r="AL49" s="74"/>
    </row>
    <row r="50" spans="1:38" s="72" customFormat="1" ht="12.75">
      <c r="A50" s="74"/>
      <c r="B50" s="74"/>
      <c r="C50" s="74"/>
      <c r="D50" s="97"/>
      <c r="E50" s="97"/>
      <c r="F50" s="97"/>
      <c r="G50" s="97"/>
      <c r="H50" s="97"/>
      <c r="I50" s="97"/>
      <c r="J50" s="97"/>
      <c r="K50" s="97"/>
      <c r="L50" s="97"/>
      <c r="M50" s="74"/>
      <c r="N50" s="97"/>
      <c r="O50" s="97"/>
      <c r="P50" s="97"/>
      <c r="Q50" s="74"/>
      <c r="R50" s="97"/>
      <c r="S50" s="97"/>
      <c r="T50" s="97"/>
      <c r="U50" s="74"/>
      <c r="V50" s="97"/>
      <c r="W50" s="97"/>
      <c r="X50" s="97"/>
      <c r="Y50" s="74"/>
      <c r="Z50" s="97"/>
      <c r="AA50" s="97"/>
      <c r="AB50" s="97"/>
      <c r="AC50" s="74"/>
      <c r="AD50" s="97"/>
      <c r="AE50" s="97"/>
      <c r="AF50" s="97"/>
      <c r="AG50" s="74"/>
      <c r="AH50" s="74"/>
      <c r="AI50" s="74"/>
      <c r="AJ50" s="74"/>
      <c r="AK50" s="74"/>
      <c r="AL50" s="74"/>
    </row>
    <row r="51" spans="1:38" s="72" customFormat="1" ht="12.75">
      <c r="A51" s="74"/>
      <c r="B51" s="74"/>
      <c r="C51" s="74"/>
      <c r="D51" s="97"/>
      <c r="E51" s="97"/>
      <c r="F51" s="97"/>
      <c r="G51" s="97"/>
      <c r="H51" s="97"/>
      <c r="I51" s="97"/>
      <c r="J51" s="97"/>
      <c r="K51" s="97"/>
      <c r="L51" s="97"/>
      <c r="M51" s="74"/>
      <c r="N51" s="97"/>
      <c r="O51" s="97"/>
      <c r="P51" s="97"/>
      <c r="Q51" s="74"/>
      <c r="R51" s="97"/>
      <c r="S51" s="97"/>
      <c r="T51" s="97"/>
      <c r="U51" s="74"/>
      <c r="V51" s="97"/>
      <c r="W51" s="97"/>
      <c r="X51" s="97"/>
      <c r="Y51" s="74"/>
      <c r="Z51" s="97"/>
      <c r="AA51" s="97"/>
      <c r="AB51" s="97"/>
      <c r="AC51" s="74"/>
      <c r="AD51" s="97"/>
      <c r="AE51" s="97"/>
      <c r="AF51" s="97"/>
      <c r="AG51" s="74"/>
      <c r="AH51" s="74"/>
      <c r="AI51" s="74"/>
      <c r="AJ51" s="74"/>
      <c r="AK51" s="74"/>
      <c r="AL51" s="74"/>
    </row>
    <row r="52" spans="1:38" s="72" customFormat="1" ht="12.75">
      <c r="A52" s="74"/>
      <c r="B52" s="74"/>
      <c r="C52" s="74"/>
      <c r="D52" s="97"/>
      <c r="E52" s="97"/>
      <c r="F52" s="97"/>
      <c r="G52" s="97"/>
      <c r="H52" s="97"/>
      <c r="I52" s="97"/>
      <c r="J52" s="97"/>
      <c r="K52" s="97"/>
      <c r="L52" s="97"/>
      <c r="M52" s="74"/>
      <c r="N52" s="97"/>
      <c r="O52" s="97"/>
      <c r="P52" s="97"/>
      <c r="Q52" s="74"/>
      <c r="R52" s="97"/>
      <c r="S52" s="97"/>
      <c r="T52" s="97"/>
      <c r="U52" s="74"/>
      <c r="V52" s="97"/>
      <c r="W52" s="97"/>
      <c r="X52" s="97"/>
      <c r="Y52" s="74"/>
      <c r="Z52" s="97"/>
      <c r="AA52" s="97"/>
      <c r="AB52" s="97"/>
      <c r="AC52" s="74"/>
      <c r="AD52" s="97"/>
      <c r="AE52" s="97"/>
      <c r="AF52" s="97"/>
      <c r="AG52" s="74"/>
      <c r="AH52" s="74"/>
      <c r="AI52" s="74"/>
      <c r="AJ52" s="74"/>
      <c r="AK52" s="74"/>
      <c r="AL52" s="74"/>
    </row>
    <row r="53" spans="1:38" s="72" customFormat="1" ht="12.75">
      <c r="A53" s="74"/>
      <c r="B53" s="74"/>
      <c r="C53" s="74"/>
      <c r="D53" s="97"/>
      <c r="E53" s="97"/>
      <c r="F53" s="97"/>
      <c r="G53" s="97"/>
      <c r="H53" s="97"/>
      <c r="I53" s="97"/>
      <c r="J53" s="97"/>
      <c r="K53" s="97"/>
      <c r="L53" s="97"/>
      <c r="M53" s="74"/>
      <c r="N53" s="97"/>
      <c r="O53" s="97"/>
      <c r="P53" s="97"/>
      <c r="Q53" s="74"/>
      <c r="R53" s="97"/>
      <c r="S53" s="97"/>
      <c r="T53" s="97"/>
      <c r="U53" s="74"/>
      <c r="V53" s="97"/>
      <c r="W53" s="97"/>
      <c r="X53" s="97"/>
      <c r="Y53" s="74"/>
      <c r="Z53" s="97"/>
      <c r="AA53" s="97"/>
      <c r="AB53" s="97"/>
      <c r="AC53" s="74"/>
      <c r="AD53" s="97"/>
      <c r="AE53" s="97"/>
      <c r="AF53" s="97"/>
      <c r="AG53" s="74"/>
      <c r="AH53" s="74"/>
      <c r="AI53" s="74"/>
      <c r="AJ53" s="74"/>
      <c r="AK53" s="74"/>
      <c r="AL53" s="74"/>
    </row>
    <row r="54" spans="1:38" s="72" customFormat="1" ht="12.75">
      <c r="A54" s="74"/>
      <c r="B54" s="74"/>
      <c r="C54" s="74"/>
      <c r="D54" s="97"/>
      <c r="E54" s="97"/>
      <c r="F54" s="97"/>
      <c r="G54" s="97"/>
      <c r="H54" s="97"/>
      <c r="I54" s="97"/>
      <c r="J54" s="97"/>
      <c r="K54" s="97"/>
      <c r="L54" s="97"/>
      <c r="M54" s="74"/>
      <c r="N54" s="97"/>
      <c r="O54" s="97"/>
      <c r="P54" s="97"/>
      <c r="Q54" s="74"/>
      <c r="R54" s="97"/>
      <c r="S54" s="97"/>
      <c r="T54" s="97"/>
      <c r="U54" s="74"/>
      <c r="V54" s="97"/>
      <c r="W54" s="97"/>
      <c r="X54" s="97"/>
      <c r="Y54" s="74"/>
      <c r="Z54" s="97"/>
      <c r="AA54" s="97"/>
      <c r="AB54" s="97"/>
      <c r="AC54" s="74"/>
      <c r="AD54" s="97"/>
      <c r="AE54" s="97"/>
      <c r="AF54" s="97"/>
      <c r="AG54" s="74"/>
      <c r="AH54" s="74"/>
      <c r="AI54" s="74"/>
      <c r="AJ54" s="74"/>
      <c r="AK54" s="74"/>
      <c r="AL54" s="74"/>
    </row>
    <row r="55" spans="1:38" s="72" customFormat="1" ht="12.75">
      <c r="A55" s="74"/>
      <c r="B55" s="74"/>
      <c r="C55" s="74"/>
      <c r="D55" s="97"/>
      <c r="E55" s="97"/>
      <c r="F55" s="97"/>
      <c r="G55" s="97"/>
      <c r="H55" s="97"/>
      <c r="I55" s="97"/>
      <c r="J55" s="97"/>
      <c r="K55" s="97"/>
      <c r="L55" s="97"/>
      <c r="M55" s="74"/>
      <c r="N55" s="97"/>
      <c r="O55" s="97"/>
      <c r="P55" s="97"/>
      <c r="Q55" s="74"/>
      <c r="R55" s="97"/>
      <c r="S55" s="97"/>
      <c r="T55" s="97"/>
      <c r="U55" s="74"/>
      <c r="V55" s="97"/>
      <c r="W55" s="97"/>
      <c r="X55" s="97"/>
      <c r="Y55" s="74"/>
      <c r="Z55" s="97"/>
      <c r="AA55" s="97"/>
      <c r="AB55" s="97"/>
      <c r="AC55" s="74"/>
      <c r="AD55" s="97"/>
      <c r="AE55" s="97"/>
      <c r="AF55" s="97"/>
      <c r="AG55" s="74"/>
      <c r="AH55" s="74"/>
      <c r="AI55" s="74"/>
      <c r="AJ55" s="74"/>
      <c r="AK55" s="74"/>
      <c r="AL55" s="74"/>
    </row>
    <row r="56" spans="1:38" s="72" customFormat="1" ht="12.75">
      <c r="A56" s="74"/>
      <c r="B56" s="74"/>
      <c r="C56" s="74"/>
      <c r="D56" s="97"/>
      <c r="E56" s="97"/>
      <c r="F56" s="97"/>
      <c r="G56" s="97"/>
      <c r="H56" s="97"/>
      <c r="I56" s="97"/>
      <c r="J56" s="97"/>
      <c r="K56" s="97"/>
      <c r="L56" s="97"/>
      <c r="M56" s="74"/>
      <c r="N56" s="97"/>
      <c r="O56" s="97"/>
      <c r="P56" s="97"/>
      <c r="Q56" s="74"/>
      <c r="R56" s="97"/>
      <c r="S56" s="97"/>
      <c r="T56" s="97"/>
      <c r="U56" s="74"/>
      <c r="V56" s="97"/>
      <c r="W56" s="97"/>
      <c r="X56" s="97"/>
      <c r="Y56" s="74"/>
      <c r="Z56" s="97"/>
      <c r="AA56" s="97"/>
      <c r="AB56" s="97"/>
      <c r="AC56" s="74"/>
      <c r="AD56" s="97"/>
      <c r="AE56" s="97"/>
      <c r="AF56" s="97"/>
      <c r="AG56" s="74"/>
      <c r="AH56" s="74"/>
      <c r="AI56" s="74"/>
      <c r="AJ56" s="74"/>
      <c r="AK56" s="74"/>
      <c r="AL56" s="74"/>
    </row>
    <row r="57" spans="1:38" s="72" customFormat="1" ht="12.75">
      <c r="A57" s="74"/>
      <c r="B57" s="74"/>
      <c r="C57" s="74"/>
      <c r="D57" s="97"/>
      <c r="E57" s="97"/>
      <c r="F57" s="97"/>
      <c r="G57" s="97"/>
      <c r="H57" s="97"/>
      <c r="I57" s="97"/>
      <c r="J57" s="97"/>
      <c r="K57" s="97"/>
      <c r="L57" s="97"/>
      <c r="M57" s="74"/>
      <c r="N57" s="97"/>
      <c r="O57" s="97"/>
      <c r="P57" s="97"/>
      <c r="Q57" s="74"/>
      <c r="R57" s="97"/>
      <c r="S57" s="97"/>
      <c r="T57" s="97"/>
      <c r="U57" s="74"/>
      <c r="V57" s="97"/>
      <c r="W57" s="97"/>
      <c r="X57" s="97"/>
      <c r="Y57" s="74"/>
      <c r="Z57" s="97"/>
      <c r="AA57" s="97"/>
      <c r="AB57" s="97"/>
      <c r="AC57" s="74"/>
      <c r="AD57" s="97"/>
      <c r="AE57" s="97"/>
      <c r="AF57" s="97"/>
      <c r="AG57" s="74"/>
      <c r="AH57" s="74"/>
      <c r="AI57" s="74"/>
      <c r="AJ57" s="74"/>
      <c r="AK57" s="74"/>
      <c r="AL57" s="74"/>
    </row>
    <row r="58" spans="1:38" s="72" customFormat="1" ht="12.75">
      <c r="A58" s="74"/>
      <c r="B58" s="74"/>
      <c r="C58" s="74"/>
      <c r="D58" s="97"/>
      <c r="E58" s="97"/>
      <c r="F58" s="97"/>
      <c r="G58" s="97"/>
      <c r="H58" s="97"/>
      <c r="I58" s="97"/>
      <c r="J58" s="97"/>
      <c r="K58" s="97"/>
      <c r="L58" s="97"/>
      <c r="M58" s="74"/>
      <c r="N58" s="97"/>
      <c r="O58" s="97"/>
      <c r="P58" s="97"/>
      <c r="Q58" s="74"/>
      <c r="R58" s="97"/>
      <c r="S58" s="97"/>
      <c r="T58" s="97"/>
      <c r="U58" s="74"/>
      <c r="V58" s="97"/>
      <c r="W58" s="97"/>
      <c r="X58" s="97"/>
      <c r="Y58" s="74"/>
      <c r="Z58" s="97"/>
      <c r="AA58" s="97"/>
      <c r="AB58" s="97"/>
      <c r="AC58" s="74"/>
      <c r="AD58" s="97"/>
      <c r="AE58" s="97"/>
      <c r="AF58" s="97"/>
      <c r="AG58" s="74"/>
      <c r="AH58" s="74"/>
      <c r="AI58" s="74"/>
      <c r="AJ58" s="74"/>
      <c r="AK58" s="74"/>
      <c r="AL58" s="74"/>
    </row>
    <row r="59" spans="1:38" s="72" customFormat="1" ht="12.75">
      <c r="A59" s="74"/>
      <c r="B59" s="74"/>
      <c r="C59" s="74"/>
      <c r="D59" s="97"/>
      <c r="E59" s="97"/>
      <c r="F59" s="97"/>
      <c r="G59" s="97"/>
      <c r="H59" s="97"/>
      <c r="I59" s="97"/>
      <c r="J59" s="97"/>
      <c r="K59" s="97"/>
      <c r="L59" s="97"/>
      <c r="M59" s="74"/>
      <c r="N59" s="97"/>
      <c r="O59" s="97"/>
      <c r="P59" s="97"/>
      <c r="Q59" s="74"/>
      <c r="R59" s="97"/>
      <c r="S59" s="97"/>
      <c r="T59" s="97"/>
      <c r="U59" s="74"/>
      <c r="V59" s="97"/>
      <c r="W59" s="97"/>
      <c r="X59" s="97"/>
      <c r="Y59" s="74"/>
      <c r="Z59" s="97"/>
      <c r="AA59" s="97"/>
      <c r="AB59" s="97"/>
      <c r="AC59" s="74"/>
      <c r="AD59" s="97"/>
      <c r="AE59" s="97"/>
      <c r="AF59" s="97"/>
      <c r="AG59" s="74"/>
      <c r="AH59" s="74"/>
      <c r="AI59" s="74"/>
      <c r="AJ59" s="74"/>
      <c r="AK59" s="74"/>
      <c r="AL59" s="74"/>
    </row>
    <row r="60" spans="1:38" s="72" customFormat="1" ht="12.75">
      <c r="A60" s="74"/>
      <c r="B60" s="74"/>
      <c r="C60" s="74"/>
      <c r="D60" s="97"/>
      <c r="E60" s="97"/>
      <c r="F60" s="97"/>
      <c r="G60" s="97"/>
      <c r="H60" s="97"/>
      <c r="I60" s="97"/>
      <c r="J60" s="97"/>
      <c r="K60" s="97"/>
      <c r="L60" s="97"/>
      <c r="M60" s="74"/>
      <c r="N60" s="97"/>
      <c r="O60" s="97"/>
      <c r="P60" s="97"/>
      <c r="Q60" s="74"/>
      <c r="R60" s="97"/>
      <c r="S60" s="97"/>
      <c r="T60" s="97"/>
      <c r="U60" s="74"/>
      <c r="V60" s="97"/>
      <c r="W60" s="97"/>
      <c r="X60" s="97"/>
      <c r="Y60" s="74"/>
      <c r="Z60" s="97"/>
      <c r="AA60" s="97"/>
      <c r="AB60" s="97"/>
      <c r="AC60" s="74"/>
      <c r="AD60" s="97"/>
      <c r="AE60" s="97"/>
      <c r="AF60" s="97"/>
      <c r="AG60" s="74"/>
      <c r="AH60" s="74"/>
      <c r="AI60" s="74"/>
      <c r="AJ60" s="74"/>
      <c r="AK60" s="74"/>
      <c r="AL60" s="74"/>
    </row>
    <row r="61" spans="1:38" s="72" customFormat="1" ht="12.75">
      <c r="A61" s="74"/>
      <c r="B61" s="74"/>
      <c r="C61" s="74"/>
      <c r="D61" s="97"/>
      <c r="E61" s="97"/>
      <c r="F61" s="97"/>
      <c r="G61" s="97"/>
      <c r="H61" s="97"/>
      <c r="I61" s="97"/>
      <c r="J61" s="97"/>
      <c r="K61" s="97"/>
      <c r="L61" s="97"/>
      <c r="M61" s="74"/>
      <c r="N61" s="97"/>
      <c r="O61" s="97"/>
      <c r="P61" s="97"/>
      <c r="Q61" s="74"/>
      <c r="R61" s="97"/>
      <c r="S61" s="97"/>
      <c r="T61" s="97"/>
      <c r="U61" s="74"/>
      <c r="V61" s="97"/>
      <c r="W61" s="97"/>
      <c r="X61" s="97"/>
      <c r="Y61" s="74"/>
      <c r="Z61" s="97"/>
      <c r="AA61" s="97"/>
      <c r="AB61" s="97"/>
      <c r="AC61" s="74"/>
      <c r="AD61" s="97"/>
      <c r="AE61" s="97"/>
      <c r="AF61" s="97"/>
      <c r="AG61" s="74"/>
      <c r="AH61" s="74"/>
      <c r="AI61" s="74"/>
      <c r="AJ61" s="74"/>
      <c r="AK61" s="74"/>
      <c r="AL61" s="74"/>
    </row>
    <row r="62" spans="1:38" s="72" customFormat="1" ht="12.75">
      <c r="A62" s="74"/>
      <c r="B62" s="74"/>
      <c r="C62" s="74"/>
      <c r="D62" s="97"/>
      <c r="E62" s="97"/>
      <c r="F62" s="97"/>
      <c r="G62" s="97"/>
      <c r="H62" s="97"/>
      <c r="I62" s="97"/>
      <c r="J62" s="97"/>
      <c r="K62" s="97"/>
      <c r="L62" s="97"/>
      <c r="M62" s="74"/>
      <c r="N62" s="97"/>
      <c r="O62" s="97"/>
      <c r="P62" s="97"/>
      <c r="Q62" s="74"/>
      <c r="R62" s="97"/>
      <c r="S62" s="97"/>
      <c r="T62" s="97"/>
      <c r="U62" s="74"/>
      <c r="V62" s="97"/>
      <c r="W62" s="97"/>
      <c r="X62" s="97"/>
      <c r="Y62" s="74"/>
      <c r="Z62" s="97"/>
      <c r="AA62" s="97"/>
      <c r="AB62" s="97"/>
      <c r="AC62" s="74"/>
      <c r="AD62" s="97"/>
      <c r="AE62" s="97"/>
      <c r="AF62" s="97"/>
      <c r="AG62" s="74"/>
      <c r="AH62" s="74"/>
      <c r="AI62" s="74"/>
      <c r="AJ62" s="74"/>
      <c r="AK62" s="74"/>
      <c r="AL62" s="74"/>
    </row>
    <row r="63" spans="1:38" s="72" customFormat="1" ht="12.75">
      <c r="A63" s="74"/>
      <c r="B63" s="74"/>
      <c r="C63" s="74"/>
      <c r="D63" s="97"/>
      <c r="E63" s="97"/>
      <c r="F63" s="97"/>
      <c r="G63" s="97"/>
      <c r="H63" s="97"/>
      <c r="I63" s="97"/>
      <c r="J63" s="97"/>
      <c r="K63" s="97"/>
      <c r="L63" s="97"/>
      <c r="M63" s="74"/>
      <c r="N63" s="97"/>
      <c r="O63" s="97"/>
      <c r="P63" s="97"/>
      <c r="Q63" s="74"/>
      <c r="R63" s="97"/>
      <c r="S63" s="97"/>
      <c r="T63" s="97"/>
      <c r="U63" s="74"/>
      <c r="V63" s="97"/>
      <c r="W63" s="97"/>
      <c r="X63" s="97"/>
      <c r="Y63" s="74"/>
      <c r="Z63" s="97"/>
      <c r="AA63" s="97"/>
      <c r="AB63" s="97"/>
      <c r="AC63" s="74"/>
      <c r="AD63" s="97"/>
      <c r="AE63" s="97"/>
      <c r="AF63" s="97"/>
      <c r="AG63" s="74"/>
      <c r="AH63" s="74"/>
      <c r="AI63" s="74"/>
      <c r="AJ63" s="74"/>
      <c r="AK63" s="74"/>
      <c r="AL63" s="74"/>
    </row>
    <row r="64" spans="1:38" s="72" customFormat="1" ht="12.75">
      <c r="A64" s="74"/>
      <c r="B64" s="74"/>
      <c r="C64" s="74"/>
      <c r="D64" s="97"/>
      <c r="E64" s="97"/>
      <c r="F64" s="97"/>
      <c r="G64" s="97"/>
      <c r="H64" s="97"/>
      <c r="I64" s="97"/>
      <c r="J64" s="97"/>
      <c r="K64" s="97"/>
      <c r="L64" s="97"/>
      <c r="M64" s="74"/>
      <c r="N64" s="97"/>
      <c r="O64" s="97"/>
      <c r="P64" s="97"/>
      <c r="Q64" s="74"/>
      <c r="R64" s="97"/>
      <c r="S64" s="97"/>
      <c r="T64" s="97"/>
      <c r="U64" s="74"/>
      <c r="V64" s="97"/>
      <c r="W64" s="97"/>
      <c r="X64" s="97"/>
      <c r="Y64" s="74"/>
      <c r="Z64" s="97"/>
      <c r="AA64" s="97"/>
      <c r="AB64" s="97"/>
      <c r="AC64" s="74"/>
      <c r="AD64" s="97"/>
      <c r="AE64" s="97"/>
      <c r="AF64" s="97"/>
      <c r="AG64" s="74"/>
      <c r="AH64" s="74"/>
      <c r="AI64" s="74"/>
      <c r="AJ64" s="74"/>
      <c r="AK64" s="74"/>
      <c r="AL64" s="74"/>
    </row>
    <row r="65" spans="1:38" s="72" customFormat="1" ht="12.75">
      <c r="A65" s="74"/>
      <c r="B65" s="74"/>
      <c r="C65" s="74"/>
      <c r="D65" s="97"/>
      <c r="E65" s="97"/>
      <c r="F65" s="97"/>
      <c r="G65" s="97"/>
      <c r="H65" s="97"/>
      <c r="I65" s="97"/>
      <c r="J65" s="97"/>
      <c r="K65" s="97"/>
      <c r="L65" s="97"/>
      <c r="M65" s="74"/>
      <c r="N65" s="97"/>
      <c r="O65" s="97"/>
      <c r="P65" s="97"/>
      <c r="Q65" s="74"/>
      <c r="R65" s="97"/>
      <c r="S65" s="97"/>
      <c r="T65" s="97"/>
      <c r="U65" s="74"/>
      <c r="V65" s="97"/>
      <c r="W65" s="97"/>
      <c r="X65" s="97"/>
      <c r="Y65" s="74"/>
      <c r="Z65" s="97"/>
      <c r="AA65" s="97"/>
      <c r="AB65" s="97"/>
      <c r="AC65" s="74"/>
      <c r="AD65" s="97"/>
      <c r="AE65" s="97"/>
      <c r="AF65" s="97"/>
      <c r="AG65" s="74"/>
      <c r="AH65" s="74"/>
      <c r="AI65" s="74"/>
      <c r="AJ65" s="74"/>
      <c r="AK65" s="74"/>
      <c r="AL65" s="74"/>
    </row>
    <row r="66" spans="1:38" s="72" customFormat="1" ht="12.75">
      <c r="A66" s="74"/>
      <c r="B66" s="74"/>
      <c r="C66" s="74"/>
      <c r="D66" s="97"/>
      <c r="E66" s="97"/>
      <c r="F66" s="97"/>
      <c r="G66" s="97"/>
      <c r="H66" s="97"/>
      <c r="I66" s="97"/>
      <c r="J66" s="97"/>
      <c r="K66" s="97"/>
      <c r="L66" s="97"/>
      <c r="M66" s="74"/>
      <c r="N66" s="97"/>
      <c r="O66" s="97"/>
      <c r="P66" s="97"/>
      <c r="Q66" s="74"/>
      <c r="R66" s="97"/>
      <c r="S66" s="97"/>
      <c r="T66" s="97"/>
      <c r="U66" s="74"/>
      <c r="V66" s="97"/>
      <c r="W66" s="97"/>
      <c r="X66" s="97"/>
      <c r="Y66" s="74"/>
      <c r="Z66" s="97"/>
      <c r="AA66" s="97"/>
      <c r="AB66" s="97"/>
      <c r="AC66" s="74"/>
      <c r="AD66" s="97"/>
      <c r="AE66" s="97"/>
      <c r="AF66" s="97"/>
      <c r="AG66" s="74"/>
      <c r="AH66" s="74"/>
      <c r="AI66" s="74"/>
      <c r="AJ66" s="74"/>
      <c r="AK66" s="74"/>
      <c r="AL66" s="74"/>
    </row>
    <row r="67" spans="1:38" s="72" customFormat="1" ht="12.75">
      <c r="A67" s="74"/>
      <c r="B67" s="74"/>
      <c r="C67" s="74"/>
      <c r="D67" s="97"/>
      <c r="E67" s="97"/>
      <c r="F67" s="97"/>
      <c r="G67" s="97"/>
      <c r="H67" s="97"/>
      <c r="I67" s="97"/>
      <c r="J67" s="97"/>
      <c r="K67" s="97"/>
      <c r="L67" s="97"/>
      <c r="M67" s="74"/>
      <c r="N67" s="97"/>
      <c r="O67" s="97"/>
      <c r="P67" s="97"/>
      <c r="Q67" s="74"/>
      <c r="R67" s="97"/>
      <c r="S67" s="97"/>
      <c r="T67" s="97"/>
      <c r="U67" s="74"/>
      <c r="V67" s="97"/>
      <c r="W67" s="97"/>
      <c r="X67" s="97"/>
      <c r="Y67" s="74"/>
      <c r="Z67" s="97"/>
      <c r="AA67" s="97"/>
      <c r="AB67" s="97"/>
      <c r="AC67" s="74"/>
      <c r="AD67" s="97"/>
      <c r="AE67" s="97"/>
      <c r="AF67" s="97"/>
      <c r="AG67" s="74"/>
      <c r="AH67" s="74"/>
      <c r="AI67" s="74"/>
      <c r="AJ67" s="74"/>
      <c r="AK67" s="74"/>
      <c r="AL67" s="74"/>
    </row>
    <row r="68" spans="1:38" s="72" customFormat="1" ht="12.75">
      <c r="A68" s="74"/>
      <c r="B68" s="74"/>
      <c r="C68" s="74"/>
      <c r="D68" s="97"/>
      <c r="E68" s="97"/>
      <c r="F68" s="97"/>
      <c r="G68" s="97"/>
      <c r="H68" s="97"/>
      <c r="I68" s="97"/>
      <c r="J68" s="97"/>
      <c r="K68" s="97"/>
      <c r="L68" s="97"/>
      <c r="M68" s="74"/>
      <c r="N68" s="97"/>
      <c r="O68" s="97"/>
      <c r="P68" s="97"/>
      <c r="Q68" s="74"/>
      <c r="R68" s="97"/>
      <c r="S68" s="97"/>
      <c r="T68" s="97"/>
      <c r="U68" s="74"/>
      <c r="V68" s="97"/>
      <c r="W68" s="97"/>
      <c r="X68" s="97"/>
      <c r="Y68" s="74"/>
      <c r="Z68" s="97"/>
      <c r="AA68" s="97"/>
      <c r="AB68" s="97"/>
      <c r="AC68" s="74"/>
      <c r="AD68" s="97"/>
      <c r="AE68" s="97"/>
      <c r="AF68" s="97"/>
      <c r="AG68" s="74"/>
      <c r="AH68" s="74"/>
      <c r="AI68" s="74"/>
      <c r="AJ68" s="74"/>
      <c r="AK68" s="74"/>
      <c r="AL68" s="74"/>
    </row>
    <row r="69" spans="1:38" s="72" customFormat="1" ht="12.75">
      <c r="A69" s="74"/>
      <c r="B69" s="74"/>
      <c r="C69" s="74"/>
      <c r="D69" s="97"/>
      <c r="E69" s="97"/>
      <c r="F69" s="97"/>
      <c r="G69" s="97"/>
      <c r="H69" s="97"/>
      <c r="I69" s="97"/>
      <c r="J69" s="97"/>
      <c r="K69" s="97"/>
      <c r="L69" s="97"/>
      <c r="M69" s="74"/>
      <c r="N69" s="97"/>
      <c r="O69" s="97"/>
      <c r="P69" s="97"/>
      <c r="Q69" s="74"/>
      <c r="R69" s="97"/>
      <c r="S69" s="97"/>
      <c r="T69" s="97"/>
      <c r="U69" s="74"/>
      <c r="V69" s="97"/>
      <c r="W69" s="97"/>
      <c r="X69" s="97"/>
      <c r="Y69" s="74"/>
      <c r="Z69" s="97"/>
      <c r="AA69" s="97"/>
      <c r="AB69" s="97"/>
      <c r="AC69" s="74"/>
      <c r="AD69" s="97"/>
      <c r="AE69" s="97"/>
      <c r="AF69" s="97"/>
      <c r="AG69" s="74"/>
      <c r="AH69" s="74"/>
      <c r="AI69" s="74"/>
      <c r="AJ69" s="74"/>
      <c r="AK69" s="74"/>
      <c r="AL69" s="74"/>
    </row>
    <row r="70" spans="1:38" s="72" customFormat="1" ht="12.75">
      <c r="A70" s="74"/>
      <c r="B70" s="74"/>
      <c r="C70" s="74"/>
      <c r="D70" s="97"/>
      <c r="E70" s="97"/>
      <c r="F70" s="97"/>
      <c r="G70" s="97"/>
      <c r="H70" s="97"/>
      <c r="I70" s="97"/>
      <c r="J70" s="97"/>
      <c r="K70" s="97"/>
      <c r="L70" s="97"/>
      <c r="M70" s="74"/>
      <c r="N70" s="97"/>
      <c r="O70" s="97"/>
      <c r="P70" s="97"/>
      <c r="Q70" s="74"/>
      <c r="R70" s="97"/>
      <c r="S70" s="97"/>
      <c r="T70" s="97"/>
      <c r="U70" s="74"/>
      <c r="V70" s="97"/>
      <c r="W70" s="97"/>
      <c r="X70" s="97"/>
      <c r="Y70" s="74"/>
      <c r="Z70" s="97"/>
      <c r="AA70" s="97"/>
      <c r="AB70" s="97"/>
      <c r="AC70" s="74"/>
      <c r="AD70" s="97"/>
      <c r="AE70" s="97"/>
      <c r="AF70" s="97"/>
      <c r="AG70" s="74"/>
      <c r="AH70" s="74"/>
      <c r="AI70" s="74"/>
      <c r="AJ70" s="74"/>
      <c r="AK70" s="74"/>
      <c r="AL70" s="74"/>
    </row>
    <row r="71" spans="1:38" s="72" customFormat="1" ht="12.75">
      <c r="A71" s="74"/>
      <c r="B71" s="74"/>
      <c r="C71" s="74"/>
      <c r="D71" s="97"/>
      <c r="E71" s="97"/>
      <c r="F71" s="97"/>
      <c r="G71" s="97"/>
      <c r="H71" s="97"/>
      <c r="I71" s="97"/>
      <c r="J71" s="97"/>
      <c r="K71" s="97"/>
      <c r="L71" s="97"/>
      <c r="M71" s="74"/>
      <c r="N71" s="97"/>
      <c r="O71" s="97"/>
      <c r="P71" s="97"/>
      <c r="Q71" s="74"/>
      <c r="R71" s="97"/>
      <c r="S71" s="97"/>
      <c r="T71" s="97"/>
      <c r="U71" s="74"/>
      <c r="V71" s="97"/>
      <c r="W71" s="97"/>
      <c r="X71" s="97"/>
      <c r="Y71" s="74"/>
      <c r="Z71" s="97"/>
      <c r="AA71" s="97"/>
      <c r="AB71" s="97"/>
      <c r="AC71" s="74"/>
      <c r="AD71" s="97"/>
      <c r="AE71" s="97"/>
      <c r="AF71" s="97"/>
      <c r="AG71" s="74"/>
      <c r="AH71" s="74"/>
      <c r="AI71" s="74"/>
      <c r="AJ71" s="74"/>
      <c r="AK71" s="74"/>
      <c r="AL71" s="74"/>
    </row>
    <row r="72" spans="1:38" s="72" customFormat="1" ht="12.75">
      <c r="A72" s="74"/>
      <c r="B72" s="74"/>
      <c r="C72" s="74"/>
      <c r="D72" s="97"/>
      <c r="E72" s="97"/>
      <c r="F72" s="97"/>
      <c r="G72" s="97"/>
      <c r="H72" s="97"/>
      <c r="I72" s="97"/>
      <c r="J72" s="97"/>
      <c r="K72" s="97"/>
      <c r="L72" s="97"/>
      <c r="M72" s="74"/>
      <c r="N72" s="97"/>
      <c r="O72" s="97"/>
      <c r="P72" s="97"/>
      <c r="Q72" s="74"/>
      <c r="R72" s="97"/>
      <c r="S72" s="97"/>
      <c r="T72" s="97"/>
      <c r="U72" s="74"/>
      <c r="V72" s="97"/>
      <c r="W72" s="97"/>
      <c r="X72" s="97"/>
      <c r="Y72" s="74"/>
      <c r="Z72" s="97"/>
      <c r="AA72" s="97"/>
      <c r="AB72" s="97"/>
      <c r="AC72" s="74"/>
      <c r="AD72" s="97"/>
      <c r="AE72" s="97"/>
      <c r="AF72" s="97"/>
      <c r="AG72" s="74"/>
      <c r="AH72" s="74"/>
      <c r="AI72" s="74"/>
      <c r="AJ72" s="74"/>
      <c r="AK72" s="74"/>
      <c r="AL72" s="74"/>
    </row>
    <row r="73" spans="1:38" s="72" customFormat="1" ht="12.75">
      <c r="A73" s="74"/>
      <c r="B73" s="74"/>
      <c r="C73" s="74"/>
      <c r="D73" s="97"/>
      <c r="E73" s="97"/>
      <c r="F73" s="97"/>
      <c r="G73" s="97"/>
      <c r="H73" s="97"/>
      <c r="I73" s="97"/>
      <c r="J73" s="97"/>
      <c r="K73" s="97"/>
      <c r="L73" s="97"/>
      <c r="M73" s="74"/>
      <c r="N73" s="97"/>
      <c r="O73" s="97"/>
      <c r="P73" s="97"/>
      <c r="Q73" s="74"/>
      <c r="R73" s="97"/>
      <c r="S73" s="97"/>
      <c r="T73" s="97"/>
      <c r="U73" s="74"/>
      <c r="V73" s="97"/>
      <c r="W73" s="97"/>
      <c r="X73" s="97"/>
      <c r="Y73" s="74"/>
      <c r="Z73" s="97"/>
      <c r="AA73" s="97"/>
      <c r="AB73" s="97"/>
      <c r="AC73" s="74"/>
      <c r="AD73" s="97"/>
      <c r="AE73" s="97"/>
      <c r="AF73" s="97"/>
      <c r="AG73" s="74"/>
      <c r="AH73" s="74"/>
      <c r="AI73" s="74"/>
      <c r="AJ73" s="74"/>
      <c r="AK73" s="74"/>
      <c r="AL73" s="74"/>
    </row>
    <row r="74" spans="1:38" s="72" customFormat="1" ht="12.75">
      <c r="A74" s="74"/>
      <c r="B74" s="74"/>
      <c r="C74" s="74"/>
      <c r="D74" s="97"/>
      <c r="E74" s="97"/>
      <c r="F74" s="97"/>
      <c r="G74" s="97"/>
      <c r="H74" s="97"/>
      <c r="I74" s="97"/>
      <c r="J74" s="97"/>
      <c r="K74" s="97"/>
      <c r="L74" s="97"/>
      <c r="M74" s="74"/>
      <c r="N74" s="97"/>
      <c r="O74" s="97"/>
      <c r="P74" s="97"/>
      <c r="Q74" s="74"/>
      <c r="R74" s="97"/>
      <c r="S74" s="97"/>
      <c r="T74" s="97"/>
      <c r="U74" s="74"/>
      <c r="V74" s="97"/>
      <c r="W74" s="97"/>
      <c r="X74" s="97"/>
      <c r="Y74" s="74"/>
      <c r="Z74" s="97"/>
      <c r="AA74" s="97"/>
      <c r="AB74" s="97"/>
      <c r="AC74" s="74"/>
      <c r="AD74" s="97"/>
      <c r="AE74" s="97"/>
      <c r="AF74" s="97"/>
      <c r="AG74" s="74"/>
      <c r="AH74" s="74"/>
      <c r="AI74" s="74"/>
      <c r="AJ74" s="74"/>
      <c r="AK74" s="74"/>
      <c r="AL74" s="74"/>
    </row>
    <row r="75" spans="1:38" s="72" customFormat="1" ht="12.75">
      <c r="A75" s="74"/>
      <c r="B75" s="74"/>
      <c r="C75" s="74"/>
      <c r="D75" s="97"/>
      <c r="E75" s="97"/>
      <c r="F75" s="97"/>
      <c r="G75" s="97"/>
      <c r="H75" s="97"/>
      <c r="I75" s="97"/>
      <c r="J75" s="97"/>
      <c r="K75" s="97"/>
      <c r="L75" s="97"/>
      <c r="M75" s="74"/>
      <c r="N75" s="97"/>
      <c r="O75" s="97"/>
      <c r="P75" s="97"/>
      <c r="Q75" s="74"/>
      <c r="R75" s="97"/>
      <c r="S75" s="97"/>
      <c r="T75" s="97"/>
      <c r="U75" s="74"/>
      <c r="V75" s="97"/>
      <c r="W75" s="97"/>
      <c r="X75" s="97"/>
      <c r="Y75" s="74"/>
      <c r="Z75" s="97"/>
      <c r="AA75" s="97"/>
      <c r="AB75" s="97"/>
      <c r="AC75" s="74"/>
      <c r="AD75" s="97"/>
      <c r="AE75" s="97"/>
      <c r="AF75" s="97"/>
      <c r="AG75" s="74"/>
      <c r="AH75" s="74"/>
      <c r="AI75" s="74"/>
      <c r="AJ75" s="74"/>
      <c r="AK75" s="74"/>
      <c r="AL75" s="74"/>
    </row>
    <row r="76" spans="1:38" s="72" customFormat="1" ht="12.75">
      <c r="A76" s="74"/>
      <c r="B76" s="74"/>
      <c r="C76" s="74"/>
      <c r="D76" s="97"/>
      <c r="E76" s="97"/>
      <c r="F76" s="97"/>
      <c r="G76" s="97"/>
      <c r="H76" s="97"/>
      <c r="I76" s="97"/>
      <c r="J76" s="97"/>
      <c r="K76" s="97"/>
      <c r="L76" s="97"/>
      <c r="M76" s="74"/>
      <c r="N76" s="97"/>
      <c r="O76" s="97"/>
      <c r="P76" s="97"/>
      <c r="Q76" s="74"/>
      <c r="R76" s="97"/>
      <c r="S76" s="97"/>
      <c r="T76" s="97"/>
      <c r="U76" s="74"/>
      <c r="V76" s="97"/>
      <c r="W76" s="97"/>
      <c r="X76" s="97"/>
      <c r="Y76" s="74"/>
      <c r="Z76" s="97"/>
      <c r="AA76" s="97"/>
      <c r="AB76" s="97"/>
      <c r="AC76" s="74"/>
      <c r="AD76" s="97"/>
      <c r="AE76" s="97"/>
      <c r="AF76" s="97"/>
      <c r="AG76" s="74"/>
      <c r="AH76" s="74"/>
      <c r="AI76" s="74"/>
      <c r="AJ76" s="74"/>
      <c r="AK76" s="74"/>
      <c r="AL76" s="74"/>
    </row>
    <row r="77" spans="1:38" s="72" customFormat="1" ht="12.75">
      <c r="A77" s="74"/>
      <c r="B77" s="74"/>
      <c r="C77" s="74"/>
      <c r="D77" s="97"/>
      <c r="E77" s="97"/>
      <c r="F77" s="97"/>
      <c r="G77" s="97"/>
      <c r="H77" s="97"/>
      <c r="I77" s="97"/>
      <c r="J77" s="97"/>
      <c r="K77" s="97"/>
      <c r="L77" s="97"/>
      <c r="M77" s="74"/>
      <c r="N77" s="97"/>
      <c r="O77" s="97"/>
      <c r="P77" s="97"/>
      <c r="Q77" s="74"/>
      <c r="R77" s="97"/>
      <c r="S77" s="97"/>
      <c r="T77" s="97"/>
      <c r="U77" s="74"/>
      <c r="V77" s="97"/>
      <c r="W77" s="97"/>
      <c r="X77" s="97"/>
      <c r="Y77" s="74"/>
      <c r="Z77" s="97"/>
      <c r="AA77" s="97"/>
      <c r="AB77" s="97"/>
      <c r="AC77" s="74"/>
      <c r="AD77" s="97"/>
      <c r="AE77" s="97"/>
      <c r="AF77" s="97"/>
      <c r="AG77" s="74"/>
      <c r="AH77" s="74"/>
      <c r="AI77" s="74"/>
      <c r="AJ77" s="74"/>
      <c r="AK77" s="74"/>
      <c r="AL77" s="74"/>
    </row>
    <row r="78" spans="1:38" s="72" customFormat="1" ht="12.75">
      <c r="A78" s="74"/>
      <c r="B78" s="74"/>
      <c r="C78" s="74"/>
      <c r="D78" s="97"/>
      <c r="E78" s="97"/>
      <c r="F78" s="97"/>
      <c r="G78" s="97"/>
      <c r="H78" s="97"/>
      <c r="I78" s="97"/>
      <c r="J78" s="97"/>
      <c r="K78" s="97"/>
      <c r="L78" s="97"/>
      <c r="M78" s="74"/>
      <c r="N78" s="97"/>
      <c r="O78" s="97"/>
      <c r="P78" s="97"/>
      <c r="Q78" s="74"/>
      <c r="R78" s="97"/>
      <c r="S78" s="97"/>
      <c r="T78" s="97"/>
      <c r="U78" s="74"/>
      <c r="V78" s="97"/>
      <c r="W78" s="97"/>
      <c r="X78" s="97"/>
      <c r="Y78" s="74"/>
      <c r="Z78" s="97"/>
      <c r="AA78" s="97"/>
      <c r="AB78" s="97"/>
      <c r="AC78" s="74"/>
      <c r="AD78" s="97"/>
      <c r="AE78" s="97"/>
      <c r="AF78" s="97"/>
      <c r="AG78" s="74"/>
      <c r="AH78" s="74"/>
      <c r="AI78" s="74"/>
      <c r="AJ78" s="74"/>
      <c r="AK78" s="74"/>
      <c r="AL78" s="74"/>
    </row>
    <row r="79" spans="1:38" s="72" customFormat="1" ht="12.75">
      <c r="A79" s="74"/>
      <c r="B79" s="74"/>
      <c r="C79" s="74"/>
      <c r="D79" s="97"/>
      <c r="E79" s="97"/>
      <c r="F79" s="97"/>
      <c r="G79" s="97"/>
      <c r="H79" s="97"/>
      <c r="I79" s="97"/>
      <c r="J79" s="97"/>
      <c r="K79" s="97"/>
      <c r="L79" s="97"/>
      <c r="M79" s="74"/>
      <c r="N79" s="97"/>
      <c r="O79" s="97"/>
      <c r="P79" s="97"/>
      <c r="Q79" s="74"/>
      <c r="R79" s="97"/>
      <c r="S79" s="97"/>
      <c r="T79" s="97"/>
      <c r="U79" s="74"/>
      <c r="V79" s="97"/>
      <c r="W79" s="97"/>
      <c r="X79" s="97"/>
      <c r="Y79" s="74"/>
      <c r="Z79" s="97"/>
      <c r="AA79" s="97"/>
      <c r="AB79" s="97"/>
      <c r="AC79" s="74"/>
      <c r="AD79" s="97"/>
      <c r="AE79" s="97"/>
      <c r="AF79" s="97"/>
      <c r="AG79" s="74"/>
      <c r="AH79" s="74"/>
      <c r="AI79" s="74"/>
      <c r="AJ79" s="74"/>
      <c r="AK79" s="74"/>
      <c r="AL79" s="74"/>
    </row>
    <row r="80" spans="1:38" s="72" customFormat="1" ht="12.75">
      <c r="A80" s="74"/>
      <c r="B80" s="74"/>
      <c r="C80" s="74"/>
      <c r="D80" s="97"/>
      <c r="E80" s="97"/>
      <c r="F80" s="97"/>
      <c r="G80" s="97"/>
      <c r="H80" s="97"/>
      <c r="I80" s="97"/>
      <c r="J80" s="97"/>
      <c r="K80" s="97"/>
      <c r="L80" s="97"/>
      <c r="M80" s="74"/>
      <c r="N80" s="97"/>
      <c r="O80" s="97"/>
      <c r="P80" s="97"/>
      <c r="Q80" s="74"/>
      <c r="R80" s="97"/>
      <c r="S80" s="97"/>
      <c r="T80" s="97"/>
      <c r="U80" s="74"/>
      <c r="V80" s="97"/>
      <c r="W80" s="97"/>
      <c r="X80" s="97"/>
      <c r="Y80" s="74"/>
      <c r="Z80" s="97"/>
      <c r="AA80" s="97"/>
      <c r="AB80" s="97"/>
      <c r="AC80" s="74"/>
      <c r="AD80" s="97"/>
      <c r="AE80" s="97"/>
      <c r="AF80" s="97"/>
      <c r="AG80" s="74"/>
      <c r="AH80" s="74"/>
      <c r="AI80" s="74"/>
      <c r="AJ80" s="74"/>
      <c r="AK80" s="74"/>
      <c r="AL80" s="74"/>
    </row>
    <row r="81" spans="1:38" s="72" customFormat="1" ht="12.75">
      <c r="A81" s="74"/>
      <c r="B81" s="74"/>
      <c r="C81" s="74"/>
      <c r="D81" s="97"/>
      <c r="E81" s="97"/>
      <c r="F81" s="97"/>
      <c r="G81" s="97"/>
      <c r="H81" s="97"/>
      <c r="I81" s="97"/>
      <c r="J81" s="97"/>
      <c r="K81" s="97"/>
      <c r="L81" s="97"/>
      <c r="M81" s="74"/>
      <c r="N81" s="97"/>
      <c r="O81" s="97"/>
      <c r="P81" s="97"/>
      <c r="Q81" s="74"/>
      <c r="R81" s="97"/>
      <c r="S81" s="97"/>
      <c r="T81" s="97"/>
      <c r="U81" s="74"/>
      <c r="V81" s="97"/>
      <c r="W81" s="97"/>
      <c r="X81" s="97"/>
      <c r="Y81" s="74"/>
      <c r="Z81" s="97"/>
      <c r="AA81" s="97"/>
      <c r="AB81" s="97"/>
      <c r="AC81" s="74"/>
      <c r="AD81" s="97"/>
      <c r="AE81" s="97"/>
      <c r="AF81" s="97"/>
      <c r="AG81" s="74"/>
      <c r="AH81" s="74"/>
      <c r="AI81" s="74"/>
      <c r="AJ81" s="74"/>
      <c r="AK81" s="74"/>
      <c r="AL81" s="74"/>
    </row>
    <row r="82" spans="1:38" s="72" customFormat="1" ht="12.7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</row>
    <row r="83" spans="1:38" s="72" customFormat="1" ht="12.75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</row>
    <row r="84" spans="1:38" s="72" customFormat="1" ht="12.7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</row>
    <row r="85" s="72" customFormat="1" ht="12.75"/>
    <row r="86" s="72" customFormat="1" ht="12.75"/>
    <row r="87" s="72" customFormat="1" ht="12.75"/>
    <row r="88" s="72" customFormat="1" ht="12.75"/>
    <row r="89" s="72" customFormat="1" ht="12.75"/>
    <row r="90" s="72" customFormat="1" ht="12.75"/>
    <row r="91" s="72" customFormat="1" ht="12.75"/>
    <row r="92" s="72" customFormat="1" ht="12.75"/>
    <row r="93" s="72" customFormat="1" ht="12.75"/>
    <row r="94" s="72" customFormat="1" ht="12.75"/>
    <row r="95" s="72" customFormat="1" ht="12.75"/>
    <row r="96" s="72" customFormat="1" ht="12.75"/>
    <row r="97" s="72" customFormat="1" ht="12.75"/>
    <row r="98" s="72" customFormat="1" ht="12.75"/>
    <row r="99" s="72" customFormat="1" ht="12.75"/>
    <row r="100" s="72" customFormat="1" ht="12.75"/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6" t="s">
        <v>656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2"/>
      <c r="AJ2" s="2"/>
      <c r="AK2" s="2"/>
      <c r="AL2" s="2"/>
    </row>
    <row r="3" spans="1:38" ht="16.5">
      <c r="A3" s="5"/>
      <c r="B3" s="126" t="s">
        <v>0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18" t="s">
        <v>1</v>
      </c>
      <c r="E4" s="118"/>
      <c r="F4" s="118"/>
      <c r="G4" s="118" t="s">
        <v>2</v>
      </c>
      <c r="H4" s="118"/>
      <c r="I4" s="118"/>
      <c r="J4" s="119" t="s">
        <v>3</v>
      </c>
      <c r="K4" s="120"/>
      <c r="L4" s="120"/>
      <c r="M4" s="121"/>
      <c r="N4" s="119" t="s">
        <v>4</v>
      </c>
      <c r="O4" s="122"/>
      <c r="P4" s="122"/>
      <c r="Q4" s="123"/>
      <c r="R4" s="119" t="s">
        <v>5</v>
      </c>
      <c r="S4" s="122"/>
      <c r="T4" s="122"/>
      <c r="U4" s="123"/>
      <c r="V4" s="119" t="s">
        <v>6</v>
      </c>
      <c r="W4" s="124"/>
      <c r="X4" s="124"/>
      <c r="Y4" s="125"/>
      <c r="Z4" s="119" t="s">
        <v>7</v>
      </c>
      <c r="AA4" s="120"/>
      <c r="AB4" s="120"/>
      <c r="AC4" s="121"/>
      <c r="AD4" s="119" t="s">
        <v>8</v>
      </c>
      <c r="AE4" s="120"/>
      <c r="AF4" s="120"/>
      <c r="AG4" s="121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7" t="s">
        <v>31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96</v>
      </c>
      <c r="B9" s="58" t="s">
        <v>446</v>
      </c>
      <c r="C9" s="39" t="s">
        <v>447</v>
      </c>
      <c r="D9" s="75">
        <v>281889301</v>
      </c>
      <c r="E9" s="76">
        <v>101978000</v>
      </c>
      <c r="F9" s="77">
        <f>$D9+$E9</f>
        <v>383867301</v>
      </c>
      <c r="G9" s="75">
        <v>355864213</v>
      </c>
      <c r="H9" s="76">
        <v>102901000</v>
      </c>
      <c r="I9" s="78">
        <f>$G9+$H9</f>
        <v>458765213</v>
      </c>
      <c r="J9" s="75">
        <v>51749571</v>
      </c>
      <c r="K9" s="76">
        <v>14147000</v>
      </c>
      <c r="L9" s="76">
        <f>$J9+$K9</f>
        <v>65896571</v>
      </c>
      <c r="M9" s="40">
        <f>IF($F9=0,0,$L9/$F9)</f>
        <v>0.17166497596522293</v>
      </c>
      <c r="N9" s="103">
        <v>66994253</v>
      </c>
      <c r="O9" s="104">
        <v>26408669</v>
      </c>
      <c r="P9" s="105">
        <f>$N9+$O9</f>
        <v>93402922</v>
      </c>
      <c r="Q9" s="40">
        <f>IF($F9=0,0,$P9/$F9)</f>
        <v>0.24332086050747</v>
      </c>
      <c r="R9" s="103">
        <v>52896164</v>
      </c>
      <c r="S9" s="105">
        <v>18962404</v>
      </c>
      <c r="T9" s="105">
        <f>$R9+$S9</f>
        <v>71858568</v>
      </c>
      <c r="U9" s="40">
        <f>IF($I9=0,0,$T9/$I9)</f>
        <v>0.1566347359471652</v>
      </c>
      <c r="V9" s="103">
        <v>64566374</v>
      </c>
      <c r="W9" s="105">
        <v>59559097</v>
      </c>
      <c r="X9" s="105">
        <f>$V9+$W9</f>
        <v>124125471</v>
      </c>
      <c r="Y9" s="40">
        <f>IF($I9=0,0,$X9/$I9)</f>
        <v>0.27056426137524076</v>
      </c>
      <c r="Z9" s="75">
        <f>$J9+$N9+$R9+$V9</f>
        <v>236206362</v>
      </c>
      <c r="AA9" s="76">
        <f>$K9+$O9+$S9+$W9</f>
        <v>119077170</v>
      </c>
      <c r="AB9" s="76">
        <f>$Z9+$AA9</f>
        <v>355283532</v>
      </c>
      <c r="AC9" s="40">
        <f>IF($I9=0,0,$AB9/$I9)</f>
        <v>0.7744343335814349</v>
      </c>
      <c r="AD9" s="75">
        <v>54000487</v>
      </c>
      <c r="AE9" s="76">
        <v>31953593</v>
      </c>
      <c r="AF9" s="76">
        <f>$AD9+$AE9</f>
        <v>85954080</v>
      </c>
      <c r="AG9" s="40">
        <f>IF($AJ9=0,0,$AK9/$AJ9)</f>
        <v>2.822142282536029</v>
      </c>
      <c r="AH9" s="40">
        <f>IF($AF9=0,0,(($X9/$AF9)-1))</f>
        <v>0.44409050739650757</v>
      </c>
      <c r="AI9" s="12">
        <v>379660318</v>
      </c>
      <c r="AJ9" s="12">
        <v>234748093</v>
      </c>
      <c r="AK9" s="12">
        <v>662492519</v>
      </c>
      <c r="AL9" s="12"/>
    </row>
    <row r="10" spans="1:38" s="13" customFormat="1" ht="12.75">
      <c r="A10" s="29" t="s">
        <v>96</v>
      </c>
      <c r="B10" s="58" t="s">
        <v>448</v>
      </c>
      <c r="C10" s="39" t="s">
        <v>449</v>
      </c>
      <c r="D10" s="75">
        <v>541965143</v>
      </c>
      <c r="E10" s="76">
        <v>101268950</v>
      </c>
      <c r="F10" s="78">
        <f aca="true" t="shared" si="0" ref="F10:F33">$D10+$E10</f>
        <v>643234093</v>
      </c>
      <c r="G10" s="75">
        <v>456712947</v>
      </c>
      <c r="H10" s="76">
        <v>825652</v>
      </c>
      <c r="I10" s="78">
        <f aca="true" t="shared" si="1" ref="I10:I33">$G10+$H10</f>
        <v>457538599</v>
      </c>
      <c r="J10" s="75">
        <v>91235294</v>
      </c>
      <c r="K10" s="76">
        <v>11057254</v>
      </c>
      <c r="L10" s="76">
        <f aca="true" t="shared" si="2" ref="L10:L33">$J10+$K10</f>
        <v>102292548</v>
      </c>
      <c r="M10" s="40">
        <f aca="true" t="shared" si="3" ref="M10:M33">IF($F10=0,0,$L10/$F10)</f>
        <v>0.15902849229106394</v>
      </c>
      <c r="N10" s="103">
        <v>111325452</v>
      </c>
      <c r="O10" s="104">
        <v>10832926</v>
      </c>
      <c r="P10" s="105">
        <f aca="true" t="shared" si="4" ref="P10:P33">$N10+$O10</f>
        <v>122158378</v>
      </c>
      <c r="Q10" s="40">
        <f aca="true" t="shared" si="5" ref="Q10:Q33">IF($F10=0,0,$P10/$F10)</f>
        <v>0.1899127849866627</v>
      </c>
      <c r="R10" s="103">
        <v>101901009</v>
      </c>
      <c r="S10" s="105">
        <v>9228829</v>
      </c>
      <c r="T10" s="105">
        <f aca="true" t="shared" si="6" ref="T10:T33">$R10+$S10</f>
        <v>111129838</v>
      </c>
      <c r="U10" s="40">
        <f aca="true" t="shared" si="7" ref="U10:U33">IF($I10=0,0,$T10/$I10)</f>
        <v>0.24288625755922288</v>
      </c>
      <c r="V10" s="103">
        <v>101805784</v>
      </c>
      <c r="W10" s="105">
        <v>21383520</v>
      </c>
      <c r="X10" s="105">
        <f aca="true" t="shared" si="8" ref="X10:X33">$V10+$W10</f>
        <v>123189304</v>
      </c>
      <c r="Y10" s="40">
        <f aca="true" t="shared" si="9" ref="Y10:Y33">IF($I10=0,0,$X10/$I10)</f>
        <v>0.26924352233722687</v>
      </c>
      <c r="Z10" s="75">
        <f aca="true" t="shared" si="10" ref="Z10:Z33">$J10+$N10+$R10+$V10</f>
        <v>406267539</v>
      </c>
      <c r="AA10" s="76">
        <f aca="true" t="shared" si="11" ref="AA10:AA33">$K10+$O10+$S10+$W10</f>
        <v>52502529</v>
      </c>
      <c r="AB10" s="76">
        <f aca="true" t="shared" si="12" ref="AB10:AB33">$Z10+$AA10</f>
        <v>458770068</v>
      </c>
      <c r="AC10" s="40">
        <f aca="true" t="shared" si="13" ref="AC10:AC33">IF($I10=0,0,$AB10/$I10)</f>
        <v>1.0026915084381767</v>
      </c>
      <c r="AD10" s="75">
        <v>75721102</v>
      </c>
      <c r="AE10" s="76">
        <v>13065533</v>
      </c>
      <c r="AF10" s="76">
        <f aca="true" t="shared" si="14" ref="AF10:AF33">$AD10+$AE10</f>
        <v>88786635</v>
      </c>
      <c r="AG10" s="40">
        <f aca="true" t="shared" si="15" ref="AG10:AG33">IF($AJ10=0,0,$AK10/$AJ10)</f>
        <v>0.7733474597251749</v>
      </c>
      <c r="AH10" s="40">
        <f aca="true" t="shared" si="16" ref="AH10:AH33">IF($AF10=0,0,(($X10/$AF10)-1))</f>
        <v>0.38747576141386597</v>
      </c>
      <c r="AI10" s="12">
        <v>509492910</v>
      </c>
      <c r="AJ10" s="12">
        <v>510803708</v>
      </c>
      <c r="AK10" s="12">
        <v>395028750</v>
      </c>
      <c r="AL10" s="12"/>
    </row>
    <row r="11" spans="1:38" s="13" customFormat="1" ht="12.75">
      <c r="A11" s="29" t="s">
        <v>96</v>
      </c>
      <c r="B11" s="58" t="s">
        <v>450</v>
      </c>
      <c r="C11" s="39" t="s">
        <v>451</v>
      </c>
      <c r="D11" s="75">
        <v>373273986</v>
      </c>
      <c r="E11" s="76">
        <v>102668000</v>
      </c>
      <c r="F11" s="77">
        <f t="shared" si="0"/>
        <v>475941986</v>
      </c>
      <c r="G11" s="75">
        <v>375673608</v>
      </c>
      <c r="H11" s="76">
        <v>131654923</v>
      </c>
      <c r="I11" s="78">
        <f t="shared" si="1"/>
        <v>507328531</v>
      </c>
      <c r="J11" s="75">
        <v>65705040</v>
      </c>
      <c r="K11" s="76">
        <v>7121587</v>
      </c>
      <c r="L11" s="76">
        <f t="shared" si="2"/>
        <v>72826627</v>
      </c>
      <c r="M11" s="40">
        <f t="shared" si="3"/>
        <v>0.15301576482474905</v>
      </c>
      <c r="N11" s="103">
        <v>59367862</v>
      </c>
      <c r="O11" s="104">
        <v>21348584</v>
      </c>
      <c r="P11" s="105">
        <f t="shared" si="4"/>
        <v>80716446</v>
      </c>
      <c r="Q11" s="40">
        <f t="shared" si="5"/>
        <v>0.1695930352318192</v>
      </c>
      <c r="R11" s="103">
        <v>57965289</v>
      </c>
      <c r="S11" s="105">
        <v>16225181</v>
      </c>
      <c r="T11" s="105">
        <f t="shared" si="6"/>
        <v>74190470</v>
      </c>
      <c r="U11" s="40">
        <f t="shared" si="7"/>
        <v>0.14623752749281116</v>
      </c>
      <c r="V11" s="103">
        <v>103047387</v>
      </c>
      <c r="W11" s="105">
        <v>57262628</v>
      </c>
      <c r="X11" s="105">
        <f t="shared" si="8"/>
        <v>160310015</v>
      </c>
      <c r="Y11" s="40">
        <f t="shared" si="9"/>
        <v>0.31598856599689246</v>
      </c>
      <c r="Z11" s="75">
        <f t="shared" si="10"/>
        <v>286085578</v>
      </c>
      <c r="AA11" s="76">
        <f t="shared" si="11"/>
        <v>101957980</v>
      </c>
      <c r="AB11" s="76">
        <f t="shared" si="12"/>
        <v>388043558</v>
      </c>
      <c r="AC11" s="40">
        <f t="shared" si="13"/>
        <v>0.7648762769858887</v>
      </c>
      <c r="AD11" s="75">
        <v>79503376</v>
      </c>
      <c r="AE11" s="76">
        <v>1595128</v>
      </c>
      <c r="AF11" s="76">
        <f t="shared" si="14"/>
        <v>81098504</v>
      </c>
      <c r="AG11" s="40">
        <f t="shared" si="15"/>
        <v>0.7086278855636055</v>
      </c>
      <c r="AH11" s="40">
        <f t="shared" si="16"/>
        <v>0.9767320862046975</v>
      </c>
      <c r="AI11" s="12">
        <v>361704612</v>
      </c>
      <c r="AJ11" s="12">
        <v>357086783</v>
      </c>
      <c r="AK11" s="12">
        <v>253041652</v>
      </c>
      <c r="AL11" s="12"/>
    </row>
    <row r="12" spans="1:38" s="13" customFormat="1" ht="12.75">
      <c r="A12" s="29" t="s">
        <v>96</v>
      </c>
      <c r="B12" s="58" t="s">
        <v>452</v>
      </c>
      <c r="C12" s="39" t="s">
        <v>453</v>
      </c>
      <c r="D12" s="75">
        <v>242022388</v>
      </c>
      <c r="E12" s="76">
        <v>29330944</v>
      </c>
      <c r="F12" s="77">
        <f t="shared" si="0"/>
        <v>271353332</v>
      </c>
      <c r="G12" s="75">
        <v>344534000</v>
      </c>
      <c r="H12" s="76">
        <v>39000673</v>
      </c>
      <c r="I12" s="78">
        <f t="shared" si="1"/>
        <v>383534673</v>
      </c>
      <c r="J12" s="75">
        <v>37409539</v>
      </c>
      <c r="K12" s="76">
        <v>2172403</v>
      </c>
      <c r="L12" s="76">
        <f t="shared" si="2"/>
        <v>39581942</v>
      </c>
      <c r="M12" s="40">
        <f t="shared" si="3"/>
        <v>0.14586864184884968</v>
      </c>
      <c r="N12" s="103">
        <v>44457425</v>
      </c>
      <c r="O12" s="104">
        <v>7169903</v>
      </c>
      <c r="P12" s="105">
        <f t="shared" si="4"/>
        <v>51627328</v>
      </c>
      <c r="Q12" s="40">
        <f t="shared" si="5"/>
        <v>0.1902586845699761</v>
      </c>
      <c r="R12" s="103">
        <v>43841766</v>
      </c>
      <c r="S12" s="105">
        <v>10531208</v>
      </c>
      <c r="T12" s="105">
        <f t="shared" si="6"/>
        <v>54372974</v>
      </c>
      <c r="U12" s="40">
        <f t="shared" si="7"/>
        <v>0.1417680794664424</v>
      </c>
      <c r="V12" s="103">
        <v>43342716</v>
      </c>
      <c r="W12" s="105">
        <v>12142309</v>
      </c>
      <c r="X12" s="105">
        <f t="shared" si="8"/>
        <v>55485025</v>
      </c>
      <c r="Y12" s="40">
        <f t="shared" si="9"/>
        <v>0.14466755917006752</v>
      </c>
      <c r="Z12" s="75">
        <f t="shared" si="10"/>
        <v>169051446</v>
      </c>
      <c r="AA12" s="76">
        <f t="shared" si="11"/>
        <v>32015823</v>
      </c>
      <c r="AB12" s="76">
        <f t="shared" si="12"/>
        <v>201067269</v>
      </c>
      <c r="AC12" s="40">
        <f t="shared" si="13"/>
        <v>0.5242479576285923</v>
      </c>
      <c r="AD12" s="75">
        <v>39097759</v>
      </c>
      <c r="AE12" s="76">
        <v>18784880</v>
      </c>
      <c r="AF12" s="76">
        <f t="shared" si="14"/>
        <v>57882639</v>
      </c>
      <c r="AG12" s="40">
        <f t="shared" si="15"/>
        <v>0.7257000483426116</v>
      </c>
      <c r="AH12" s="40">
        <f t="shared" si="16"/>
        <v>-0.041421988378933405</v>
      </c>
      <c r="AI12" s="12">
        <v>271259470</v>
      </c>
      <c r="AJ12" s="12">
        <v>265490415</v>
      </c>
      <c r="AK12" s="12">
        <v>192666407</v>
      </c>
      <c r="AL12" s="12"/>
    </row>
    <row r="13" spans="1:38" s="13" customFormat="1" ht="12.75">
      <c r="A13" s="29" t="s">
        <v>96</v>
      </c>
      <c r="B13" s="58" t="s">
        <v>454</v>
      </c>
      <c r="C13" s="39" t="s">
        <v>455</v>
      </c>
      <c r="D13" s="75">
        <v>606875986</v>
      </c>
      <c r="E13" s="76">
        <v>43308000</v>
      </c>
      <c r="F13" s="77">
        <f t="shared" si="0"/>
        <v>650183986</v>
      </c>
      <c r="G13" s="75">
        <v>634254210</v>
      </c>
      <c r="H13" s="76">
        <v>77920052</v>
      </c>
      <c r="I13" s="78">
        <f t="shared" si="1"/>
        <v>712174262</v>
      </c>
      <c r="J13" s="75">
        <v>62892815</v>
      </c>
      <c r="K13" s="76">
        <v>10185977</v>
      </c>
      <c r="L13" s="76">
        <f t="shared" si="2"/>
        <v>73078792</v>
      </c>
      <c r="M13" s="40">
        <f t="shared" si="3"/>
        <v>0.11239709616594587</v>
      </c>
      <c r="N13" s="103">
        <v>91759969</v>
      </c>
      <c r="O13" s="104">
        <v>13687753</v>
      </c>
      <c r="P13" s="105">
        <f t="shared" si="4"/>
        <v>105447722</v>
      </c>
      <c r="Q13" s="40">
        <f t="shared" si="5"/>
        <v>0.16218135830863112</v>
      </c>
      <c r="R13" s="103">
        <v>49400304</v>
      </c>
      <c r="S13" s="105">
        <v>14195707</v>
      </c>
      <c r="T13" s="105">
        <f t="shared" si="6"/>
        <v>63596011</v>
      </c>
      <c r="U13" s="40">
        <f t="shared" si="7"/>
        <v>0.08929838438896012</v>
      </c>
      <c r="V13" s="103">
        <v>53024008</v>
      </c>
      <c r="W13" s="105">
        <v>25980459</v>
      </c>
      <c r="X13" s="105">
        <f t="shared" si="8"/>
        <v>79004467</v>
      </c>
      <c r="Y13" s="40">
        <f t="shared" si="9"/>
        <v>0.11093417891589011</v>
      </c>
      <c r="Z13" s="75">
        <f t="shared" si="10"/>
        <v>257077096</v>
      </c>
      <c r="AA13" s="76">
        <f t="shared" si="11"/>
        <v>64049896</v>
      </c>
      <c r="AB13" s="76">
        <f t="shared" si="12"/>
        <v>321126992</v>
      </c>
      <c r="AC13" s="40">
        <f t="shared" si="13"/>
        <v>0.4509106957869814</v>
      </c>
      <c r="AD13" s="75">
        <v>93145685</v>
      </c>
      <c r="AE13" s="76">
        <v>15312680</v>
      </c>
      <c r="AF13" s="76">
        <f t="shared" si="14"/>
        <v>108458365</v>
      </c>
      <c r="AG13" s="40">
        <f t="shared" si="15"/>
        <v>0.9101190350886144</v>
      </c>
      <c r="AH13" s="40">
        <f t="shared" si="16"/>
        <v>-0.2715687074943459</v>
      </c>
      <c r="AI13" s="12">
        <v>460212872</v>
      </c>
      <c r="AJ13" s="12">
        <v>460212872</v>
      </c>
      <c r="AK13" s="12">
        <v>418848495</v>
      </c>
      <c r="AL13" s="12"/>
    </row>
    <row r="14" spans="1:38" s="13" customFormat="1" ht="12.75">
      <c r="A14" s="29" t="s">
        <v>96</v>
      </c>
      <c r="B14" s="58" t="s">
        <v>456</v>
      </c>
      <c r="C14" s="39" t="s">
        <v>457</v>
      </c>
      <c r="D14" s="75">
        <v>207831986</v>
      </c>
      <c r="E14" s="76">
        <v>58332000</v>
      </c>
      <c r="F14" s="77">
        <f t="shared" si="0"/>
        <v>266163986</v>
      </c>
      <c r="G14" s="75">
        <v>221763540</v>
      </c>
      <c r="H14" s="76">
        <v>58332000</v>
      </c>
      <c r="I14" s="78">
        <f t="shared" si="1"/>
        <v>280095540</v>
      </c>
      <c r="J14" s="75">
        <v>28465157</v>
      </c>
      <c r="K14" s="76">
        <v>1854570</v>
      </c>
      <c r="L14" s="76">
        <f t="shared" si="2"/>
        <v>30319727</v>
      </c>
      <c r="M14" s="40">
        <f t="shared" si="3"/>
        <v>0.11391370957301489</v>
      </c>
      <c r="N14" s="103">
        <v>28965281</v>
      </c>
      <c r="O14" s="104">
        <v>5311504</v>
      </c>
      <c r="P14" s="105">
        <f t="shared" si="4"/>
        <v>34276785</v>
      </c>
      <c r="Q14" s="40">
        <f t="shared" si="5"/>
        <v>0.12878070213451043</v>
      </c>
      <c r="R14" s="103">
        <v>26216916</v>
      </c>
      <c r="S14" s="105">
        <v>2248424</v>
      </c>
      <c r="T14" s="105">
        <f t="shared" si="6"/>
        <v>28465340</v>
      </c>
      <c r="U14" s="40">
        <f t="shared" si="7"/>
        <v>0.10162725190126197</v>
      </c>
      <c r="V14" s="103">
        <v>34096708</v>
      </c>
      <c r="W14" s="105">
        <v>3187827</v>
      </c>
      <c r="X14" s="105">
        <f t="shared" si="8"/>
        <v>37284535</v>
      </c>
      <c r="Y14" s="40">
        <f t="shared" si="9"/>
        <v>0.13311363329812392</v>
      </c>
      <c r="Z14" s="75">
        <f t="shared" si="10"/>
        <v>117744062</v>
      </c>
      <c r="AA14" s="76">
        <f t="shared" si="11"/>
        <v>12602325</v>
      </c>
      <c r="AB14" s="76">
        <f t="shared" si="12"/>
        <v>130346387</v>
      </c>
      <c r="AC14" s="40">
        <f t="shared" si="13"/>
        <v>0.46536402186196896</v>
      </c>
      <c r="AD14" s="75">
        <v>27575406</v>
      </c>
      <c r="AE14" s="76">
        <v>1021505</v>
      </c>
      <c r="AF14" s="76">
        <f t="shared" si="14"/>
        <v>28596911</v>
      </c>
      <c r="AG14" s="40">
        <f t="shared" si="15"/>
        <v>1.064514349043357</v>
      </c>
      <c r="AH14" s="40">
        <f t="shared" si="16"/>
        <v>0.30379588900353616</v>
      </c>
      <c r="AI14" s="12">
        <v>198044004</v>
      </c>
      <c r="AJ14" s="12">
        <v>198044004</v>
      </c>
      <c r="AK14" s="12">
        <v>210820684</v>
      </c>
      <c r="AL14" s="12"/>
    </row>
    <row r="15" spans="1:38" s="13" customFormat="1" ht="12.75">
      <c r="A15" s="29" t="s">
        <v>96</v>
      </c>
      <c r="B15" s="58" t="s">
        <v>66</v>
      </c>
      <c r="C15" s="39" t="s">
        <v>67</v>
      </c>
      <c r="D15" s="75">
        <v>1607692999</v>
      </c>
      <c r="E15" s="76">
        <v>254288095</v>
      </c>
      <c r="F15" s="77">
        <f t="shared" si="0"/>
        <v>1861981094</v>
      </c>
      <c r="G15" s="75">
        <v>1607692999</v>
      </c>
      <c r="H15" s="76">
        <v>254288095</v>
      </c>
      <c r="I15" s="78">
        <f t="shared" si="1"/>
        <v>1861981094</v>
      </c>
      <c r="J15" s="75">
        <v>279813377</v>
      </c>
      <c r="K15" s="76">
        <v>39705844</v>
      </c>
      <c r="L15" s="76">
        <f t="shared" si="2"/>
        <v>319519221</v>
      </c>
      <c r="M15" s="40">
        <f t="shared" si="3"/>
        <v>0.17160175365346647</v>
      </c>
      <c r="N15" s="103">
        <v>309928730</v>
      </c>
      <c r="O15" s="104">
        <v>69314829</v>
      </c>
      <c r="P15" s="105">
        <f t="shared" si="4"/>
        <v>379243559</v>
      </c>
      <c r="Q15" s="40">
        <f t="shared" si="5"/>
        <v>0.20367744883235642</v>
      </c>
      <c r="R15" s="103">
        <v>334800754</v>
      </c>
      <c r="S15" s="105">
        <v>13043919</v>
      </c>
      <c r="T15" s="105">
        <f t="shared" si="6"/>
        <v>347844673</v>
      </c>
      <c r="U15" s="40">
        <f t="shared" si="7"/>
        <v>0.1868142883517377</v>
      </c>
      <c r="V15" s="103">
        <v>196105197</v>
      </c>
      <c r="W15" s="105">
        <v>25092663</v>
      </c>
      <c r="X15" s="105">
        <f t="shared" si="8"/>
        <v>221197860</v>
      </c>
      <c r="Y15" s="40">
        <f t="shared" si="9"/>
        <v>0.1187970493968936</v>
      </c>
      <c r="Z15" s="75">
        <f t="shared" si="10"/>
        <v>1120648058</v>
      </c>
      <c r="AA15" s="76">
        <f t="shared" si="11"/>
        <v>147157255</v>
      </c>
      <c r="AB15" s="76">
        <f t="shared" si="12"/>
        <v>1267805313</v>
      </c>
      <c r="AC15" s="40">
        <f t="shared" si="13"/>
        <v>0.6808905402344542</v>
      </c>
      <c r="AD15" s="75">
        <v>185471804</v>
      </c>
      <c r="AE15" s="76">
        <v>39287776</v>
      </c>
      <c r="AF15" s="76">
        <f t="shared" si="14"/>
        <v>224759580</v>
      </c>
      <c r="AG15" s="40">
        <f t="shared" si="15"/>
        <v>0.6450820784811342</v>
      </c>
      <c r="AH15" s="40">
        <f t="shared" si="16"/>
        <v>-0.015846799500159214</v>
      </c>
      <c r="AI15" s="12">
        <v>1646148797</v>
      </c>
      <c r="AJ15" s="12">
        <v>1636942450</v>
      </c>
      <c r="AK15" s="12">
        <v>1055962238</v>
      </c>
      <c r="AL15" s="12"/>
    </row>
    <row r="16" spans="1:38" s="13" customFormat="1" ht="12.75">
      <c r="A16" s="29" t="s">
        <v>115</v>
      </c>
      <c r="B16" s="58" t="s">
        <v>458</v>
      </c>
      <c r="C16" s="39" t="s">
        <v>459</v>
      </c>
      <c r="D16" s="75">
        <v>430543577</v>
      </c>
      <c r="E16" s="76">
        <v>40500300</v>
      </c>
      <c r="F16" s="77">
        <f t="shared" si="0"/>
        <v>471043877</v>
      </c>
      <c r="G16" s="75">
        <v>391135138</v>
      </c>
      <c r="H16" s="76">
        <v>24400300</v>
      </c>
      <c r="I16" s="78">
        <f t="shared" si="1"/>
        <v>415535438</v>
      </c>
      <c r="J16" s="75">
        <v>56295038</v>
      </c>
      <c r="K16" s="76">
        <v>2326013</v>
      </c>
      <c r="L16" s="76">
        <f t="shared" si="2"/>
        <v>58621051</v>
      </c>
      <c r="M16" s="40">
        <f t="shared" si="3"/>
        <v>0.12444923681706195</v>
      </c>
      <c r="N16" s="103">
        <v>74019271</v>
      </c>
      <c r="O16" s="104">
        <v>13698117</v>
      </c>
      <c r="P16" s="105">
        <f t="shared" si="4"/>
        <v>87717388</v>
      </c>
      <c r="Q16" s="40">
        <f t="shared" si="5"/>
        <v>0.18621914493116318</v>
      </c>
      <c r="R16" s="103">
        <v>88790190</v>
      </c>
      <c r="S16" s="105">
        <v>1318677</v>
      </c>
      <c r="T16" s="105">
        <f t="shared" si="6"/>
        <v>90108867</v>
      </c>
      <c r="U16" s="40">
        <f t="shared" si="7"/>
        <v>0.21685001749477742</v>
      </c>
      <c r="V16" s="103">
        <v>84351310</v>
      </c>
      <c r="W16" s="105">
        <v>1196043</v>
      </c>
      <c r="X16" s="105">
        <f t="shared" si="8"/>
        <v>85547353</v>
      </c>
      <c r="Y16" s="40">
        <f t="shared" si="9"/>
        <v>0.20587258071596773</v>
      </c>
      <c r="Z16" s="75">
        <f t="shared" si="10"/>
        <v>303455809</v>
      </c>
      <c r="AA16" s="76">
        <f t="shared" si="11"/>
        <v>18538850</v>
      </c>
      <c r="AB16" s="76">
        <f t="shared" si="12"/>
        <v>321994659</v>
      </c>
      <c r="AC16" s="40">
        <f t="shared" si="13"/>
        <v>0.7748909709116073</v>
      </c>
      <c r="AD16" s="75">
        <v>110399342</v>
      </c>
      <c r="AE16" s="76">
        <v>11710115</v>
      </c>
      <c r="AF16" s="76">
        <f t="shared" si="14"/>
        <v>122109457</v>
      </c>
      <c r="AG16" s="40">
        <f t="shared" si="15"/>
        <v>0.722389644391684</v>
      </c>
      <c r="AH16" s="40">
        <f t="shared" si="16"/>
        <v>-0.2994207401970512</v>
      </c>
      <c r="AI16" s="12">
        <v>403834750</v>
      </c>
      <c r="AJ16" s="12">
        <v>356112735</v>
      </c>
      <c r="AK16" s="12">
        <v>257252152</v>
      </c>
      <c r="AL16" s="12"/>
    </row>
    <row r="17" spans="1:38" s="55" customFormat="1" ht="12.75">
      <c r="A17" s="59"/>
      <c r="B17" s="60" t="s">
        <v>460</v>
      </c>
      <c r="C17" s="32"/>
      <c r="D17" s="79">
        <f>SUM(D9:D16)</f>
        <v>4292095366</v>
      </c>
      <c r="E17" s="80">
        <f>SUM(E9:E16)</f>
        <v>731674289</v>
      </c>
      <c r="F17" s="88">
        <f t="shared" si="0"/>
        <v>5023769655</v>
      </c>
      <c r="G17" s="79">
        <f>SUM(G9:G16)</f>
        <v>4387630655</v>
      </c>
      <c r="H17" s="80">
        <f>SUM(H9:H16)</f>
        <v>689322695</v>
      </c>
      <c r="I17" s="81">
        <f t="shared" si="1"/>
        <v>5076953350</v>
      </c>
      <c r="J17" s="79">
        <f>SUM(J9:J16)</f>
        <v>673565831</v>
      </c>
      <c r="K17" s="80">
        <f>SUM(K9:K16)</f>
        <v>88570648</v>
      </c>
      <c r="L17" s="80">
        <f t="shared" si="2"/>
        <v>762136479</v>
      </c>
      <c r="M17" s="44">
        <f t="shared" si="3"/>
        <v>0.15170609548976227</v>
      </c>
      <c r="N17" s="109">
        <f>SUM(N9:N16)</f>
        <v>786818243</v>
      </c>
      <c r="O17" s="110">
        <f>SUM(O9:O16)</f>
        <v>167772285</v>
      </c>
      <c r="P17" s="111">
        <f t="shared" si="4"/>
        <v>954590528</v>
      </c>
      <c r="Q17" s="44">
        <f t="shared" si="5"/>
        <v>0.19001478840693384</v>
      </c>
      <c r="R17" s="109">
        <f>SUM(R9:R16)</f>
        <v>755812392</v>
      </c>
      <c r="S17" s="111">
        <f>SUM(S9:S16)</f>
        <v>85754349</v>
      </c>
      <c r="T17" s="111">
        <f t="shared" si="6"/>
        <v>841566741</v>
      </c>
      <c r="U17" s="44">
        <f t="shared" si="7"/>
        <v>0.16576215753489246</v>
      </c>
      <c r="V17" s="109">
        <f>SUM(V9:V16)</f>
        <v>680339484</v>
      </c>
      <c r="W17" s="111">
        <f>SUM(W9:W16)</f>
        <v>205804546</v>
      </c>
      <c r="X17" s="111">
        <f t="shared" si="8"/>
        <v>886144030</v>
      </c>
      <c r="Y17" s="44">
        <f t="shared" si="9"/>
        <v>0.17454248028495278</v>
      </c>
      <c r="Z17" s="79">
        <f t="shared" si="10"/>
        <v>2896535950</v>
      </c>
      <c r="AA17" s="80">
        <f t="shared" si="11"/>
        <v>547901828</v>
      </c>
      <c r="AB17" s="80">
        <f t="shared" si="12"/>
        <v>3444437778</v>
      </c>
      <c r="AC17" s="44">
        <f t="shared" si="13"/>
        <v>0.6784458198734483</v>
      </c>
      <c r="AD17" s="79">
        <f>SUM(AD9:AD16)</f>
        <v>664914961</v>
      </c>
      <c r="AE17" s="80">
        <f>SUM(AE9:AE16)</f>
        <v>132731210</v>
      </c>
      <c r="AF17" s="80">
        <f t="shared" si="14"/>
        <v>797646171</v>
      </c>
      <c r="AG17" s="44">
        <f t="shared" si="15"/>
        <v>0.8573612215127244</v>
      </c>
      <c r="AH17" s="44">
        <f t="shared" si="16"/>
        <v>0.11094876678095411</v>
      </c>
      <c r="AI17" s="61">
        <f>SUM(AI9:AI16)</f>
        <v>4230357733</v>
      </c>
      <c r="AJ17" s="61">
        <f>SUM(AJ9:AJ16)</f>
        <v>4019441060</v>
      </c>
      <c r="AK17" s="61">
        <f>SUM(AK9:AK16)</f>
        <v>3446112897</v>
      </c>
      <c r="AL17" s="61"/>
    </row>
    <row r="18" spans="1:38" s="13" customFormat="1" ht="12.75">
      <c r="A18" s="29" t="s">
        <v>96</v>
      </c>
      <c r="B18" s="58" t="s">
        <v>461</v>
      </c>
      <c r="C18" s="39" t="s">
        <v>462</v>
      </c>
      <c r="D18" s="75">
        <v>292000882</v>
      </c>
      <c r="E18" s="76">
        <v>102658000</v>
      </c>
      <c r="F18" s="77">
        <f t="shared" si="0"/>
        <v>394658882</v>
      </c>
      <c r="G18" s="75">
        <v>277051431</v>
      </c>
      <c r="H18" s="76">
        <v>102658000</v>
      </c>
      <c r="I18" s="78">
        <f t="shared" si="1"/>
        <v>379709431</v>
      </c>
      <c r="J18" s="75">
        <v>76427103</v>
      </c>
      <c r="K18" s="76">
        <v>622920</v>
      </c>
      <c r="L18" s="76">
        <f t="shared" si="2"/>
        <v>77050023</v>
      </c>
      <c r="M18" s="40">
        <f t="shared" si="3"/>
        <v>0.1952319497018187</v>
      </c>
      <c r="N18" s="103">
        <v>81949957</v>
      </c>
      <c r="O18" s="104">
        <v>3326086</v>
      </c>
      <c r="P18" s="105">
        <f t="shared" si="4"/>
        <v>85276043</v>
      </c>
      <c r="Q18" s="40">
        <f t="shared" si="5"/>
        <v>0.2160753169112763</v>
      </c>
      <c r="R18" s="103">
        <v>55186513</v>
      </c>
      <c r="S18" s="105">
        <v>25690923</v>
      </c>
      <c r="T18" s="105">
        <f t="shared" si="6"/>
        <v>80877436</v>
      </c>
      <c r="U18" s="40">
        <f t="shared" si="7"/>
        <v>0.21299822811090516</v>
      </c>
      <c r="V18" s="103">
        <v>76130352</v>
      </c>
      <c r="W18" s="105">
        <v>65751502</v>
      </c>
      <c r="X18" s="105">
        <f t="shared" si="8"/>
        <v>141881854</v>
      </c>
      <c r="Y18" s="40">
        <f t="shared" si="9"/>
        <v>0.37365902033652676</v>
      </c>
      <c r="Z18" s="75">
        <f t="shared" si="10"/>
        <v>289693925</v>
      </c>
      <c r="AA18" s="76">
        <f t="shared" si="11"/>
        <v>95391431</v>
      </c>
      <c r="AB18" s="76">
        <f t="shared" si="12"/>
        <v>385085356</v>
      </c>
      <c r="AC18" s="40">
        <f t="shared" si="13"/>
        <v>1.0141579970395838</v>
      </c>
      <c r="AD18" s="75">
        <v>75424937</v>
      </c>
      <c r="AE18" s="76">
        <v>65166901</v>
      </c>
      <c r="AF18" s="76">
        <f t="shared" si="14"/>
        <v>140591838</v>
      </c>
      <c r="AG18" s="40">
        <f t="shared" si="15"/>
        <v>1.360840582432563</v>
      </c>
      <c r="AH18" s="40">
        <f t="shared" si="16"/>
        <v>0.009175610891437369</v>
      </c>
      <c r="AI18" s="12">
        <v>260073577</v>
      </c>
      <c r="AJ18" s="12">
        <v>260073577</v>
      </c>
      <c r="AK18" s="12">
        <v>353918678</v>
      </c>
      <c r="AL18" s="12"/>
    </row>
    <row r="19" spans="1:38" s="13" customFormat="1" ht="12.75">
      <c r="A19" s="29" t="s">
        <v>96</v>
      </c>
      <c r="B19" s="58" t="s">
        <v>60</v>
      </c>
      <c r="C19" s="39" t="s">
        <v>61</v>
      </c>
      <c r="D19" s="75">
        <v>1716628247</v>
      </c>
      <c r="E19" s="76">
        <v>164632610</v>
      </c>
      <c r="F19" s="77">
        <f t="shared" si="0"/>
        <v>1881260857</v>
      </c>
      <c r="G19" s="75">
        <v>1762069946</v>
      </c>
      <c r="H19" s="76">
        <v>234312978</v>
      </c>
      <c r="I19" s="78">
        <f t="shared" si="1"/>
        <v>1996382924</v>
      </c>
      <c r="J19" s="75">
        <v>340710594</v>
      </c>
      <c r="K19" s="76">
        <v>574959</v>
      </c>
      <c r="L19" s="76">
        <f t="shared" si="2"/>
        <v>341285553</v>
      </c>
      <c r="M19" s="40">
        <f t="shared" si="3"/>
        <v>0.18141320047674814</v>
      </c>
      <c r="N19" s="103">
        <v>297519965</v>
      </c>
      <c r="O19" s="104">
        <v>7241356</v>
      </c>
      <c r="P19" s="105">
        <f t="shared" si="4"/>
        <v>304761321</v>
      </c>
      <c r="Q19" s="40">
        <f t="shared" si="5"/>
        <v>0.16199843836967687</v>
      </c>
      <c r="R19" s="103">
        <v>305241730</v>
      </c>
      <c r="S19" s="105">
        <v>4960218</v>
      </c>
      <c r="T19" s="105">
        <f t="shared" si="6"/>
        <v>310201948</v>
      </c>
      <c r="U19" s="40">
        <f t="shared" si="7"/>
        <v>0.15538198823022992</v>
      </c>
      <c r="V19" s="103">
        <v>458122112</v>
      </c>
      <c r="W19" s="105">
        <v>55010216</v>
      </c>
      <c r="X19" s="105">
        <f t="shared" si="8"/>
        <v>513132328</v>
      </c>
      <c r="Y19" s="40">
        <f t="shared" si="9"/>
        <v>0.25703101435664255</v>
      </c>
      <c r="Z19" s="75">
        <f t="shared" si="10"/>
        <v>1401594401</v>
      </c>
      <c r="AA19" s="76">
        <f t="shared" si="11"/>
        <v>67786749</v>
      </c>
      <c r="AB19" s="76">
        <f t="shared" si="12"/>
        <v>1469381150</v>
      </c>
      <c r="AC19" s="40">
        <f t="shared" si="13"/>
        <v>0.7360216982100374</v>
      </c>
      <c r="AD19" s="75">
        <v>289551311</v>
      </c>
      <c r="AE19" s="76">
        <v>36364071</v>
      </c>
      <c r="AF19" s="76">
        <f t="shared" si="14"/>
        <v>325915382</v>
      </c>
      <c r="AG19" s="40">
        <f t="shared" si="15"/>
        <v>0.6745148650032421</v>
      </c>
      <c r="AH19" s="40">
        <f t="shared" si="16"/>
        <v>0.574434213111181</v>
      </c>
      <c r="AI19" s="12">
        <v>1724096294</v>
      </c>
      <c r="AJ19" s="12">
        <v>1724096294</v>
      </c>
      <c r="AK19" s="12">
        <v>1162928579</v>
      </c>
      <c r="AL19" s="12"/>
    </row>
    <row r="20" spans="1:38" s="13" customFormat="1" ht="12.75">
      <c r="A20" s="29" t="s">
        <v>96</v>
      </c>
      <c r="B20" s="58" t="s">
        <v>88</v>
      </c>
      <c r="C20" s="39" t="s">
        <v>89</v>
      </c>
      <c r="D20" s="75">
        <v>1210472539</v>
      </c>
      <c r="E20" s="76">
        <v>269475860</v>
      </c>
      <c r="F20" s="77">
        <f t="shared" si="0"/>
        <v>1479948399</v>
      </c>
      <c r="G20" s="75">
        <v>1242800884</v>
      </c>
      <c r="H20" s="76">
        <v>348087182</v>
      </c>
      <c r="I20" s="78">
        <f t="shared" si="1"/>
        <v>1590888066</v>
      </c>
      <c r="J20" s="75">
        <v>276683433</v>
      </c>
      <c r="K20" s="76">
        <v>16134039</v>
      </c>
      <c r="L20" s="76">
        <f t="shared" si="2"/>
        <v>292817472</v>
      </c>
      <c r="M20" s="40">
        <f t="shared" si="3"/>
        <v>0.19785654161851626</v>
      </c>
      <c r="N20" s="103">
        <v>262200210</v>
      </c>
      <c r="O20" s="104">
        <v>50517232</v>
      </c>
      <c r="P20" s="105">
        <f t="shared" si="4"/>
        <v>312717442</v>
      </c>
      <c r="Q20" s="40">
        <f t="shared" si="5"/>
        <v>0.2113029361100042</v>
      </c>
      <c r="R20" s="103">
        <v>275775746</v>
      </c>
      <c r="S20" s="105">
        <v>108616112</v>
      </c>
      <c r="T20" s="105">
        <f t="shared" si="6"/>
        <v>384391858</v>
      </c>
      <c r="U20" s="40">
        <f t="shared" si="7"/>
        <v>0.2416209324936881</v>
      </c>
      <c r="V20" s="103">
        <v>332173953</v>
      </c>
      <c r="W20" s="105">
        <v>84031360</v>
      </c>
      <c r="X20" s="105">
        <f t="shared" si="8"/>
        <v>416205313</v>
      </c>
      <c r="Y20" s="40">
        <f t="shared" si="9"/>
        <v>0.2616182256282008</v>
      </c>
      <c r="Z20" s="75">
        <f t="shared" si="10"/>
        <v>1146833342</v>
      </c>
      <c r="AA20" s="76">
        <f t="shared" si="11"/>
        <v>259298743</v>
      </c>
      <c r="AB20" s="76">
        <f t="shared" si="12"/>
        <v>1406132085</v>
      </c>
      <c r="AC20" s="40">
        <f t="shared" si="13"/>
        <v>0.8838661343003625</v>
      </c>
      <c r="AD20" s="75">
        <v>249543108</v>
      </c>
      <c r="AE20" s="76">
        <v>73172982</v>
      </c>
      <c r="AF20" s="76">
        <f t="shared" si="14"/>
        <v>322716090</v>
      </c>
      <c r="AG20" s="40">
        <f t="shared" si="15"/>
        <v>0.8661953508310694</v>
      </c>
      <c r="AH20" s="40">
        <f t="shared" si="16"/>
        <v>0.28969495447221116</v>
      </c>
      <c r="AI20" s="12">
        <v>1234229366</v>
      </c>
      <c r="AJ20" s="12">
        <v>1346515193</v>
      </c>
      <c r="AK20" s="12">
        <v>1166345200</v>
      </c>
      <c r="AL20" s="12"/>
    </row>
    <row r="21" spans="1:38" s="13" customFormat="1" ht="12.75">
      <c r="A21" s="29" t="s">
        <v>96</v>
      </c>
      <c r="B21" s="58" t="s">
        <v>463</v>
      </c>
      <c r="C21" s="39" t="s">
        <v>464</v>
      </c>
      <c r="D21" s="75">
        <v>232099789</v>
      </c>
      <c r="E21" s="76">
        <v>17229383</v>
      </c>
      <c r="F21" s="78">
        <f t="shared" si="0"/>
        <v>249329172</v>
      </c>
      <c r="G21" s="75">
        <v>235945907</v>
      </c>
      <c r="H21" s="76">
        <v>16312693</v>
      </c>
      <c r="I21" s="78">
        <f t="shared" si="1"/>
        <v>252258600</v>
      </c>
      <c r="J21" s="75">
        <v>34277544</v>
      </c>
      <c r="K21" s="76">
        <v>264455</v>
      </c>
      <c r="L21" s="76">
        <f t="shared" si="2"/>
        <v>34541999</v>
      </c>
      <c r="M21" s="40">
        <f t="shared" si="3"/>
        <v>0.13853974135044253</v>
      </c>
      <c r="N21" s="103">
        <v>32504737</v>
      </c>
      <c r="O21" s="104">
        <v>1256676</v>
      </c>
      <c r="P21" s="105">
        <f t="shared" si="4"/>
        <v>33761413</v>
      </c>
      <c r="Q21" s="40">
        <f t="shared" si="5"/>
        <v>0.1354089965854457</v>
      </c>
      <c r="R21" s="103">
        <v>35642167</v>
      </c>
      <c r="S21" s="105">
        <v>7599927</v>
      </c>
      <c r="T21" s="105">
        <f t="shared" si="6"/>
        <v>43242094</v>
      </c>
      <c r="U21" s="40">
        <f t="shared" si="7"/>
        <v>0.1714197018456457</v>
      </c>
      <c r="V21" s="103">
        <v>28483127</v>
      </c>
      <c r="W21" s="105">
        <v>2700565</v>
      </c>
      <c r="X21" s="105">
        <f t="shared" si="8"/>
        <v>31183692</v>
      </c>
      <c r="Y21" s="40">
        <f t="shared" si="9"/>
        <v>0.12361795395677293</v>
      </c>
      <c r="Z21" s="75">
        <f t="shared" si="10"/>
        <v>130907575</v>
      </c>
      <c r="AA21" s="76">
        <f t="shared" si="11"/>
        <v>11821623</v>
      </c>
      <c r="AB21" s="76">
        <f t="shared" si="12"/>
        <v>142729198</v>
      </c>
      <c r="AC21" s="40">
        <f t="shared" si="13"/>
        <v>0.5658050825621009</v>
      </c>
      <c r="AD21" s="75">
        <v>43326702</v>
      </c>
      <c r="AE21" s="76">
        <v>11037819</v>
      </c>
      <c r="AF21" s="76">
        <f t="shared" si="14"/>
        <v>54364521</v>
      </c>
      <c r="AG21" s="40">
        <f t="shared" si="15"/>
        <v>0.6546040951731199</v>
      </c>
      <c r="AH21" s="40">
        <f t="shared" si="16"/>
        <v>-0.4263962704647025</v>
      </c>
      <c r="AI21" s="12">
        <v>185962705</v>
      </c>
      <c r="AJ21" s="12">
        <v>235789055</v>
      </c>
      <c r="AK21" s="12">
        <v>154348481</v>
      </c>
      <c r="AL21" s="12"/>
    </row>
    <row r="22" spans="1:38" s="13" customFormat="1" ht="12.75">
      <c r="A22" s="29" t="s">
        <v>96</v>
      </c>
      <c r="B22" s="58" t="s">
        <v>465</v>
      </c>
      <c r="C22" s="39" t="s">
        <v>466</v>
      </c>
      <c r="D22" s="75">
        <v>334691343</v>
      </c>
      <c r="E22" s="76">
        <v>116207000</v>
      </c>
      <c r="F22" s="77">
        <f t="shared" si="0"/>
        <v>450898343</v>
      </c>
      <c r="G22" s="75">
        <v>502600088</v>
      </c>
      <c r="H22" s="76">
        <v>118145797</v>
      </c>
      <c r="I22" s="78">
        <f t="shared" si="1"/>
        <v>620745885</v>
      </c>
      <c r="J22" s="75">
        <v>53615568</v>
      </c>
      <c r="K22" s="76">
        <v>22949241</v>
      </c>
      <c r="L22" s="76">
        <f t="shared" si="2"/>
        <v>76564809</v>
      </c>
      <c r="M22" s="40">
        <f t="shared" si="3"/>
        <v>0.16980503518949502</v>
      </c>
      <c r="N22" s="103">
        <v>169173369</v>
      </c>
      <c r="O22" s="104">
        <v>11583522</v>
      </c>
      <c r="P22" s="105">
        <f t="shared" si="4"/>
        <v>180756891</v>
      </c>
      <c r="Q22" s="40">
        <f t="shared" si="5"/>
        <v>0.4008816927499776</v>
      </c>
      <c r="R22" s="103">
        <v>101133096</v>
      </c>
      <c r="S22" s="105">
        <v>10780406</v>
      </c>
      <c r="T22" s="105">
        <f t="shared" si="6"/>
        <v>111913502</v>
      </c>
      <c r="U22" s="40">
        <f t="shared" si="7"/>
        <v>0.18028875374663175</v>
      </c>
      <c r="V22" s="103">
        <v>92504208</v>
      </c>
      <c r="W22" s="105">
        <v>18840270</v>
      </c>
      <c r="X22" s="105">
        <f t="shared" si="8"/>
        <v>111344478</v>
      </c>
      <c r="Y22" s="40">
        <f t="shared" si="9"/>
        <v>0.17937207590188053</v>
      </c>
      <c r="Z22" s="75">
        <f t="shared" si="10"/>
        <v>416426241</v>
      </c>
      <c r="AA22" s="76">
        <f t="shared" si="11"/>
        <v>64153439</v>
      </c>
      <c r="AB22" s="76">
        <f t="shared" si="12"/>
        <v>480579680</v>
      </c>
      <c r="AC22" s="40">
        <f t="shared" si="13"/>
        <v>0.7741971257691059</v>
      </c>
      <c r="AD22" s="75">
        <v>88454146</v>
      </c>
      <c r="AE22" s="76">
        <v>57697353</v>
      </c>
      <c r="AF22" s="76">
        <f t="shared" si="14"/>
        <v>146151499</v>
      </c>
      <c r="AG22" s="40">
        <f t="shared" si="15"/>
        <v>0.8694914469907276</v>
      </c>
      <c r="AH22" s="40">
        <f t="shared" si="16"/>
        <v>-0.2381571262570492</v>
      </c>
      <c r="AI22" s="12">
        <v>450374500</v>
      </c>
      <c r="AJ22" s="12">
        <v>478698534</v>
      </c>
      <c r="AK22" s="12">
        <v>416224281</v>
      </c>
      <c r="AL22" s="12"/>
    </row>
    <row r="23" spans="1:38" s="13" customFormat="1" ht="12.75">
      <c r="A23" s="29" t="s">
        <v>96</v>
      </c>
      <c r="B23" s="58" t="s">
        <v>467</v>
      </c>
      <c r="C23" s="39" t="s">
        <v>468</v>
      </c>
      <c r="D23" s="75">
        <v>332583000</v>
      </c>
      <c r="E23" s="76">
        <v>129880549</v>
      </c>
      <c r="F23" s="77">
        <f t="shared" si="0"/>
        <v>462463549</v>
      </c>
      <c r="G23" s="75">
        <v>554139000</v>
      </c>
      <c r="H23" s="76">
        <v>190984557</v>
      </c>
      <c r="I23" s="78">
        <f t="shared" si="1"/>
        <v>745123557</v>
      </c>
      <c r="J23" s="75">
        <v>68830448</v>
      </c>
      <c r="K23" s="76">
        <v>1736776</v>
      </c>
      <c r="L23" s="76">
        <f t="shared" si="2"/>
        <v>70567224</v>
      </c>
      <c r="M23" s="40">
        <f t="shared" si="3"/>
        <v>0.1525898076780101</v>
      </c>
      <c r="N23" s="103">
        <v>76836779</v>
      </c>
      <c r="O23" s="104">
        <v>40689428</v>
      </c>
      <c r="P23" s="105">
        <f t="shared" si="4"/>
        <v>117526207</v>
      </c>
      <c r="Q23" s="40">
        <f t="shared" si="5"/>
        <v>0.2541307466375042</v>
      </c>
      <c r="R23" s="103">
        <v>74762863</v>
      </c>
      <c r="S23" s="105">
        <v>18739667</v>
      </c>
      <c r="T23" s="105">
        <f t="shared" si="6"/>
        <v>93502530</v>
      </c>
      <c r="U23" s="40">
        <f t="shared" si="7"/>
        <v>0.12548594004524272</v>
      </c>
      <c r="V23" s="103">
        <v>115874516</v>
      </c>
      <c r="W23" s="105">
        <v>49897261</v>
      </c>
      <c r="X23" s="105">
        <f t="shared" si="8"/>
        <v>165771777</v>
      </c>
      <c r="Y23" s="40">
        <f t="shared" si="9"/>
        <v>0.22247555515145256</v>
      </c>
      <c r="Z23" s="75">
        <f t="shared" si="10"/>
        <v>336304606</v>
      </c>
      <c r="AA23" s="76">
        <f t="shared" si="11"/>
        <v>111063132</v>
      </c>
      <c r="AB23" s="76">
        <f t="shared" si="12"/>
        <v>447367738</v>
      </c>
      <c r="AC23" s="40">
        <f t="shared" si="13"/>
        <v>0.6003940337105729</v>
      </c>
      <c r="AD23" s="75">
        <v>72899991</v>
      </c>
      <c r="AE23" s="76">
        <v>42579312</v>
      </c>
      <c r="AF23" s="76">
        <f t="shared" si="14"/>
        <v>115479303</v>
      </c>
      <c r="AG23" s="40">
        <f t="shared" si="15"/>
        <v>0.7455287048321074</v>
      </c>
      <c r="AH23" s="40">
        <f t="shared" si="16"/>
        <v>0.4355107165826937</v>
      </c>
      <c r="AI23" s="12">
        <v>396796045</v>
      </c>
      <c r="AJ23" s="12">
        <v>447681751</v>
      </c>
      <c r="AK23" s="12">
        <v>333759596</v>
      </c>
      <c r="AL23" s="12"/>
    </row>
    <row r="24" spans="1:38" s="13" customFormat="1" ht="12.75">
      <c r="A24" s="29" t="s">
        <v>115</v>
      </c>
      <c r="B24" s="58" t="s">
        <v>469</v>
      </c>
      <c r="C24" s="39" t="s">
        <v>470</v>
      </c>
      <c r="D24" s="75">
        <v>733470531</v>
      </c>
      <c r="E24" s="76">
        <v>56338215</v>
      </c>
      <c r="F24" s="77">
        <f t="shared" si="0"/>
        <v>789808746</v>
      </c>
      <c r="G24" s="75">
        <v>599667109</v>
      </c>
      <c r="H24" s="76">
        <v>43233718</v>
      </c>
      <c r="I24" s="78">
        <f t="shared" si="1"/>
        <v>642900827</v>
      </c>
      <c r="J24" s="75">
        <v>80132769</v>
      </c>
      <c r="K24" s="76">
        <v>100067</v>
      </c>
      <c r="L24" s="76">
        <f t="shared" si="2"/>
        <v>80232836</v>
      </c>
      <c r="M24" s="40">
        <f t="shared" si="3"/>
        <v>0.10158514501939941</v>
      </c>
      <c r="N24" s="103">
        <v>105877878</v>
      </c>
      <c r="O24" s="104">
        <v>2405115</v>
      </c>
      <c r="P24" s="105">
        <f t="shared" si="4"/>
        <v>108282993</v>
      </c>
      <c r="Q24" s="40">
        <f t="shared" si="5"/>
        <v>0.13710027085468612</v>
      </c>
      <c r="R24" s="103">
        <v>87645985</v>
      </c>
      <c r="S24" s="105">
        <v>1000552</v>
      </c>
      <c r="T24" s="105">
        <f t="shared" si="6"/>
        <v>88646537</v>
      </c>
      <c r="U24" s="40">
        <f t="shared" si="7"/>
        <v>0.13788524337984714</v>
      </c>
      <c r="V24" s="103">
        <v>138662112</v>
      </c>
      <c r="W24" s="105">
        <v>2635641</v>
      </c>
      <c r="X24" s="105">
        <f t="shared" si="8"/>
        <v>141297753</v>
      </c>
      <c r="Y24" s="40">
        <f t="shared" si="9"/>
        <v>0.21978156982523217</v>
      </c>
      <c r="Z24" s="75">
        <f t="shared" si="10"/>
        <v>412318744</v>
      </c>
      <c r="AA24" s="76">
        <f t="shared" si="11"/>
        <v>6141375</v>
      </c>
      <c r="AB24" s="76">
        <f t="shared" si="12"/>
        <v>418460119</v>
      </c>
      <c r="AC24" s="40">
        <f t="shared" si="13"/>
        <v>0.6508937326347536</v>
      </c>
      <c r="AD24" s="75">
        <v>103167737</v>
      </c>
      <c r="AE24" s="76">
        <v>928983</v>
      </c>
      <c r="AF24" s="76">
        <f t="shared" si="14"/>
        <v>104096720</v>
      </c>
      <c r="AG24" s="40">
        <f t="shared" si="15"/>
        <v>0.5248309672149571</v>
      </c>
      <c r="AH24" s="40">
        <f t="shared" si="16"/>
        <v>0.35736988639027234</v>
      </c>
      <c r="AI24" s="12">
        <v>679411200</v>
      </c>
      <c r="AJ24" s="12">
        <v>595541421</v>
      </c>
      <c r="AK24" s="12">
        <v>312558580</v>
      </c>
      <c r="AL24" s="12"/>
    </row>
    <row r="25" spans="1:38" s="55" customFormat="1" ht="12.75">
      <c r="A25" s="59"/>
      <c r="B25" s="60" t="s">
        <v>471</v>
      </c>
      <c r="C25" s="32"/>
      <c r="D25" s="79">
        <f>SUM(D18:D24)</f>
        <v>4851946331</v>
      </c>
      <c r="E25" s="80">
        <f>SUM(E18:E24)</f>
        <v>856421617</v>
      </c>
      <c r="F25" s="88">
        <f t="shared" si="0"/>
        <v>5708367948</v>
      </c>
      <c r="G25" s="79">
        <f>SUM(G18:G24)</f>
        <v>5174274365</v>
      </c>
      <c r="H25" s="80">
        <f>SUM(H18:H24)</f>
        <v>1053734925</v>
      </c>
      <c r="I25" s="81">
        <f t="shared" si="1"/>
        <v>6228009290</v>
      </c>
      <c r="J25" s="79">
        <f>SUM(J18:J24)</f>
        <v>930677459</v>
      </c>
      <c r="K25" s="80">
        <f>SUM(K18:K24)</f>
        <v>42382457</v>
      </c>
      <c r="L25" s="80">
        <f t="shared" si="2"/>
        <v>973059916</v>
      </c>
      <c r="M25" s="44">
        <f t="shared" si="3"/>
        <v>0.17046201731633714</v>
      </c>
      <c r="N25" s="109">
        <f>SUM(N18:N24)</f>
        <v>1026062895</v>
      </c>
      <c r="O25" s="110">
        <f>SUM(O18:O24)</f>
        <v>117019415</v>
      </c>
      <c r="P25" s="111">
        <f t="shared" si="4"/>
        <v>1143082310</v>
      </c>
      <c r="Q25" s="44">
        <f t="shared" si="5"/>
        <v>0.2002467816393114</v>
      </c>
      <c r="R25" s="109">
        <f>SUM(R18:R24)</f>
        <v>935388100</v>
      </c>
      <c r="S25" s="111">
        <f>SUM(S18:S24)</f>
        <v>177387805</v>
      </c>
      <c r="T25" s="111">
        <f t="shared" si="6"/>
        <v>1112775905</v>
      </c>
      <c r="U25" s="44">
        <f t="shared" si="7"/>
        <v>0.17867280750315</v>
      </c>
      <c r="V25" s="109">
        <f>SUM(V18:V24)</f>
        <v>1241950380</v>
      </c>
      <c r="W25" s="111">
        <f>SUM(W18:W24)</f>
        <v>278866815</v>
      </c>
      <c r="X25" s="111">
        <f t="shared" si="8"/>
        <v>1520817195</v>
      </c>
      <c r="Y25" s="44">
        <f t="shared" si="9"/>
        <v>0.24418993681366202</v>
      </c>
      <c r="Z25" s="79">
        <f t="shared" si="10"/>
        <v>4134078834</v>
      </c>
      <c r="AA25" s="80">
        <f t="shared" si="11"/>
        <v>615656492</v>
      </c>
      <c r="AB25" s="80">
        <f t="shared" si="12"/>
        <v>4749735326</v>
      </c>
      <c r="AC25" s="44">
        <f t="shared" si="13"/>
        <v>0.7626410149429947</v>
      </c>
      <c r="AD25" s="79">
        <f>SUM(AD18:AD24)</f>
        <v>922367932</v>
      </c>
      <c r="AE25" s="80">
        <f>SUM(AE18:AE24)</f>
        <v>286947421</v>
      </c>
      <c r="AF25" s="80">
        <f t="shared" si="14"/>
        <v>1209315353</v>
      </c>
      <c r="AG25" s="44">
        <f t="shared" si="15"/>
        <v>0.7664661966426325</v>
      </c>
      <c r="AH25" s="44">
        <f t="shared" si="16"/>
        <v>0.2575852867717623</v>
      </c>
      <c r="AI25" s="61">
        <f>SUM(AI18:AI24)</f>
        <v>4930943687</v>
      </c>
      <c r="AJ25" s="61">
        <f>SUM(AJ18:AJ24)</f>
        <v>5088395825</v>
      </c>
      <c r="AK25" s="61">
        <f>SUM(AK18:AK24)</f>
        <v>3900083395</v>
      </c>
      <c r="AL25" s="61"/>
    </row>
    <row r="26" spans="1:38" s="13" customFormat="1" ht="12.75">
      <c r="A26" s="29" t="s">
        <v>96</v>
      </c>
      <c r="B26" s="58" t="s">
        <v>472</v>
      </c>
      <c r="C26" s="39" t="s">
        <v>473</v>
      </c>
      <c r="D26" s="75">
        <v>308732816</v>
      </c>
      <c r="E26" s="76">
        <v>57437550</v>
      </c>
      <c r="F26" s="77">
        <f t="shared" si="0"/>
        <v>366170366</v>
      </c>
      <c r="G26" s="75">
        <v>515439756</v>
      </c>
      <c r="H26" s="76">
        <v>56337550</v>
      </c>
      <c r="I26" s="78">
        <f t="shared" si="1"/>
        <v>571777306</v>
      </c>
      <c r="J26" s="75">
        <v>93441597</v>
      </c>
      <c r="K26" s="76">
        <v>0</v>
      </c>
      <c r="L26" s="76">
        <f t="shared" si="2"/>
        <v>93441597</v>
      </c>
      <c r="M26" s="40">
        <f t="shared" si="3"/>
        <v>0.25518612557521925</v>
      </c>
      <c r="N26" s="103">
        <v>90746225</v>
      </c>
      <c r="O26" s="104">
        <v>5119365</v>
      </c>
      <c r="P26" s="105">
        <f t="shared" si="4"/>
        <v>95865590</v>
      </c>
      <c r="Q26" s="40">
        <f t="shared" si="5"/>
        <v>0.261805975855512</v>
      </c>
      <c r="R26" s="103">
        <v>79818377</v>
      </c>
      <c r="S26" s="105">
        <v>5241500</v>
      </c>
      <c r="T26" s="105">
        <f t="shared" si="6"/>
        <v>85059877</v>
      </c>
      <c r="U26" s="40">
        <f t="shared" si="7"/>
        <v>0.14876399624017256</v>
      </c>
      <c r="V26" s="103">
        <v>91090063</v>
      </c>
      <c r="W26" s="105">
        <v>35590919</v>
      </c>
      <c r="X26" s="105">
        <f t="shared" si="8"/>
        <v>126680982</v>
      </c>
      <c r="Y26" s="40">
        <f t="shared" si="9"/>
        <v>0.22155650577709357</v>
      </c>
      <c r="Z26" s="75">
        <f t="shared" si="10"/>
        <v>355096262</v>
      </c>
      <c r="AA26" s="76">
        <f t="shared" si="11"/>
        <v>45951784</v>
      </c>
      <c r="AB26" s="76">
        <f t="shared" si="12"/>
        <v>401048046</v>
      </c>
      <c r="AC26" s="40">
        <f t="shared" si="13"/>
        <v>0.7014060225748099</v>
      </c>
      <c r="AD26" s="75">
        <v>43424747</v>
      </c>
      <c r="AE26" s="76">
        <v>0</v>
      </c>
      <c r="AF26" s="76">
        <f t="shared" si="14"/>
        <v>43424747</v>
      </c>
      <c r="AG26" s="40">
        <f t="shared" si="15"/>
        <v>0.7097914173597927</v>
      </c>
      <c r="AH26" s="40">
        <f t="shared" si="16"/>
        <v>1.9172531966622626</v>
      </c>
      <c r="AI26" s="12">
        <v>433959045</v>
      </c>
      <c r="AJ26" s="12">
        <v>472978000</v>
      </c>
      <c r="AK26" s="12">
        <v>335715725</v>
      </c>
      <c r="AL26" s="12"/>
    </row>
    <row r="27" spans="1:38" s="13" customFormat="1" ht="12.75">
      <c r="A27" s="29" t="s">
        <v>96</v>
      </c>
      <c r="B27" s="58" t="s">
        <v>72</v>
      </c>
      <c r="C27" s="39" t="s">
        <v>73</v>
      </c>
      <c r="D27" s="75">
        <v>1849619571</v>
      </c>
      <c r="E27" s="76">
        <v>575919271</v>
      </c>
      <c r="F27" s="77">
        <f t="shared" si="0"/>
        <v>2425538842</v>
      </c>
      <c r="G27" s="75">
        <v>1777471919</v>
      </c>
      <c r="H27" s="76">
        <v>605452302</v>
      </c>
      <c r="I27" s="78">
        <f t="shared" si="1"/>
        <v>2382924221</v>
      </c>
      <c r="J27" s="75">
        <v>357744391</v>
      </c>
      <c r="K27" s="76">
        <v>28081360</v>
      </c>
      <c r="L27" s="76">
        <f t="shared" si="2"/>
        <v>385825751</v>
      </c>
      <c r="M27" s="40">
        <f t="shared" si="3"/>
        <v>0.15906805709277527</v>
      </c>
      <c r="N27" s="103">
        <v>436038115</v>
      </c>
      <c r="O27" s="104">
        <v>84599383</v>
      </c>
      <c r="P27" s="105">
        <f t="shared" si="4"/>
        <v>520637498</v>
      </c>
      <c r="Q27" s="40">
        <f t="shared" si="5"/>
        <v>0.21464818001871439</v>
      </c>
      <c r="R27" s="103">
        <v>423543379</v>
      </c>
      <c r="S27" s="105">
        <v>47202002</v>
      </c>
      <c r="T27" s="105">
        <f t="shared" si="6"/>
        <v>470745381</v>
      </c>
      <c r="U27" s="40">
        <f t="shared" si="7"/>
        <v>0.1975494549308205</v>
      </c>
      <c r="V27" s="103">
        <v>531918278</v>
      </c>
      <c r="W27" s="105">
        <v>54749752</v>
      </c>
      <c r="X27" s="105">
        <f t="shared" si="8"/>
        <v>586668030</v>
      </c>
      <c r="Y27" s="40">
        <f t="shared" si="9"/>
        <v>0.2461966792019107</v>
      </c>
      <c r="Z27" s="75">
        <f t="shared" si="10"/>
        <v>1749244163</v>
      </c>
      <c r="AA27" s="76">
        <f t="shared" si="11"/>
        <v>214632497</v>
      </c>
      <c r="AB27" s="76">
        <f t="shared" si="12"/>
        <v>1963876660</v>
      </c>
      <c r="AC27" s="40">
        <f t="shared" si="13"/>
        <v>0.8241456621628758</v>
      </c>
      <c r="AD27" s="75">
        <v>469592646</v>
      </c>
      <c r="AE27" s="76">
        <v>114303522</v>
      </c>
      <c r="AF27" s="76">
        <f t="shared" si="14"/>
        <v>583896168</v>
      </c>
      <c r="AG27" s="40">
        <f t="shared" si="15"/>
        <v>0.8580680948968719</v>
      </c>
      <c r="AH27" s="40">
        <f t="shared" si="16"/>
        <v>0.004747183064232718</v>
      </c>
      <c r="AI27" s="12">
        <v>2244822550</v>
      </c>
      <c r="AJ27" s="12">
        <v>2257251939</v>
      </c>
      <c r="AK27" s="12">
        <v>1936875871</v>
      </c>
      <c r="AL27" s="12"/>
    </row>
    <row r="28" spans="1:38" s="13" customFormat="1" ht="12.75">
      <c r="A28" s="29" t="s">
        <v>96</v>
      </c>
      <c r="B28" s="58" t="s">
        <v>474</v>
      </c>
      <c r="C28" s="39" t="s">
        <v>475</v>
      </c>
      <c r="D28" s="75">
        <v>256185499</v>
      </c>
      <c r="E28" s="76">
        <v>70537140</v>
      </c>
      <c r="F28" s="77">
        <f t="shared" si="0"/>
        <v>326722639</v>
      </c>
      <c r="G28" s="75">
        <v>252138936</v>
      </c>
      <c r="H28" s="76">
        <v>68569045</v>
      </c>
      <c r="I28" s="78">
        <f t="shared" si="1"/>
        <v>320707981</v>
      </c>
      <c r="J28" s="75">
        <v>44769273</v>
      </c>
      <c r="K28" s="76">
        <v>7280066</v>
      </c>
      <c r="L28" s="76">
        <f t="shared" si="2"/>
        <v>52049339</v>
      </c>
      <c r="M28" s="40">
        <f t="shared" si="3"/>
        <v>0.1593074148743026</v>
      </c>
      <c r="N28" s="103">
        <v>63598426</v>
      </c>
      <c r="O28" s="104">
        <v>15720583</v>
      </c>
      <c r="P28" s="105">
        <f t="shared" si="4"/>
        <v>79319009</v>
      </c>
      <c r="Q28" s="40">
        <f t="shared" si="5"/>
        <v>0.24277169541349108</v>
      </c>
      <c r="R28" s="103">
        <v>45090228</v>
      </c>
      <c r="S28" s="105">
        <v>18052017</v>
      </c>
      <c r="T28" s="105">
        <f t="shared" si="6"/>
        <v>63142245</v>
      </c>
      <c r="U28" s="40">
        <f t="shared" si="7"/>
        <v>0.19688392163835797</v>
      </c>
      <c r="V28" s="103">
        <v>56697288</v>
      </c>
      <c r="W28" s="105">
        <v>23675583</v>
      </c>
      <c r="X28" s="105">
        <f t="shared" si="8"/>
        <v>80372871</v>
      </c>
      <c r="Y28" s="40">
        <f t="shared" si="9"/>
        <v>0.25061076044752373</v>
      </c>
      <c r="Z28" s="75">
        <f t="shared" si="10"/>
        <v>210155215</v>
      </c>
      <c r="AA28" s="76">
        <f t="shared" si="11"/>
        <v>64728249</v>
      </c>
      <c r="AB28" s="76">
        <f t="shared" si="12"/>
        <v>274883464</v>
      </c>
      <c r="AC28" s="40">
        <f t="shared" si="13"/>
        <v>0.8571145100377155</v>
      </c>
      <c r="AD28" s="75">
        <v>49337558</v>
      </c>
      <c r="AE28" s="76">
        <v>8076900</v>
      </c>
      <c r="AF28" s="76">
        <f t="shared" si="14"/>
        <v>57414458</v>
      </c>
      <c r="AG28" s="40">
        <f t="shared" si="15"/>
        <v>0.8497626937721628</v>
      </c>
      <c r="AH28" s="40">
        <f t="shared" si="16"/>
        <v>0.3998716316367561</v>
      </c>
      <c r="AI28" s="12">
        <v>271735254</v>
      </c>
      <c r="AJ28" s="12">
        <v>257730067</v>
      </c>
      <c r="AK28" s="12">
        <v>219009396</v>
      </c>
      <c r="AL28" s="12"/>
    </row>
    <row r="29" spans="1:38" s="13" customFormat="1" ht="12.75">
      <c r="A29" s="29" t="s">
        <v>96</v>
      </c>
      <c r="B29" s="58" t="s">
        <v>476</v>
      </c>
      <c r="C29" s="39" t="s">
        <v>477</v>
      </c>
      <c r="D29" s="75">
        <v>552768475</v>
      </c>
      <c r="E29" s="76">
        <v>229757317</v>
      </c>
      <c r="F29" s="77">
        <f t="shared" si="0"/>
        <v>782525792</v>
      </c>
      <c r="G29" s="75">
        <v>552768475</v>
      </c>
      <c r="H29" s="76">
        <v>229757317</v>
      </c>
      <c r="I29" s="78">
        <f t="shared" si="1"/>
        <v>782525792</v>
      </c>
      <c r="J29" s="75">
        <v>111982891</v>
      </c>
      <c r="K29" s="76">
        <v>16393680</v>
      </c>
      <c r="L29" s="76">
        <f t="shared" si="2"/>
        <v>128376571</v>
      </c>
      <c r="M29" s="40">
        <f t="shared" si="3"/>
        <v>0.16405410826382066</v>
      </c>
      <c r="N29" s="103">
        <v>118846938</v>
      </c>
      <c r="O29" s="104">
        <v>31482766</v>
      </c>
      <c r="P29" s="105">
        <f t="shared" si="4"/>
        <v>150329704</v>
      </c>
      <c r="Q29" s="40">
        <f t="shared" si="5"/>
        <v>0.19210830561352282</v>
      </c>
      <c r="R29" s="103">
        <v>144667715</v>
      </c>
      <c r="S29" s="105">
        <v>36001937</v>
      </c>
      <c r="T29" s="105">
        <f t="shared" si="6"/>
        <v>180669652</v>
      </c>
      <c r="U29" s="40">
        <f t="shared" si="7"/>
        <v>0.23088012414036826</v>
      </c>
      <c r="V29" s="103">
        <v>144823738</v>
      </c>
      <c r="W29" s="105">
        <v>70534401</v>
      </c>
      <c r="X29" s="105">
        <f t="shared" si="8"/>
        <v>215358139</v>
      </c>
      <c r="Y29" s="40">
        <f t="shared" si="9"/>
        <v>0.275208997839652</v>
      </c>
      <c r="Z29" s="75">
        <f t="shared" si="10"/>
        <v>520321282</v>
      </c>
      <c r="AA29" s="76">
        <f t="shared" si="11"/>
        <v>154412784</v>
      </c>
      <c r="AB29" s="76">
        <f t="shared" si="12"/>
        <v>674734066</v>
      </c>
      <c r="AC29" s="40">
        <f t="shared" si="13"/>
        <v>0.8622515358573638</v>
      </c>
      <c r="AD29" s="75">
        <v>122145818</v>
      </c>
      <c r="AE29" s="76">
        <v>35312461</v>
      </c>
      <c r="AF29" s="76">
        <f t="shared" si="14"/>
        <v>157458279</v>
      </c>
      <c r="AG29" s="40">
        <f t="shared" si="15"/>
        <v>0.8079334895491792</v>
      </c>
      <c r="AH29" s="40">
        <f t="shared" si="16"/>
        <v>0.3677155648322563</v>
      </c>
      <c r="AI29" s="12">
        <v>671752596</v>
      </c>
      <c r="AJ29" s="12">
        <v>671752596</v>
      </c>
      <c r="AK29" s="12">
        <v>542731419</v>
      </c>
      <c r="AL29" s="12"/>
    </row>
    <row r="30" spans="1:38" s="13" customFormat="1" ht="12.75">
      <c r="A30" s="29" t="s">
        <v>96</v>
      </c>
      <c r="B30" s="58" t="s">
        <v>478</v>
      </c>
      <c r="C30" s="39" t="s">
        <v>479</v>
      </c>
      <c r="D30" s="75">
        <v>667659000</v>
      </c>
      <c r="E30" s="76">
        <v>397913000</v>
      </c>
      <c r="F30" s="77">
        <f t="shared" si="0"/>
        <v>1065572000</v>
      </c>
      <c r="G30" s="75">
        <v>667659000</v>
      </c>
      <c r="H30" s="76">
        <v>483019000</v>
      </c>
      <c r="I30" s="78">
        <f t="shared" si="1"/>
        <v>1150678000</v>
      </c>
      <c r="J30" s="75">
        <v>115743369</v>
      </c>
      <c r="K30" s="76">
        <v>49029752</v>
      </c>
      <c r="L30" s="76">
        <f t="shared" si="2"/>
        <v>164773121</v>
      </c>
      <c r="M30" s="40">
        <f t="shared" si="3"/>
        <v>0.15463349356026623</v>
      </c>
      <c r="N30" s="103">
        <v>87336268</v>
      </c>
      <c r="O30" s="104">
        <v>74309904</v>
      </c>
      <c r="P30" s="105">
        <f t="shared" si="4"/>
        <v>161646172</v>
      </c>
      <c r="Q30" s="40">
        <f t="shared" si="5"/>
        <v>0.15169896731520724</v>
      </c>
      <c r="R30" s="103">
        <v>155620349</v>
      </c>
      <c r="S30" s="105">
        <v>85314920</v>
      </c>
      <c r="T30" s="105">
        <f t="shared" si="6"/>
        <v>240935269</v>
      </c>
      <c r="U30" s="40">
        <f t="shared" si="7"/>
        <v>0.20938548316731526</v>
      </c>
      <c r="V30" s="103">
        <v>281938762</v>
      </c>
      <c r="W30" s="105">
        <v>272164954</v>
      </c>
      <c r="X30" s="105">
        <f t="shared" si="8"/>
        <v>554103716</v>
      </c>
      <c r="Y30" s="40">
        <f t="shared" si="9"/>
        <v>0.4815454158331001</v>
      </c>
      <c r="Z30" s="75">
        <f t="shared" si="10"/>
        <v>640638748</v>
      </c>
      <c r="AA30" s="76">
        <f t="shared" si="11"/>
        <v>480819530</v>
      </c>
      <c r="AB30" s="76">
        <f t="shared" si="12"/>
        <v>1121458278</v>
      </c>
      <c r="AC30" s="40">
        <f t="shared" si="13"/>
        <v>0.9746065172011631</v>
      </c>
      <c r="AD30" s="75">
        <v>110190430</v>
      </c>
      <c r="AE30" s="76">
        <v>75470320</v>
      </c>
      <c r="AF30" s="76">
        <f t="shared" si="14"/>
        <v>185660750</v>
      </c>
      <c r="AG30" s="40">
        <f t="shared" si="15"/>
        <v>0.38855376436813893</v>
      </c>
      <c r="AH30" s="40">
        <f t="shared" si="16"/>
        <v>1.9844957321350907</v>
      </c>
      <c r="AI30" s="12">
        <v>897266000</v>
      </c>
      <c r="AJ30" s="12">
        <v>1226754127</v>
      </c>
      <c r="AK30" s="12">
        <v>476659934</v>
      </c>
      <c r="AL30" s="12"/>
    </row>
    <row r="31" spans="1:38" s="13" customFormat="1" ht="12.75">
      <c r="A31" s="29" t="s">
        <v>115</v>
      </c>
      <c r="B31" s="58" t="s">
        <v>480</v>
      </c>
      <c r="C31" s="39" t="s">
        <v>481</v>
      </c>
      <c r="D31" s="75">
        <v>188059218</v>
      </c>
      <c r="E31" s="76">
        <v>61710000</v>
      </c>
      <c r="F31" s="78">
        <f t="shared" si="0"/>
        <v>249769218</v>
      </c>
      <c r="G31" s="75">
        <v>197685130</v>
      </c>
      <c r="H31" s="76">
        <v>45605070</v>
      </c>
      <c r="I31" s="78">
        <f t="shared" si="1"/>
        <v>243290200</v>
      </c>
      <c r="J31" s="75">
        <v>28242247</v>
      </c>
      <c r="K31" s="76">
        <v>4911048</v>
      </c>
      <c r="L31" s="76">
        <f t="shared" si="2"/>
        <v>33153295</v>
      </c>
      <c r="M31" s="40">
        <f t="shared" si="3"/>
        <v>0.1327357120523955</v>
      </c>
      <c r="N31" s="103">
        <v>49962599</v>
      </c>
      <c r="O31" s="104">
        <v>10132099</v>
      </c>
      <c r="P31" s="105">
        <f t="shared" si="4"/>
        <v>60094698</v>
      </c>
      <c r="Q31" s="40">
        <f t="shared" si="5"/>
        <v>0.24060089742523835</v>
      </c>
      <c r="R31" s="103">
        <v>29865559</v>
      </c>
      <c r="S31" s="105">
        <v>2915024</v>
      </c>
      <c r="T31" s="105">
        <f t="shared" si="6"/>
        <v>32780583</v>
      </c>
      <c r="U31" s="40">
        <f t="shared" si="7"/>
        <v>0.1347386084601846</v>
      </c>
      <c r="V31" s="103">
        <v>46169228</v>
      </c>
      <c r="W31" s="105">
        <v>6650173</v>
      </c>
      <c r="X31" s="105">
        <f t="shared" si="8"/>
        <v>52819401</v>
      </c>
      <c r="Y31" s="40">
        <f t="shared" si="9"/>
        <v>0.21710451551274978</v>
      </c>
      <c r="Z31" s="75">
        <f t="shared" si="10"/>
        <v>154239633</v>
      </c>
      <c r="AA31" s="76">
        <f t="shared" si="11"/>
        <v>24608344</v>
      </c>
      <c r="AB31" s="76">
        <f t="shared" si="12"/>
        <v>178847977</v>
      </c>
      <c r="AC31" s="40">
        <f t="shared" si="13"/>
        <v>0.7351219942274699</v>
      </c>
      <c r="AD31" s="75">
        <v>48638467</v>
      </c>
      <c r="AE31" s="76">
        <v>38034807</v>
      </c>
      <c r="AF31" s="76">
        <f t="shared" si="14"/>
        <v>86673274</v>
      </c>
      <c r="AG31" s="40">
        <f t="shared" si="15"/>
        <v>0.9755423584454949</v>
      </c>
      <c r="AH31" s="40">
        <f t="shared" si="16"/>
        <v>-0.3905918334179923</v>
      </c>
      <c r="AI31" s="12">
        <v>217785815</v>
      </c>
      <c r="AJ31" s="12">
        <v>219637817</v>
      </c>
      <c r="AK31" s="12">
        <v>214265994</v>
      </c>
      <c r="AL31" s="12"/>
    </row>
    <row r="32" spans="1:38" s="55" customFormat="1" ht="12.75">
      <c r="A32" s="59"/>
      <c r="B32" s="60" t="s">
        <v>482</v>
      </c>
      <c r="C32" s="32"/>
      <c r="D32" s="79">
        <f>SUM(D26:D31)</f>
        <v>3823024579</v>
      </c>
      <c r="E32" s="80">
        <f>SUM(E26:E31)</f>
        <v>1393274278</v>
      </c>
      <c r="F32" s="81">
        <f t="shared" si="0"/>
        <v>5216298857</v>
      </c>
      <c r="G32" s="79">
        <f>SUM(G26:G31)</f>
        <v>3963163216</v>
      </c>
      <c r="H32" s="80">
        <f>SUM(H26:H31)</f>
        <v>1488740284</v>
      </c>
      <c r="I32" s="88">
        <f t="shared" si="1"/>
        <v>5451903500</v>
      </c>
      <c r="J32" s="79">
        <f>SUM(J26:J31)</f>
        <v>751923768</v>
      </c>
      <c r="K32" s="90">
        <f>SUM(K26:K31)</f>
        <v>105695906</v>
      </c>
      <c r="L32" s="80">
        <f t="shared" si="2"/>
        <v>857619674</v>
      </c>
      <c r="M32" s="44">
        <f t="shared" si="3"/>
        <v>0.1644115296134</v>
      </c>
      <c r="N32" s="109">
        <f>SUM(N26:N31)</f>
        <v>846528571</v>
      </c>
      <c r="O32" s="110">
        <f>SUM(O26:O31)</f>
        <v>221364100</v>
      </c>
      <c r="P32" s="111">
        <f t="shared" si="4"/>
        <v>1067892671</v>
      </c>
      <c r="Q32" s="44">
        <f t="shared" si="5"/>
        <v>0.20472229453781082</v>
      </c>
      <c r="R32" s="109">
        <f>SUM(R26:R31)</f>
        <v>878605607</v>
      </c>
      <c r="S32" s="111">
        <f>SUM(S26:S31)</f>
        <v>194727400</v>
      </c>
      <c r="T32" s="111">
        <f t="shared" si="6"/>
        <v>1073333007</v>
      </c>
      <c r="U32" s="44">
        <f t="shared" si="7"/>
        <v>0.19687307506451646</v>
      </c>
      <c r="V32" s="109">
        <f>SUM(V26:V31)</f>
        <v>1152637357</v>
      </c>
      <c r="W32" s="111">
        <f>SUM(W26:W31)</f>
        <v>463365782</v>
      </c>
      <c r="X32" s="111">
        <f t="shared" si="8"/>
        <v>1616003139</v>
      </c>
      <c r="Y32" s="44">
        <f t="shared" si="9"/>
        <v>0.2964108111964931</v>
      </c>
      <c r="Z32" s="79">
        <f t="shared" si="10"/>
        <v>3629695303</v>
      </c>
      <c r="AA32" s="80">
        <f t="shared" si="11"/>
        <v>985153188</v>
      </c>
      <c r="AB32" s="80">
        <f t="shared" si="12"/>
        <v>4614848491</v>
      </c>
      <c r="AC32" s="44">
        <f t="shared" si="13"/>
        <v>0.846465549326029</v>
      </c>
      <c r="AD32" s="79">
        <f>SUM(AD26:AD31)</f>
        <v>843329666</v>
      </c>
      <c r="AE32" s="80">
        <f>SUM(AE26:AE31)</f>
        <v>271198010</v>
      </c>
      <c r="AF32" s="80">
        <f t="shared" si="14"/>
        <v>1114527676</v>
      </c>
      <c r="AG32" s="44">
        <f t="shared" si="15"/>
        <v>0.7295695388607502</v>
      </c>
      <c r="AH32" s="44">
        <f t="shared" si="16"/>
        <v>0.4499443789496349</v>
      </c>
      <c r="AI32" s="61">
        <f>SUM(AI26:AI31)</f>
        <v>4737321260</v>
      </c>
      <c r="AJ32" s="61">
        <f>SUM(AJ26:AJ31)</f>
        <v>5106104546</v>
      </c>
      <c r="AK32" s="61">
        <f>SUM(AK26:AK31)</f>
        <v>3725258339</v>
      </c>
      <c r="AL32" s="61"/>
    </row>
    <row r="33" spans="1:38" s="55" customFormat="1" ht="12.75">
      <c r="A33" s="59"/>
      <c r="B33" s="60" t="s">
        <v>483</v>
      </c>
      <c r="C33" s="32"/>
      <c r="D33" s="79">
        <f>SUM(D9:D16,D18:D24,D26:D31)</f>
        <v>12967066276</v>
      </c>
      <c r="E33" s="80">
        <f>SUM(E9:E16,E18:E24,E26:E31)</f>
        <v>2981370184</v>
      </c>
      <c r="F33" s="88">
        <f t="shared" si="0"/>
        <v>15948436460</v>
      </c>
      <c r="G33" s="79">
        <f>SUM(G9:G16,G18:G24,G26:G31)</f>
        <v>13525068236</v>
      </c>
      <c r="H33" s="80">
        <f>SUM(H9:H16,H18:H24,H26:H31)</f>
        <v>3231797904</v>
      </c>
      <c r="I33" s="81">
        <f t="shared" si="1"/>
        <v>16756866140</v>
      </c>
      <c r="J33" s="79">
        <f>SUM(J9:J16,J18:J24,J26:J31)</f>
        <v>2356167058</v>
      </c>
      <c r="K33" s="80">
        <f>SUM(K9:K16,K18:K24,K26:K31)</f>
        <v>236649011</v>
      </c>
      <c r="L33" s="80">
        <f t="shared" si="2"/>
        <v>2592816069</v>
      </c>
      <c r="M33" s="44">
        <f t="shared" si="3"/>
        <v>0.1625749380199744</v>
      </c>
      <c r="N33" s="109">
        <f>SUM(N9:N16,N18:N24,N26:N31)</f>
        <v>2659409709</v>
      </c>
      <c r="O33" s="110">
        <f>SUM(O9:O16,O18:O24,O26:O31)</f>
        <v>506155800</v>
      </c>
      <c r="P33" s="111">
        <f t="shared" si="4"/>
        <v>3165565509</v>
      </c>
      <c r="Q33" s="44">
        <f t="shared" si="5"/>
        <v>0.19848751424250902</v>
      </c>
      <c r="R33" s="109">
        <f>SUM(R9:R16,R18:R24,R26:R31)</f>
        <v>2569806099</v>
      </c>
      <c r="S33" s="111">
        <f>SUM(S9:S16,S18:S24,S26:S31)</f>
        <v>457869554</v>
      </c>
      <c r="T33" s="111">
        <f t="shared" si="6"/>
        <v>3027675653</v>
      </c>
      <c r="U33" s="44">
        <f t="shared" si="7"/>
        <v>0.18068269017037097</v>
      </c>
      <c r="V33" s="109">
        <f>SUM(V9:V16,V18:V24,V26:V31)</f>
        <v>3074927221</v>
      </c>
      <c r="W33" s="111">
        <f>SUM(W9:W16,W18:W24,W26:W31)</f>
        <v>948037143</v>
      </c>
      <c r="X33" s="111">
        <f t="shared" si="8"/>
        <v>4022964364</v>
      </c>
      <c r="Y33" s="44">
        <f t="shared" si="9"/>
        <v>0.24007856423683288</v>
      </c>
      <c r="Z33" s="79">
        <f t="shared" si="10"/>
        <v>10660310087</v>
      </c>
      <c r="AA33" s="80">
        <f t="shared" si="11"/>
        <v>2148711508</v>
      </c>
      <c r="AB33" s="80">
        <f t="shared" si="12"/>
        <v>12809021595</v>
      </c>
      <c r="AC33" s="44">
        <f t="shared" si="13"/>
        <v>0.7644043634402393</v>
      </c>
      <c r="AD33" s="79">
        <f>SUM(AD9:AD16,AD18:AD24,AD26:AD31)</f>
        <v>2430612559</v>
      </c>
      <c r="AE33" s="80">
        <f>SUM(AE9:AE16,AE18:AE24,AE26:AE31)</f>
        <v>690876641</v>
      </c>
      <c r="AF33" s="80">
        <f t="shared" si="14"/>
        <v>3121489200</v>
      </c>
      <c r="AG33" s="44">
        <f t="shared" si="15"/>
        <v>0.7789151717519835</v>
      </c>
      <c r="AH33" s="44">
        <f t="shared" si="16"/>
        <v>0.28879650264367407</v>
      </c>
      <c r="AI33" s="61">
        <f>SUM(AI9:AI16,AI18:AI24,AI26:AI31)</f>
        <v>13898622680</v>
      </c>
      <c r="AJ33" s="61">
        <f>SUM(AJ9:AJ16,AJ18:AJ24,AJ26:AJ31)</f>
        <v>14213941431</v>
      </c>
      <c r="AK33" s="61">
        <f>SUM(AK9:AK16,AK18:AK24,AK26:AK31)</f>
        <v>11071454631</v>
      </c>
      <c r="AL33" s="61"/>
    </row>
    <row r="34" spans="1:38" s="13" customFormat="1" ht="12.75">
      <c r="A34" s="62"/>
      <c r="B34" s="63"/>
      <c r="C34" s="64"/>
      <c r="D34" s="91"/>
      <c r="E34" s="91"/>
      <c r="F34" s="92"/>
      <c r="G34" s="93"/>
      <c r="H34" s="91"/>
      <c r="I34" s="94"/>
      <c r="J34" s="93"/>
      <c r="K34" s="95"/>
      <c r="L34" s="91"/>
      <c r="M34" s="68"/>
      <c r="N34" s="93"/>
      <c r="O34" s="95"/>
      <c r="P34" s="91"/>
      <c r="Q34" s="68"/>
      <c r="R34" s="93"/>
      <c r="S34" s="95"/>
      <c r="T34" s="91"/>
      <c r="U34" s="68"/>
      <c r="V34" s="93"/>
      <c r="W34" s="95"/>
      <c r="X34" s="91"/>
      <c r="Y34" s="68"/>
      <c r="Z34" s="93"/>
      <c r="AA34" s="95"/>
      <c r="AB34" s="91"/>
      <c r="AC34" s="68"/>
      <c r="AD34" s="93"/>
      <c r="AE34" s="91"/>
      <c r="AF34" s="91"/>
      <c r="AG34" s="68"/>
      <c r="AH34" s="68"/>
      <c r="AI34" s="12"/>
      <c r="AJ34" s="12"/>
      <c r="AK34" s="12"/>
      <c r="AL34" s="12"/>
    </row>
    <row r="35" spans="1:38" s="13" customFormat="1" ht="13.5">
      <c r="A35" s="12"/>
      <c r="B35" s="136" t="s">
        <v>657</v>
      </c>
      <c r="C35" s="12"/>
      <c r="D35" s="86"/>
      <c r="E35" s="86"/>
      <c r="F35" s="86"/>
      <c r="G35" s="86"/>
      <c r="H35" s="86"/>
      <c r="I35" s="86"/>
      <c r="J35" s="86"/>
      <c r="K35" s="86"/>
      <c r="L35" s="86"/>
      <c r="M35" s="12"/>
      <c r="N35" s="86"/>
      <c r="O35" s="86"/>
      <c r="P35" s="86"/>
      <c r="Q35" s="12"/>
      <c r="R35" s="86"/>
      <c r="S35" s="86"/>
      <c r="T35" s="86"/>
      <c r="U35" s="12"/>
      <c r="V35" s="86"/>
      <c r="W35" s="86"/>
      <c r="X35" s="86"/>
      <c r="Y35" s="12"/>
      <c r="Z35" s="86"/>
      <c r="AA35" s="86"/>
      <c r="AB35" s="86"/>
      <c r="AC35" s="12"/>
      <c r="AD35" s="86"/>
      <c r="AE35" s="86"/>
      <c r="AF35" s="86"/>
      <c r="AG35" s="12"/>
      <c r="AH35" s="12"/>
      <c r="AI35" s="12"/>
      <c r="AJ35" s="12"/>
      <c r="AK35" s="12"/>
      <c r="AL35" s="12"/>
    </row>
    <row r="36" spans="1:38" ht="12.75">
      <c r="A36" s="2"/>
      <c r="B36" s="2"/>
      <c r="C36" s="2"/>
      <c r="D36" s="87"/>
      <c r="E36" s="87"/>
      <c r="F36" s="87"/>
      <c r="G36" s="87"/>
      <c r="H36" s="87"/>
      <c r="I36" s="87"/>
      <c r="J36" s="87"/>
      <c r="K36" s="87"/>
      <c r="L36" s="87"/>
      <c r="M36" s="2"/>
      <c r="N36" s="87"/>
      <c r="O36" s="87"/>
      <c r="P36" s="87"/>
      <c r="Q36" s="2"/>
      <c r="R36" s="87"/>
      <c r="S36" s="87"/>
      <c r="T36" s="87"/>
      <c r="U36" s="2"/>
      <c r="V36" s="87"/>
      <c r="W36" s="87"/>
      <c r="X36" s="87"/>
      <c r="Y36" s="2"/>
      <c r="Z36" s="87"/>
      <c r="AA36" s="87"/>
      <c r="AB36" s="87"/>
      <c r="AC36" s="2"/>
      <c r="AD36" s="87"/>
      <c r="AE36" s="87"/>
      <c r="AF36" s="87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87"/>
      <c r="E37" s="87"/>
      <c r="F37" s="87"/>
      <c r="G37" s="87"/>
      <c r="H37" s="87"/>
      <c r="I37" s="87"/>
      <c r="J37" s="87"/>
      <c r="K37" s="87"/>
      <c r="L37" s="87"/>
      <c r="M37" s="2"/>
      <c r="N37" s="87"/>
      <c r="O37" s="87"/>
      <c r="P37" s="87"/>
      <c r="Q37" s="2"/>
      <c r="R37" s="87"/>
      <c r="S37" s="87"/>
      <c r="T37" s="87"/>
      <c r="U37" s="2"/>
      <c r="V37" s="87"/>
      <c r="W37" s="87"/>
      <c r="X37" s="87"/>
      <c r="Y37" s="2"/>
      <c r="Z37" s="87"/>
      <c r="AA37" s="87"/>
      <c r="AB37" s="87"/>
      <c r="AC37" s="2"/>
      <c r="AD37" s="87"/>
      <c r="AE37" s="87"/>
      <c r="AF37" s="87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87"/>
      <c r="E38" s="87"/>
      <c r="F38" s="87"/>
      <c r="G38" s="87"/>
      <c r="H38" s="87"/>
      <c r="I38" s="87"/>
      <c r="J38" s="87"/>
      <c r="K38" s="87"/>
      <c r="L38" s="87"/>
      <c r="M38" s="2"/>
      <c r="N38" s="87"/>
      <c r="O38" s="87"/>
      <c r="P38" s="87"/>
      <c r="Q38" s="2"/>
      <c r="R38" s="87"/>
      <c r="S38" s="87"/>
      <c r="T38" s="87"/>
      <c r="U38" s="2"/>
      <c r="V38" s="87"/>
      <c r="W38" s="87"/>
      <c r="X38" s="87"/>
      <c r="Y38" s="2"/>
      <c r="Z38" s="87"/>
      <c r="AA38" s="87"/>
      <c r="AB38" s="87"/>
      <c r="AC38" s="2"/>
      <c r="AD38" s="87"/>
      <c r="AE38" s="87"/>
      <c r="AF38" s="87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87"/>
      <c r="E39" s="87"/>
      <c r="F39" s="87"/>
      <c r="G39" s="87"/>
      <c r="H39" s="87"/>
      <c r="I39" s="87"/>
      <c r="J39" s="87"/>
      <c r="K39" s="87"/>
      <c r="L39" s="87"/>
      <c r="M39" s="2"/>
      <c r="N39" s="87"/>
      <c r="O39" s="87"/>
      <c r="P39" s="87"/>
      <c r="Q39" s="2"/>
      <c r="R39" s="87"/>
      <c r="S39" s="87"/>
      <c r="T39" s="87"/>
      <c r="U39" s="2"/>
      <c r="V39" s="87"/>
      <c r="W39" s="87"/>
      <c r="X39" s="87"/>
      <c r="Y39" s="2"/>
      <c r="Z39" s="87"/>
      <c r="AA39" s="87"/>
      <c r="AB39" s="87"/>
      <c r="AC39" s="2"/>
      <c r="AD39" s="87"/>
      <c r="AE39" s="87"/>
      <c r="AF39" s="87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87"/>
      <c r="E40" s="87"/>
      <c r="F40" s="87"/>
      <c r="G40" s="87"/>
      <c r="H40" s="87"/>
      <c r="I40" s="87"/>
      <c r="J40" s="87"/>
      <c r="K40" s="87"/>
      <c r="L40" s="87"/>
      <c r="M40" s="2"/>
      <c r="N40" s="87"/>
      <c r="O40" s="87"/>
      <c r="P40" s="87"/>
      <c r="Q40" s="2"/>
      <c r="R40" s="87"/>
      <c r="S40" s="87"/>
      <c r="T40" s="87"/>
      <c r="U40" s="2"/>
      <c r="V40" s="87"/>
      <c r="W40" s="87"/>
      <c r="X40" s="87"/>
      <c r="Y40" s="2"/>
      <c r="Z40" s="87"/>
      <c r="AA40" s="87"/>
      <c r="AB40" s="87"/>
      <c r="AC40" s="2"/>
      <c r="AD40" s="87"/>
      <c r="AE40" s="87"/>
      <c r="AF40" s="87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87"/>
      <c r="E41" s="87"/>
      <c r="F41" s="87"/>
      <c r="G41" s="87"/>
      <c r="H41" s="87"/>
      <c r="I41" s="87"/>
      <c r="J41" s="87"/>
      <c r="K41" s="87"/>
      <c r="L41" s="87"/>
      <c r="M41" s="2"/>
      <c r="N41" s="87"/>
      <c r="O41" s="87"/>
      <c r="P41" s="87"/>
      <c r="Q41" s="2"/>
      <c r="R41" s="87"/>
      <c r="S41" s="87"/>
      <c r="T41" s="87"/>
      <c r="U41" s="2"/>
      <c r="V41" s="87"/>
      <c r="W41" s="87"/>
      <c r="X41" s="87"/>
      <c r="Y41" s="2"/>
      <c r="Z41" s="87"/>
      <c r="AA41" s="87"/>
      <c r="AB41" s="87"/>
      <c r="AC41" s="2"/>
      <c r="AD41" s="87"/>
      <c r="AE41" s="87"/>
      <c r="AF41" s="87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87"/>
      <c r="E42" s="87"/>
      <c r="F42" s="87"/>
      <c r="G42" s="87"/>
      <c r="H42" s="87"/>
      <c r="I42" s="87"/>
      <c r="J42" s="87"/>
      <c r="K42" s="87"/>
      <c r="L42" s="87"/>
      <c r="M42" s="2"/>
      <c r="N42" s="87"/>
      <c r="O42" s="87"/>
      <c r="P42" s="87"/>
      <c r="Q42" s="2"/>
      <c r="R42" s="87"/>
      <c r="S42" s="87"/>
      <c r="T42" s="87"/>
      <c r="U42" s="2"/>
      <c r="V42" s="87"/>
      <c r="W42" s="87"/>
      <c r="X42" s="87"/>
      <c r="Y42" s="2"/>
      <c r="Z42" s="87"/>
      <c r="AA42" s="87"/>
      <c r="AB42" s="87"/>
      <c r="AC42" s="2"/>
      <c r="AD42" s="87"/>
      <c r="AE42" s="87"/>
      <c r="AF42" s="87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87"/>
      <c r="E43" s="87"/>
      <c r="F43" s="87"/>
      <c r="G43" s="87"/>
      <c r="H43" s="87"/>
      <c r="I43" s="87"/>
      <c r="J43" s="87"/>
      <c r="K43" s="87"/>
      <c r="L43" s="87"/>
      <c r="M43" s="2"/>
      <c r="N43" s="87"/>
      <c r="O43" s="87"/>
      <c r="P43" s="87"/>
      <c r="Q43" s="2"/>
      <c r="R43" s="87"/>
      <c r="S43" s="87"/>
      <c r="T43" s="87"/>
      <c r="U43" s="2"/>
      <c r="V43" s="87"/>
      <c r="W43" s="87"/>
      <c r="X43" s="87"/>
      <c r="Y43" s="2"/>
      <c r="Z43" s="87"/>
      <c r="AA43" s="87"/>
      <c r="AB43" s="87"/>
      <c r="AC43" s="2"/>
      <c r="AD43" s="87"/>
      <c r="AE43" s="87"/>
      <c r="AF43" s="87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87"/>
      <c r="E44" s="87"/>
      <c r="F44" s="87"/>
      <c r="G44" s="87"/>
      <c r="H44" s="87"/>
      <c r="I44" s="87"/>
      <c r="J44" s="87"/>
      <c r="K44" s="87"/>
      <c r="L44" s="87"/>
      <c r="M44" s="2"/>
      <c r="N44" s="87"/>
      <c r="O44" s="87"/>
      <c r="P44" s="87"/>
      <c r="Q44" s="2"/>
      <c r="R44" s="87"/>
      <c r="S44" s="87"/>
      <c r="T44" s="87"/>
      <c r="U44" s="2"/>
      <c r="V44" s="87"/>
      <c r="W44" s="87"/>
      <c r="X44" s="87"/>
      <c r="Y44" s="2"/>
      <c r="Z44" s="87"/>
      <c r="AA44" s="87"/>
      <c r="AB44" s="87"/>
      <c r="AC44" s="2"/>
      <c r="AD44" s="87"/>
      <c r="AE44" s="87"/>
      <c r="AF44" s="87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87"/>
      <c r="E45" s="87"/>
      <c r="F45" s="87"/>
      <c r="G45" s="87"/>
      <c r="H45" s="87"/>
      <c r="I45" s="87"/>
      <c r="J45" s="87"/>
      <c r="K45" s="87"/>
      <c r="L45" s="87"/>
      <c r="M45" s="2"/>
      <c r="N45" s="87"/>
      <c r="O45" s="87"/>
      <c r="P45" s="87"/>
      <c r="Q45" s="2"/>
      <c r="R45" s="87"/>
      <c r="S45" s="87"/>
      <c r="T45" s="87"/>
      <c r="U45" s="2"/>
      <c r="V45" s="87"/>
      <c r="W45" s="87"/>
      <c r="X45" s="87"/>
      <c r="Y45" s="2"/>
      <c r="Z45" s="87"/>
      <c r="AA45" s="87"/>
      <c r="AB45" s="87"/>
      <c r="AC45" s="2"/>
      <c r="AD45" s="87"/>
      <c r="AE45" s="87"/>
      <c r="AF45" s="87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87"/>
      <c r="E46" s="87"/>
      <c r="F46" s="87"/>
      <c r="G46" s="87"/>
      <c r="H46" s="87"/>
      <c r="I46" s="87"/>
      <c r="J46" s="87"/>
      <c r="K46" s="87"/>
      <c r="L46" s="87"/>
      <c r="M46" s="2"/>
      <c r="N46" s="87"/>
      <c r="O46" s="87"/>
      <c r="P46" s="87"/>
      <c r="Q46" s="2"/>
      <c r="R46" s="87"/>
      <c r="S46" s="87"/>
      <c r="T46" s="87"/>
      <c r="U46" s="2"/>
      <c r="V46" s="87"/>
      <c r="W46" s="87"/>
      <c r="X46" s="87"/>
      <c r="Y46" s="2"/>
      <c r="Z46" s="87"/>
      <c r="AA46" s="87"/>
      <c r="AB46" s="87"/>
      <c r="AC46" s="2"/>
      <c r="AD46" s="87"/>
      <c r="AE46" s="87"/>
      <c r="AF46" s="87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87"/>
      <c r="E47" s="87"/>
      <c r="F47" s="87"/>
      <c r="G47" s="87"/>
      <c r="H47" s="87"/>
      <c r="I47" s="87"/>
      <c r="J47" s="87"/>
      <c r="K47" s="87"/>
      <c r="L47" s="87"/>
      <c r="M47" s="2"/>
      <c r="N47" s="87"/>
      <c r="O47" s="87"/>
      <c r="P47" s="87"/>
      <c r="Q47" s="2"/>
      <c r="R47" s="87"/>
      <c r="S47" s="87"/>
      <c r="T47" s="87"/>
      <c r="U47" s="2"/>
      <c r="V47" s="87"/>
      <c r="W47" s="87"/>
      <c r="X47" s="87"/>
      <c r="Y47" s="2"/>
      <c r="Z47" s="87"/>
      <c r="AA47" s="87"/>
      <c r="AB47" s="87"/>
      <c r="AC47" s="2"/>
      <c r="AD47" s="87"/>
      <c r="AE47" s="87"/>
      <c r="AF47" s="87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87"/>
      <c r="E48" s="87"/>
      <c r="F48" s="87"/>
      <c r="G48" s="87"/>
      <c r="H48" s="87"/>
      <c r="I48" s="87"/>
      <c r="J48" s="87"/>
      <c r="K48" s="87"/>
      <c r="L48" s="87"/>
      <c r="M48" s="2"/>
      <c r="N48" s="87"/>
      <c r="O48" s="87"/>
      <c r="P48" s="87"/>
      <c r="Q48" s="2"/>
      <c r="R48" s="87"/>
      <c r="S48" s="87"/>
      <c r="T48" s="87"/>
      <c r="U48" s="2"/>
      <c r="V48" s="87"/>
      <c r="W48" s="87"/>
      <c r="X48" s="87"/>
      <c r="Y48" s="2"/>
      <c r="Z48" s="87"/>
      <c r="AA48" s="87"/>
      <c r="AB48" s="87"/>
      <c r="AC48" s="2"/>
      <c r="AD48" s="87"/>
      <c r="AE48" s="87"/>
      <c r="AF48" s="87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87"/>
      <c r="E49" s="87"/>
      <c r="F49" s="87"/>
      <c r="G49" s="87"/>
      <c r="H49" s="87"/>
      <c r="I49" s="87"/>
      <c r="J49" s="87"/>
      <c r="K49" s="87"/>
      <c r="L49" s="87"/>
      <c r="M49" s="2"/>
      <c r="N49" s="87"/>
      <c r="O49" s="87"/>
      <c r="P49" s="87"/>
      <c r="Q49" s="2"/>
      <c r="R49" s="87"/>
      <c r="S49" s="87"/>
      <c r="T49" s="87"/>
      <c r="U49" s="2"/>
      <c r="V49" s="87"/>
      <c r="W49" s="87"/>
      <c r="X49" s="87"/>
      <c r="Y49" s="2"/>
      <c r="Z49" s="87"/>
      <c r="AA49" s="87"/>
      <c r="AB49" s="87"/>
      <c r="AC49" s="2"/>
      <c r="AD49" s="87"/>
      <c r="AE49" s="87"/>
      <c r="AF49" s="87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87"/>
      <c r="E50" s="87"/>
      <c r="F50" s="87"/>
      <c r="G50" s="87"/>
      <c r="H50" s="87"/>
      <c r="I50" s="87"/>
      <c r="J50" s="87"/>
      <c r="K50" s="87"/>
      <c r="L50" s="87"/>
      <c r="M50" s="2"/>
      <c r="N50" s="87"/>
      <c r="O50" s="87"/>
      <c r="P50" s="87"/>
      <c r="Q50" s="2"/>
      <c r="R50" s="87"/>
      <c r="S50" s="87"/>
      <c r="T50" s="87"/>
      <c r="U50" s="2"/>
      <c r="V50" s="87"/>
      <c r="W50" s="87"/>
      <c r="X50" s="87"/>
      <c r="Y50" s="2"/>
      <c r="Z50" s="87"/>
      <c r="AA50" s="87"/>
      <c r="AB50" s="87"/>
      <c r="AC50" s="2"/>
      <c r="AD50" s="87"/>
      <c r="AE50" s="87"/>
      <c r="AF50" s="87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87"/>
      <c r="E51" s="87"/>
      <c r="F51" s="87"/>
      <c r="G51" s="87"/>
      <c r="H51" s="87"/>
      <c r="I51" s="87"/>
      <c r="J51" s="87"/>
      <c r="K51" s="87"/>
      <c r="L51" s="87"/>
      <c r="M51" s="2"/>
      <c r="N51" s="87"/>
      <c r="O51" s="87"/>
      <c r="P51" s="87"/>
      <c r="Q51" s="2"/>
      <c r="R51" s="87"/>
      <c r="S51" s="87"/>
      <c r="T51" s="87"/>
      <c r="U51" s="2"/>
      <c r="V51" s="87"/>
      <c r="W51" s="87"/>
      <c r="X51" s="87"/>
      <c r="Y51" s="2"/>
      <c r="Z51" s="87"/>
      <c r="AA51" s="87"/>
      <c r="AB51" s="87"/>
      <c r="AC51" s="2"/>
      <c r="AD51" s="87"/>
      <c r="AE51" s="87"/>
      <c r="AF51" s="87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87"/>
      <c r="E52" s="87"/>
      <c r="F52" s="87"/>
      <c r="G52" s="87"/>
      <c r="H52" s="87"/>
      <c r="I52" s="87"/>
      <c r="J52" s="87"/>
      <c r="K52" s="87"/>
      <c r="L52" s="87"/>
      <c r="M52" s="2"/>
      <c r="N52" s="87"/>
      <c r="O52" s="87"/>
      <c r="P52" s="87"/>
      <c r="Q52" s="2"/>
      <c r="R52" s="87"/>
      <c r="S52" s="87"/>
      <c r="T52" s="87"/>
      <c r="U52" s="2"/>
      <c r="V52" s="87"/>
      <c r="W52" s="87"/>
      <c r="X52" s="87"/>
      <c r="Y52" s="2"/>
      <c r="Z52" s="87"/>
      <c r="AA52" s="87"/>
      <c r="AB52" s="87"/>
      <c r="AC52" s="2"/>
      <c r="AD52" s="87"/>
      <c r="AE52" s="87"/>
      <c r="AF52" s="87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87"/>
      <c r="E53" s="87"/>
      <c r="F53" s="87"/>
      <c r="G53" s="87"/>
      <c r="H53" s="87"/>
      <c r="I53" s="87"/>
      <c r="J53" s="87"/>
      <c r="K53" s="87"/>
      <c r="L53" s="87"/>
      <c r="M53" s="2"/>
      <c r="N53" s="87"/>
      <c r="O53" s="87"/>
      <c r="P53" s="87"/>
      <c r="Q53" s="2"/>
      <c r="R53" s="87"/>
      <c r="S53" s="87"/>
      <c r="T53" s="87"/>
      <c r="U53" s="2"/>
      <c r="V53" s="87"/>
      <c r="W53" s="87"/>
      <c r="X53" s="87"/>
      <c r="Y53" s="2"/>
      <c r="Z53" s="87"/>
      <c r="AA53" s="87"/>
      <c r="AB53" s="87"/>
      <c r="AC53" s="2"/>
      <c r="AD53" s="87"/>
      <c r="AE53" s="87"/>
      <c r="AF53" s="87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87"/>
      <c r="E54" s="87"/>
      <c r="F54" s="87"/>
      <c r="G54" s="87"/>
      <c r="H54" s="87"/>
      <c r="I54" s="87"/>
      <c r="J54" s="87"/>
      <c r="K54" s="87"/>
      <c r="L54" s="87"/>
      <c r="M54" s="2"/>
      <c r="N54" s="87"/>
      <c r="O54" s="87"/>
      <c r="P54" s="87"/>
      <c r="Q54" s="2"/>
      <c r="R54" s="87"/>
      <c r="S54" s="87"/>
      <c r="T54" s="87"/>
      <c r="U54" s="2"/>
      <c r="V54" s="87"/>
      <c r="W54" s="87"/>
      <c r="X54" s="87"/>
      <c r="Y54" s="2"/>
      <c r="Z54" s="87"/>
      <c r="AA54" s="87"/>
      <c r="AB54" s="87"/>
      <c r="AC54" s="2"/>
      <c r="AD54" s="87"/>
      <c r="AE54" s="87"/>
      <c r="AF54" s="87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87"/>
      <c r="E55" s="87"/>
      <c r="F55" s="87"/>
      <c r="G55" s="87"/>
      <c r="H55" s="87"/>
      <c r="I55" s="87"/>
      <c r="J55" s="87"/>
      <c r="K55" s="87"/>
      <c r="L55" s="87"/>
      <c r="M55" s="2"/>
      <c r="N55" s="87"/>
      <c r="O55" s="87"/>
      <c r="P55" s="87"/>
      <c r="Q55" s="2"/>
      <c r="R55" s="87"/>
      <c r="S55" s="87"/>
      <c r="T55" s="87"/>
      <c r="U55" s="2"/>
      <c r="V55" s="87"/>
      <c r="W55" s="87"/>
      <c r="X55" s="87"/>
      <c r="Y55" s="2"/>
      <c r="Z55" s="87"/>
      <c r="AA55" s="87"/>
      <c r="AB55" s="87"/>
      <c r="AC55" s="2"/>
      <c r="AD55" s="87"/>
      <c r="AE55" s="87"/>
      <c r="AF55" s="87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87"/>
      <c r="E56" s="87"/>
      <c r="F56" s="87"/>
      <c r="G56" s="87"/>
      <c r="H56" s="87"/>
      <c r="I56" s="87"/>
      <c r="J56" s="87"/>
      <c r="K56" s="87"/>
      <c r="L56" s="87"/>
      <c r="M56" s="2"/>
      <c r="N56" s="87"/>
      <c r="O56" s="87"/>
      <c r="P56" s="87"/>
      <c r="Q56" s="2"/>
      <c r="R56" s="87"/>
      <c r="S56" s="87"/>
      <c r="T56" s="87"/>
      <c r="U56" s="2"/>
      <c r="V56" s="87"/>
      <c r="W56" s="87"/>
      <c r="X56" s="87"/>
      <c r="Y56" s="2"/>
      <c r="Z56" s="87"/>
      <c r="AA56" s="87"/>
      <c r="AB56" s="87"/>
      <c r="AC56" s="2"/>
      <c r="AD56" s="87"/>
      <c r="AE56" s="87"/>
      <c r="AF56" s="87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87"/>
      <c r="E57" s="87"/>
      <c r="F57" s="87"/>
      <c r="G57" s="87"/>
      <c r="H57" s="87"/>
      <c r="I57" s="87"/>
      <c r="J57" s="87"/>
      <c r="K57" s="87"/>
      <c r="L57" s="87"/>
      <c r="M57" s="2"/>
      <c r="N57" s="87"/>
      <c r="O57" s="87"/>
      <c r="P57" s="87"/>
      <c r="Q57" s="2"/>
      <c r="R57" s="87"/>
      <c r="S57" s="87"/>
      <c r="T57" s="87"/>
      <c r="U57" s="2"/>
      <c r="V57" s="87"/>
      <c r="W57" s="87"/>
      <c r="X57" s="87"/>
      <c r="Y57" s="2"/>
      <c r="Z57" s="87"/>
      <c r="AA57" s="87"/>
      <c r="AB57" s="87"/>
      <c r="AC57" s="2"/>
      <c r="AD57" s="87"/>
      <c r="AE57" s="87"/>
      <c r="AF57" s="87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87"/>
      <c r="E58" s="87"/>
      <c r="F58" s="87"/>
      <c r="G58" s="87"/>
      <c r="H58" s="87"/>
      <c r="I58" s="87"/>
      <c r="J58" s="87"/>
      <c r="K58" s="87"/>
      <c r="L58" s="87"/>
      <c r="M58" s="2"/>
      <c r="N58" s="87"/>
      <c r="O58" s="87"/>
      <c r="P58" s="87"/>
      <c r="Q58" s="2"/>
      <c r="R58" s="87"/>
      <c r="S58" s="87"/>
      <c r="T58" s="87"/>
      <c r="U58" s="2"/>
      <c r="V58" s="87"/>
      <c r="W58" s="87"/>
      <c r="X58" s="87"/>
      <c r="Y58" s="2"/>
      <c r="Z58" s="87"/>
      <c r="AA58" s="87"/>
      <c r="AB58" s="87"/>
      <c r="AC58" s="2"/>
      <c r="AD58" s="87"/>
      <c r="AE58" s="87"/>
      <c r="AF58" s="87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87"/>
      <c r="E59" s="87"/>
      <c r="F59" s="87"/>
      <c r="G59" s="87"/>
      <c r="H59" s="87"/>
      <c r="I59" s="87"/>
      <c r="J59" s="87"/>
      <c r="K59" s="87"/>
      <c r="L59" s="87"/>
      <c r="M59" s="2"/>
      <c r="N59" s="87"/>
      <c r="O59" s="87"/>
      <c r="P59" s="87"/>
      <c r="Q59" s="2"/>
      <c r="R59" s="87"/>
      <c r="S59" s="87"/>
      <c r="T59" s="87"/>
      <c r="U59" s="2"/>
      <c r="V59" s="87"/>
      <c r="W59" s="87"/>
      <c r="X59" s="87"/>
      <c r="Y59" s="2"/>
      <c r="Z59" s="87"/>
      <c r="AA59" s="87"/>
      <c r="AB59" s="87"/>
      <c r="AC59" s="2"/>
      <c r="AD59" s="87"/>
      <c r="AE59" s="87"/>
      <c r="AF59" s="87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87"/>
      <c r="E60" s="87"/>
      <c r="F60" s="87"/>
      <c r="G60" s="87"/>
      <c r="H60" s="87"/>
      <c r="I60" s="87"/>
      <c r="J60" s="87"/>
      <c r="K60" s="87"/>
      <c r="L60" s="87"/>
      <c r="M60" s="2"/>
      <c r="N60" s="87"/>
      <c r="O60" s="87"/>
      <c r="P60" s="87"/>
      <c r="Q60" s="2"/>
      <c r="R60" s="87"/>
      <c r="S60" s="87"/>
      <c r="T60" s="87"/>
      <c r="U60" s="2"/>
      <c r="V60" s="87"/>
      <c r="W60" s="87"/>
      <c r="X60" s="87"/>
      <c r="Y60" s="2"/>
      <c r="Z60" s="87"/>
      <c r="AA60" s="87"/>
      <c r="AB60" s="87"/>
      <c r="AC60" s="2"/>
      <c r="AD60" s="87"/>
      <c r="AE60" s="87"/>
      <c r="AF60" s="87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87"/>
      <c r="E61" s="87"/>
      <c r="F61" s="87"/>
      <c r="G61" s="87"/>
      <c r="H61" s="87"/>
      <c r="I61" s="87"/>
      <c r="J61" s="87"/>
      <c r="K61" s="87"/>
      <c r="L61" s="87"/>
      <c r="M61" s="2"/>
      <c r="N61" s="87"/>
      <c r="O61" s="87"/>
      <c r="P61" s="87"/>
      <c r="Q61" s="2"/>
      <c r="R61" s="87"/>
      <c r="S61" s="87"/>
      <c r="T61" s="87"/>
      <c r="U61" s="2"/>
      <c r="V61" s="87"/>
      <c r="W61" s="87"/>
      <c r="X61" s="87"/>
      <c r="Y61" s="2"/>
      <c r="Z61" s="87"/>
      <c r="AA61" s="87"/>
      <c r="AB61" s="87"/>
      <c r="AC61" s="2"/>
      <c r="AD61" s="87"/>
      <c r="AE61" s="87"/>
      <c r="AF61" s="87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87"/>
      <c r="E62" s="87"/>
      <c r="F62" s="87"/>
      <c r="G62" s="87"/>
      <c r="H62" s="87"/>
      <c r="I62" s="87"/>
      <c r="J62" s="87"/>
      <c r="K62" s="87"/>
      <c r="L62" s="87"/>
      <c r="M62" s="2"/>
      <c r="N62" s="87"/>
      <c r="O62" s="87"/>
      <c r="P62" s="87"/>
      <c r="Q62" s="2"/>
      <c r="R62" s="87"/>
      <c r="S62" s="87"/>
      <c r="T62" s="87"/>
      <c r="U62" s="2"/>
      <c r="V62" s="87"/>
      <c r="W62" s="87"/>
      <c r="X62" s="87"/>
      <c r="Y62" s="2"/>
      <c r="Z62" s="87"/>
      <c r="AA62" s="87"/>
      <c r="AB62" s="87"/>
      <c r="AC62" s="2"/>
      <c r="AD62" s="87"/>
      <c r="AE62" s="87"/>
      <c r="AF62" s="87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87"/>
      <c r="E63" s="87"/>
      <c r="F63" s="87"/>
      <c r="G63" s="87"/>
      <c r="H63" s="87"/>
      <c r="I63" s="87"/>
      <c r="J63" s="87"/>
      <c r="K63" s="87"/>
      <c r="L63" s="87"/>
      <c r="M63" s="2"/>
      <c r="N63" s="87"/>
      <c r="O63" s="87"/>
      <c r="P63" s="87"/>
      <c r="Q63" s="2"/>
      <c r="R63" s="87"/>
      <c r="S63" s="87"/>
      <c r="T63" s="87"/>
      <c r="U63" s="2"/>
      <c r="V63" s="87"/>
      <c r="W63" s="87"/>
      <c r="X63" s="87"/>
      <c r="Y63" s="2"/>
      <c r="Z63" s="87"/>
      <c r="AA63" s="87"/>
      <c r="AB63" s="87"/>
      <c r="AC63" s="2"/>
      <c r="AD63" s="87"/>
      <c r="AE63" s="87"/>
      <c r="AF63" s="87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87"/>
      <c r="E64" s="87"/>
      <c r="F64" s="87"/>
      <c r="G64" s="87"/>
      <c r="H64" s="87"/>
      <c r="I64" s="87"/>
      <c r="J64" s="87"/>
      <c r="K64" s="87"/>
      <c r="L64" s="87"/>
      <c r="M64" s="2"/>
      <c r="N64" s="87"/>
      <c r="O64" s="87"/>
      <c r="P64" s="87"/>
      <c r="Q64" s="2"/>
      <c r="R64" s="87"/>
      <c r="S64" s="87"/>
      <c r="T64" s="87"/>
      <c r="U64" s="2"/>
      <c r="V64" s="87"/>
      <c r="W64" s="87"/>
      <c r="X64" s="87"/>
      <c r="Y64" s="2"/>
      <c r="Z64" s="87"/>
      <c r="AA64" s="87"/>
      <c r="AB64" s="87"/>
      <c r="AC64" s="2"/>
      <c r="AD64" s="87"/>
      <c r="AE64" s="87"/>
      <c r="AF64" s="87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87"/>
      <c r="E65" s="87"/>
      <c r="F65" s="87"/>
      <c r="G65" s="87"/>
      <c r="H65" s="87"/>
      <c r="I65" s="87"/>
      <c r="J65" s="87"/>
      <c r="K65" s="87"/>
      <c r="L65" s="87"/>
      <c r="M65" s="2"/>
      <c r="N65" s="87"/>
      <c r="O65" s="87"/>
      <c r="P65" s="87"/>
      <c r="Q65" s="2"/>
      <c r="R65" s="87"/>
      <c r="S65" s="87"/>
      <c r="T65" s="87"/>
      <c r="U65" s="2"/>
      <c r="V65" s="87"/>
      <c r="W65" s="87"/>
      <c r="X65" s="87"/>
      <c r="Y65" s="2"/>
      <c r="Z65" s="87"/>
      <c r="AA65" s="87"/>
      <c r="AB65" s="87"/>
      <c r="AC65" s="2"/>
      <c r="AD65" s="87"/>
      <c r="AE65" s="87"/>
      <c r="AF65" s="87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7"/>
      <c r="E66" s="87"/>
      <c r="F66" s="87"/>
      <c r="G66" s="87"/>
      <c r="H66" s="87"/>
      <c r="I66" s="87"/>
      <c r="J66" s="87"/>
      <c r="K66" s="87"/>
      <c r="L66" s="87"/>
      <c r="M66" s="2"/>
      <c r="N66" s="87"/>
      <c r="O66" s="87"/>
      <c r="P66" s="87"/>
      <c r="Q66" s="2"/>
      <c r="R66" s="87"/>
      <c r="S66" s="87"/>
      <c r="T66" s="87"/>
      <c r="U66" s="2"/>
      <c r="V66" s="87"/>
      <c r="W66" s="87"/>
      <c r="X66" s="87"/>
      <c r="Y66" s="2"/>
      <c r="Z66" s="87"/>
      <c r="AA66" s="87"/>
      <c r="AB66" s="87"/>
      <c r="AC66" s="2"/>
      <c r="AD66" s="87"/>
      <c r="AE66" s="87"/>
      <c r="AF66" s="87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7"/>
      <c r="E67" s="87"/>
      <c r="F67" s="87"/>
      <c r="G67" s="87"/>
      <c r="H67" s="87"/>
      <c r="I67" s="87"/>
      <c r="J67" s="87"/>
      <c r="K67" s="87"/>
      <c r="L67" s="87"/>
      <c r="M67" s="2"/>
      <c r="N67" s="87"/>
      <c r="O67" s="87"/>
      <c r="P67" s="87"/>
      <c r="Q67" s="2"/>
      <c r="R67" s="87"/>
      <c r="S67" s="87"/>
      <c r="T67" s="87"/>
      <c r="U67" s="2"/>
      <c r="V67" s="87"/>
      <c r="W67" s="87"/>
      <c r="X67" s="87"/>
      <c r="Y67" s="2"/>
      <c r="Z67" s="87"/>
      <c r="AA67" s="87"/>
      <c r="AB67" s="87"/>
      <c r="AC67" s="2"/>
      <c r="AD67" s="87"/>
      <c r="AE67" s="87"/>
      <c r="AF67" s="87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7"/>
      <c r="E68" s="87"/>
      <c r="F68" s="87"/>
      <c r="G68" s="87"/>
      <c r="H68" s="87"/>
      <c r="I68" s="87"/>
      <c r="J68" s="87"/>
      <c r="K68" s="87"/>
      <c r="L68" s="87"/>
      <c r="M68" s="2"/>
      <c r="N68" s="87"/>
      <c r="O68" s="87"/>
      <c r="P68" s="87"/>
      <c r="Q68" s="2"/>
      <c r="R68" s="87"/>
      <c r="S68" s="87"/>
      <c r="T68" s="87"/>
      <c r="U68" s="2"/>
      <c r="V68" s="87"/>
      <c r="W68" s="87"/>
      <c r="X68" s="87"/>
      <c r="Y68" s="2"/>
      <c r="Z68" s="87"/>
      <c r="AA68" s="87"/>
      <c r="AB68" s="87"/>
      <c r="AC68" s="2"/>
      <c r="AD68" s="87"/>
      <c r="AE68" s="87"/>
      <c r="AF68" s="87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7"/>
      <c r="E69" s="87"/>
      <c r="F69" s="87"/>
      <c r="G69" s="87"/>
      <c r="H69" s="87"/>
      <c r="I69" s="87"/>
      <c r="J69" s="87"/>
      <c r="K69" s="87"/>
      <c r="L69" s="87"/>
      <c r="M69" s="2"/>
      <c r="N69" s="87"/>
      <c r="O69" s="87"/>
      <c r="P69" s="87"/>
      <c r="Q69" s="2"/>
      <c r="R69" s="87"/>
      <c r="S69" s="87"/>
      <c r="T69" s="87"/>
      <c r="U69" s="2"/>
      <c r="V69" s="87"/>
      <c r="W69" s="87"/>
      <c r="X69" s="87"/>
      <c r="Y69" s="2"/>
      <c r="Z69" s="87"/>
      <c r="AA69" s="87"/>
      <c r="AB69" s="87"/>
      <c r="AC69" s="2"/>
      <c r="AD69" s="87"/>
      <c r="AE69" s="87"/>
      <c r="AF69" s="87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7"/>
      <c r="E70" s="87"/>
      <c r="F70" s="87"/>
      <c r="G70" s="87"/>
      <c r="H70" s="87"/>
      <c r="I70" s="87"/>
      <c r="J70" s="87"/>
      <c r="K70" s="87"/>
      <c r="L70" s="87"/>
      <c r="M70" s="2"/>
      <c r="N70" s="87"/>
      <c r="O70" s="87"/>
      <c r="P70" s="87"/>
      <c r="Q70" s="2"/>
      <c r="R70" s="87"/>
      <c r="S70" s="87"/>
      <c r="T70" s="87"/>
      <c r="U70" s="2"/>
      <c r="V70" s="87"/>
      <c r="W70" s="87"/>
      <c r="X70" s="87"/>
      <c r="Y70" s="2"/>
      <c r="Z70" s="87"/>
      <c r="AA70" s="87"/>
      <c r="AB70" s="87"/>
      <c r="AC70" s="2"/>
      <c r="AD70" s="87"/>
      <c r="AE70" s="87"/>
      <c r="AF70" s="87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7"/>
      <c r="E71" s="87"/>
      <c r="F71" s="87"/>
      <c r="G71" s="87"/>
      <c r="H71" s="87"/>
      <c r="I71" s="87"/>
      <c r="J71" s="87"/>
      <c r="K71" s="87"/>
      <c r="L71" s="87"/>
      <c r="M71" s="2"/>
      <c r="N71" s="87"/>
      <c r="O71" s="87"/>
      <c r="P71" s="87"/>
      <c r="Q71" s="2"/>
      <c r="R71" s="87"/>
      <c r="S71" s="87"/>
      <c r="T71" s="87"/>
      <c r="U71" s="2"/>
      <c r="V71" s="87"/>
      <c r="W71" s="87"/>
      <c r="X71" s="87"/>
      <c r="Y71" s="2"/>
      <c r="Z71" s="87"/>
      <c r="AA71" s="87"/>
      <c r="AB71" s="87"/>
      <c r="AC71" s="2"/>
      <c r="AD71" s="87"/>
      <c r="AE71" s="87"/>
      <c r="AF71" s="87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7"/>
      <c r="E72" s="87"/>
      <c r="F72" s="87"/>
      <c r="G72" s="87"/>
      <c r="H72" s="87"/>
      <c r="I72" s="87"/>
      <c r="J72" s="87"/>
      <c r="K72" s="87"/>
      <c r="L72" s="87"/>
      <c r="M72" s="2"/>
      <c r="N72" s="87"/>
      <c r="O72" s="87"/>
      <c r="P72" s="87"/>
      <c r="Q72" s="2"/>
      <c r="R72" s="87"/>
      <c r="S72" s="87"/>
      <c r="T72" s="87"/>
      <c r="U72" s="2"/>
      <c r="V72" s="87"/>
      <c r="W72" s="87"/>
      <c r="X72" s="87"/>
      <c r="Y72" s="2"/>
      <c r="Z72" s="87"/>
      <c r="AA72" s="87"/>
      <c r="AB72" s="87"/>
      <c r="AC72" s="2"/>
      <c r="AD72" s="87"/>
      <c r="AE72" s="87"/>
      <c r="AF72" s="87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7"/>
      <c r="E73" s="87"/>
      <c r="F73" s="87"/>
      <c r="G73" s="87"/>
      <c r="H73" s="87"/>
      <c r="I73" s="87"/>
      <c r="J73" s="87"/>
      <c r="K73" s="87"/>
      <c r="L73" s="87"/>
      <c r="M73" s="2"/>
      <c r="N73" s="87"/>
      <c r="O73" s="87"/>
      <c r="P73" s="87"/>
      <c r="Q73" s="2"/>
      <c r="R73" s="87"/>
      <c r="S73" s="87"/>
      <c r="T73" s="87"/>
      <c r="U73" s="2"/>
      <c r="V73" s="87"/>
      <c r="W73" s="87"/>
      <c r="X73" s="87"/>
      <c r="Y73" s="2"/>
      <c r="Z73" s="87"/>
      <c r="AA73" s="87"/>
      <c r="AB73" s="87"/>
      <c r="AC73" s="2"/>
      <c r="AD73" s="87"/>
      <c r="AE73" s="87"/>
      <c r="AF73" s="87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7"/>
      <c r="E74" s="87"/>
      <c r="F74" s="87"/>
      <c r="G74" s="87"/>
      <c r="H74" s="87"/>
      <c r="I74" s="87"/>
      <c r="J74" s="87"/>
      <c r="K74" s="87"/>
      <c r="L74" s="87"/>
      <c r="M74" s="2"/>
      <c r="N74" s="87"/>
      <c r="O74" s="87"/>
      <c r="P74" s="87"/>
      <c r="Q74" s="2"/>
      <c r="R74" s="87"/>
      <c r="S74" s="87"/>
      <c r="T74" s="87"/>
      <c r="U74" s="2"/>
      <c r="V74" s="87"/>
      <c r="W74" s="87"/>
      <c r="X74" s="87"/>
      <c r="Y74" s="2"/>
      <c r="Z74" s="87"/>
      <c r="AA74" s="87"/>
      <c r="AB74" s="87"/>
      <c r="AC74" s="2"/>
      <c r="AD74" s="87"/>
      <c r="AE74" s="87"/>
      <c r="AF74" s="87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7"/>
      <c r="E75" s="87"/>
      <c r="F75" s="87"/>
      <c r="G75" s="87"/>
      <c r="H75" s="87"/>
      <c r="I75" s="87"/>
      <c r="J75" s="87"/>
      <c r="K75" s="87"/>
      <c r="L75" s="87"/>
      <c r="M75" s="2"/>
      <c r="N75" s="87"/>
      <c r="O75" s="87"/>
      <c r="P75" s="87"/>
      <c r="Q75" s="2"/>
      <c r="R75" s="87"/>
      <c r="S75" s="87"/>
      <c r="T75" s="87"/>
      <c r="U75" s="2"/>
      <c r="V75" s="87"/>
      <c r="W75" s="87"/>
      <c r="X75" s="87"/>
      <c r="Y75" s="2"/>
      <c r="Z75" s="87"/>
      <c r="AA75" s="87"/>
      <c r="AB75" s="87"/>
      <c r="AC75" s="2"/>
      <c r="AD75" s="87"/>
      <c r="AE75" s="87"/>
      <c r="AF75" s="87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7"/>
      <c r="E76" s="87"/>
      <c r="F76" s="87"/>
      <c r="G76" s="87"/>
      <c r="H76" s="87"/>
      <c r="I76" s="87"/>
      <c r="J76" s="87"/>
      <c r="K76" s="87"/>
      <c r="L76" s="87"/>
      <c r="M76" s="2"/>
      <c r="N76" s="87"/>
      <c r="O76" s="87"/>
      <c r="P76" s="87"/>
      <c r="Q76" s="2"/>
      <c r="R76" s="87"/>
      <c r="S76" s="87"/>
      <c r="T76" s="87"/>
      <c r="U76" s="2"/>
      <c r="V76" s="87"/>
      <c r="W76" s="87"/>
      <c r="X76" s="87"/>
      <c r="Y76" s="2"/>
      <c r="Z76" s="87"/>
      <c r="AA76" s="87"/>
      <c r="AB76" s="87"/>
      <c r="AC76" s="2"/>
      <c r="AD76" s="87"/>
      <c r="AE76" s="87"/>
      <c r="AF76" s="87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7"/>
      <c r="E77" s="87"/>
      <c r="F77" s="87"/>
      <c r="G77" s="87"/>
      <c r="H77" s="87"/>
      <c r="I77" s="87"/>
      <c r="J77" s="87"/>
      <c r="K77" s="87"/>
      <c r="L77" s="87"/>
      <c r="M77" s="2"/>
      <c r="N77" s="87"/>
      <c r="O77" s="87"/>
      <c r="P77" s="87"/>
      <c r="Q77" s="2"/>
      <c r="R77" s="87"/>
      <c r="S77" s="87"/>
      <c r="T77" s="87"/>
      <c r="U77" s="2"/>
      <c r="V77" s="87"/>
      <c r="W77" s="87"/>
      <c r="X77" s="87"/>
      <c r="Y77" s="2"/>
      <c r="Z77" s="87"/>
      <c r="AA77" s="87"/>
      <c r="AB77" s="87"/>
      <c r="AC77" s="2"/>
      <c r="AD77" s="87"/>
      <c r="AE77" s="87"/>
      <c r="AF77" s="87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7"/>
      <c r="E78" s="87"/>
      <c r="F78" s="87"/>
      <c r="G78" s="87"/>
      <c r="H78" s="87"/>
      <c r="I78" s="87"/>
      <c r="J78" s="87"/>
      <c r="K78" s="87"/>
      <c r="L78" s="87"/>
      <c r="M78" s="2"/>
      <c r="N78" s="87"/>
      <c r="O78" s="87"/>
      <c r="P78" s="87"/>
      <c r="Q78" s="2"/>
      <c r="R78" s="87"/>
      <c r="S78" s="87"/>
      <c r="T78" s="87"/>
      <c r="U78" s="2"/>
      <c r="V78" s="87"/>
      <c r="W78" s="87"/>
      <c r="X78" s="87"/>
      <c r="Y78" s="2"/>
      <c r="Z78" s="87"/>
      <c r="AA78" s="87"/>
      <c r="AB78" s="87"/>
      <c r="AC78" s="2"/>
      <c r="AD78" s="87"/>
      <c r="AE78" s="87"/>
      <c r="AF78" s="87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7"/>
      <c r="E79" s="87"/>
      <c r="F79" s="87"/>
      <c r="G79" s="87"/>
      <c r="H79" s="87"/>
      <c r="I79" s="87"/>
      <c r="J79" s="87"/>
      <c r="K79" s="87"/>
      <c r="L79" s="87"/>
      <c r="M79" s="2"/>
      <c r="N79" s="87"/>
      <c r="O79" s="87"/>
      <c r="P79" s="87"/>
      <c r="Q79" s="2"/>
      <c r="R79" s="87"/>
      <c r="S79" s="87"/>
      <c r="T79" s="87"/>
      <c r="U79" s="2"/>
      <c r="V79" s="87"/>
      <c r="W79" s="87"/>
      <c r="X79" s="87"/>
      <c r="Y79" s="2"/>
      <c r="Z79" s="87"/>
      <c r="AA79" s="87"/>
      <c r="AB79" s="87"/>
      <c r="AC79" s="2"/>
      <c r="AD79" s="87"/>
      <c r="AE79" s="87"/>
      <c r="AF79" s="87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7"/>
      <c r="E80" s="87"/>
      <c r="F80" s="87"/>
      <c r="G80" s="87"/>
      <c r="H80" s="87"/>
      <c r="I80" s="87"/>
      <c r="J80" s="87"/>
      <c r="K80" s="87"/>
      <c r="L80" s="87"/>
      <c r="M80" s="2"/>
      <c r="N80" s="87"/>
      <c r="O80" s="87"/>
      <c r="P80" s="87"/>
      <c r="Q80" s="2"/>
      <c r="R80" s="87"/>
      <c r="S80" s="87"/>
      <c r="T80" s="87"/>
      <c r="U80" s="2"/>
      <c r="V80" s="87"/>
      <c r="W80" s="87"/>
      <c r="X80" s="87"/>
      <c r="Y80" s="2"/>
      <c r="Z80" s="87"/>
      <c r="AA80" s="87"/>
      <c r="AB80" s="87"/>
      <c r="AC80" s="2"/>
      <c r="AD80" s="87"/>
      <c r="AE80" s="87"/>
      <c r="AF80" s="87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7"/>
      <c r="E81" s="87"/>
      <c r="F81" s="87"/>
      <c r="G81" s="87"/>
      <c r="H81" s="87"/>
      <c r="I81" s="87"/>
      <c r="J81" s="87"/>
      <c r="K81" s="87"/>
      <c r="L81" s="87"/>
      <c r="M81" s="2"/>
      <c r="N81" s="87"/>
      <c r="O81" s="87"/>
      <c r="P81" s="87"/>
      <c r="Q81" s="2"/>
      <c r="R81" s="87"/>
      <c r="S81" s="87"/>
      <c r="T81" s="87"/>
      <c r="U81" s="2"/>
      <c r="V81" s="87"/>
      <c r="W81" s="87"/>
      <c r="X81" s="87"/>
      <c r="Y81" s="2"/>
      <c r="Z81" s="87"/>
      <c r="AA81" s="87"/>
      <c r="AB81" s="87"/>
      <c r="AC81" s="2"/>
      <c r="AD81" s="87"/>
      <c r="AE81" s="87"/>
      <c r="AF81" s="87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2014-08-04T06:59:32Z</dcterms:created>
  <dcterms:modified xsi:type="dcterms:W3CDTF">2014-08-12T09:51:50Z</dcterms:modified>
  <cp:category/>
  <cp:version/>
  <cp:contentType/>
  <cp:contentStatus/>
</cp:coreProperties>
</file>