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8195" windowHeight="11055" activeTab="0"/>
  </bookViews>
  <sheets>
    <sheet name="Summary CG per programme" sheetId="1" r:id="rId1"/>
  </sheets>
  <definedNames>
    <definedName name="Index_Sheet">#REF!</definedName>
    <definedName name="_xlnm.Print_Area" localSheetId="0">'Summary CG per programme'!$A$1:$X$115</definedName>
  </definedNames>
  <calcPr fullCalcOnLoad="1"/>
</workbook>
</file>

<file path=xl/comments1.xml><?xml version="1.0" encoding="utf-8"?>
<comments xmlns="http://schemas.openxmlformats.org/spreadsheetml/2006/main">
  <authors>
    <author>Lawrence Gqesha</author>
  </authors>
  <commentList>
    <comment ref="A1" authorId="0">
      <text>
        <r>
          <rPr>
            <b/>
            <sz val="9"/>
            <rFont val="Tahoma"/>
            <family val="2"/>
          </rPr>
          <t xml:space="preserve">Workbooks:
26. Summary per programme - 1st Q CG - 03 November 2014.xls
Worksheets:
Summary
</t>
        </r>
      </text>
    </comment>
  </commentList>
</comments>
</file>

<file path=xl/sharedStrings.xml><?xml version="1.0" encoding="utf-8"?>
<sst xmlns="http://schemas.openxmlformats.org/spreadsheetml/2006/main" count="143" uniqueCount="110">
  <si>
    <t>Figures Finalised as at 2014/10/30</t>
  </si>
  <si>
    <t>1st Quarter Ended 30 September 2014</t>
  </si>
  <si>
    <t>CONDITIONAL GRANTS TRANSFERRED FROM NATIONAL DEPARTMENTS AND ACTUAL PAYMENTS MADE BY MUNICIPALITIES: PRELIMINARY RESULTS</t>
  </si>
  <si>
    <t>Summary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</si>
  <si>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</si>
  <si>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</si>
  <si>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</si>
  <si>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</si>
  <si>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</si>
  <si>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</si>
  <si>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1st to 1st Q</t>
  </si>
  <si>
    <t>% Changes for the 1st Q</t>
  </si>
  <si>
    <t>Approved Roll Over</t>
  </si>
  <si>
    <t>R thousands</t>
  </si>
  <si>
    <t>Adjustment (Mid year)</t>
  </si>
  <si>
    <t>Other Adjustments</t>
  </si>
  <si>
    <t>Total Available 2014/15</t>
  </si>
  <si>
    <t>Approved payment schedule</t>
  </si>
  <si>
    <t>Transferred to municipalities for direct grants</t>
  </si>
  <si>
    <t>Actual expenditure National Department by 30 September 2014</t>
  </si>
  <si>
    <t>Actual expenditure by municipalities by 30 September 2014</t>
  </si>
  <si>
    <t>Actual expenditure National Department by 31 December 2014</t>
  </si>
  <si>
    <t>Actual expenditure by municipalities by 31 December 2014</t>
  </si>
  <si>
    <t>Actual expenditure National Department by 31 March 2015</t>
  </si>
  <si>
    <t>Actual expenditure by municipalities by 31 March 2015</t>
  </si>
  <si>
    <t>Actual expenditure National Department by 30 June 2015</t>
  </si>
  <si>
    <t>Actual expenditure by municipalities by 30 June 2015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</si>
  <si>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</si>
  <si>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</si>
  <si>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</si>
  <si>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</si>
  <si>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</si>
  <si>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</si>
  <si>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Local Government Restructuring Grant</t>
  </si>
  <si>
    <t>Local Government Financial Management Grant</t>
  </si>
  <si>
    <t>Infrastructure Skills Development Grant</t>
  </si>
  <si>
    <t>Neighbourhood Development Partnership (Schedule 5B)</t>
  </si>
  <si>
    <t>Neighbourhood Development Partnership (Schedule 6B)</t>
  </si>
  <si>
    <t>Sub-Total Vote</t>
  </si>
  <si>
    <t>Cooperative Governance (Vote 3)</t>
  </si>
  <si>
    <t>Municipal Systems Improvement Grant</t>
  </si>
  <si>
    <t>Municipal Disaster Grant</t>
  </si>
  <si>
    <t>Municipal Disaster Revocery Grant</t>
  </si>
  <si>
    <t>Transport (Vote 37)</t>
  </si>
  <si>
    <t>Public Transport Infrastructure and Systems Grant</t>
  </si>
  <si>
    <t>Public Transport Network Operations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</si>
  <si>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</si>
  <si>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</si>
  <si>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</si>
  <si>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</si>
  <si>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</si>
  <si>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</si>
  <si>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</si>
  <si>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</si>
  <si>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</si>
  <si>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</si>
  <si>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</si>
  <si>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</si>
  <si>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</si>
  <si>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</si>
  <si>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</si>
  <si>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</si>
  <si>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</si>
  <si>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</si>
  <si>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</si>
  <si>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</si>
  <si>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</si>
  <si>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</si>
  <si>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</si>
  <si>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</si>
  <si>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</si>
  <si>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</si>
  <si>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Sub-Total</t>
  </si>
  <si>
    <t>Municipal Infrastructure Grant</t>
  </si>
  <si>
    <t>Total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</si>
  <si>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</si>
  <si>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</si>
  <si>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</si>
  <si>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</si>
  <si>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2014</t>
  </si>
  <si>
    <t>Actual expenditure Provincial Department by 31 December 2014</t>
  </si>
  <si>
    <t>Actual expenditure Provincial Department by 31 March 2015</t>
  </si>
  <si>
    <t>Actual expenditure Provincial Department by 30 June 2015</t>
  </si>
  <si>
    <t>Actual expenditure Provincial Department</t>
  </si>
  <si>
    <t>Exp as % of Allocation Provincial Department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</si>
  <si>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</si>
  <si>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</si>
  <si>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</si>
  <si>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</si>
  <si>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</si>
  <si>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</si>
  <si>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</si>
  <si>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</si>
  <si>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</si>
  <si>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</si>
  <si>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</si>
  <si>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</si>
  <si>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</si>
  <si>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</si>
  <si>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</si>
  <si>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</si>
  <si>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</si>
  <si>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</si>
  <si>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</si>
  <si>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</si>
  <si>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</si>
  <si>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</si>
  <si>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</si>
  <si>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</si>
  <si>
    <t>Division of revenue Act No. 10 of 2014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</si>
</sst>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_);_(* \(#,##0\);_(* &quot;&quot;\-\ &quot;&quot;?_);_(@_)"/>
    <numFmt numFmtId="165" formatCode="0.0\%;\(0.0\%\);_(* &quot;-&quot;_)"/>
    <numFmt numFmtId="166" formatCode="_(* #,##0,_);_(* \(#,##0,\);_(* &quot;- &quot;?_);_(@_)"/>
    <numFmt numFmtId="167" formatCode="#\ ###\ ###,"/>
    <numFmt numFmtId="168" formatCode="_(* #,##0_);_(* \(#,##0\);_(* &quot;- &quot;?_);_(@_)"/>
    <numFmt numFmtId="169" formatCode="_(* #,##0_);_(* \(#,##0\);_(* &quot;-&quot;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3" fillId="0" borderId="0" xfId="56" applyFont="1" applyAlignment="1">
      <alignment horizontal="right" wrapText="1"/>
      <protection/>
    </xf>
    <xf numFmtId="0" fontId="2" fillId="0" borderId="0" xfId="56">
      <alignment/>
      <protection/>
    </xf>
    <xf numFmtId="0" fontId="4" fillId="0" borderId="0" xfId="56" applyFont="1" applyAlignment="1">
      <alignment wrapText="1"/>
      <protection/>
    </xf>
    <xf numFmtId="0" fontId="5" fillId="0" borderId="0" xfId="56" applyFont="1" applyAlignment="1">
      <alignment wrapText="1"/>
      <protection/>
    </xf>
    <xf numFmtId="0" fontId="6" fillId="0" borderId="10" xfId="56" applyFont="1" applyBorder="1" applyAlignment="1">
      <alignment wrapText="1"/>
      <protection/>
    </xf>
    <xf numFmtId="0" fontId="6" fillId="0" borderId="11" xfId="56" applyFont="1" applyBorder="1" applyAlignment="1">
      <alignment wrapText="1"/>
      <protection/>
    </xf>
    <xf numFmtId="0" fontId="7" fillId="0" borderId="12" xfId="56" applyFont="1" applyBorder="1" applyAlignment="1">
      <alignment wrapText="1"/>
      <protection/>
    </xf>
    <xf numFmtId="0" fontId="7" fillId="0" borderId="13" xfId="56" applyFont="1" applyBorder="1" applyAlignment="1">
      <alignment horizontal="center" vertical="top" wrapText="1"/>
      <protection/>
    </xf>
    <xf numFmtId="0" fontId="7" fillId="0" borderId="14" xfId="56" applyFont="1" applyBorder="1" applyAlignment="1">
      <alignment horizontal="center" vertical="top" wrapText="1"/>
      <protection/>
    </xf>
    <xf numFmtId="0" fontId="7" fillId="0" borderId="15" xfId="56" applyFont="1" applyBorder="1" applyAlignment="1">
      <alignment horizontal="center" vertical="top" wrapText="1"/>
      <protection/>
    </xf>
    <xf numFmtId="0" fontId="7" fillId="0" borderId="16" xfId="56" applyFont="1" applyBorder="1" applyAlignment="1">
      <alignment wrapText="1"/>
      <protection/>
    </xf>
    <xf numFmtId="164" fontId="7" fillId="0" borderId="17" xfId="56" applyNumberFormat="1" applyFont="1" applyBorder="1" applyAlignment="1">
      <alignment wrapText="1"/>
      <protection/>
    </xf>
    <xf numFmtId="164" fontId="7" fillId="0" borderId="18" xfId="56" applyNumberFormat="1" applyFont="1" applyBorder="1" applyAlignment="1">
      <alignment wrapText="1"/>
      <protection/>
    </xf>
    <xf numFmtId="164" fontId="7" fillId="0" borderId="19" xfId="56" applyNumberFormat="1" applyFont="1" applyBorder="1" applyAlignment="1">
      <alignment wrapText="1"/>
      <protection/>
    </xf>
    <xf numFmtId="165" fontId="7" fillId="0" borderId="18" xfId="56" applyNumberFormat="1" applyFont="1" applyBorder="1" applyAlignment="1">
      <alignment wrapText="1"/>
      <protection/>
    </xf>
    <xf numFmtId="165" fontId="7" fillId="0" borderId="19" xfId="56" applyNumberFormat="1" applyFont="1" applyBorder="1" applyAlignment="1">
      <alignment wrapText="1"/>
      <protection/>
    </xf>
    <xf numFmtId="165" fontId="7" fillId="0" borderId="19" xfId="56" applyNumberFormat="1" applyFont="1" applyBorder="1" applyAlignment="1">
      <alignment shrinkToFit="1"/>
      <protection/>
    </xf>
    <xf numFmtId="0" fontId="8" fillId="0" borderId="16" xfId="56" applyFont="1" applyBorder="1" applyAlignment="1">
      <alignment wrapText="1"/>
      <protection/>
    </xf>
    <xf numFmtId="166" fontId="8" fillId="0" borderId="17" xfId="56" applyNumberFormat="1" applyFont="1" applyBorder="1" applyAlignment="1">
      <alignment wrapText="1"/>
      <protection/>
    </xf>
    <xf numFmtId="166" fontId="8" fillId="0" borderId="18" xfId="56" applyNumberFormat="1" applyFont="1" applyBorder="1" applyAlignment="1">
      <alignment wrapText="1"/>
      <protection/>
    </xf>
    <xf numFmtId="166" fontId="8" fillId="0" borderId="19" xfId="56" applyNumberFormat="1" applyFont="1" applyBorder="1" applyAlignment="1">
      <alignment wrapText="1"/>
      <protection/>
    </xf>
    <xf numFmtId="165" fontId="8" fillId="0" borderId="18" xfId="56" applyNumberFormat="1" applyFont="1" applyBorder="1" applyAlignment="1">
      <alignment wrapText="1"/>
      <protection/>
    </xf>
    <xf numFmtId="165" fontId="8" fillId="0" borderId="19" xfId="56" applyNumberFormat="1" applyFont="1" applyBorder="1" applyAlignment="1">
      <alignment wrapText="1"/>
      <protection/>
    </xf>
    <xf numFmtId="165" fontId="8" fillId="0" borderId="19" xfId="56" applyNumberFormat="1" applyFont="1" applyBorder="1" applyAlignment="1">
      <alignment shrinkToFit="1"/>
      <protection/>
    </xf>
    <xf numFmtId="0" fontId="7" fillId="0" borderId="20" xfId="56" applyFont="1" applyBorder="1">
      <alignment/>
      <protection/>
    </xf>
    <xf numFmtId="166" fontId="7" fillId="0" borderId="21" xfId="56" applyNumberFormat="1" applyFont="1" applyBorder="1" applyAlignment="1">
      <alignment/>
      <protection/>
    </xf>
    <xf numFmtId="166" fontId="7" fillId="0" borderId="22" xfId="56" applyNumberFormat="1" applyFont="1" applyBorder="1" applyAlignment="1">
      <alignment/>
      <protection/>
    </xf>
    <xf numFmtId="166" fontId="7" fillId="0" borderId="23" xfId="56" applyNumberFormat="1" applyFont="1" applyBorder="1" applyAlignment="1">
      <alignment/>
      <protection/>
    </xf>
    <xf numFmtId="165" fontId="7" fillId="0" borderId="22" xfId="56" applyNumberFormat="1" applyFont="1" applyBorder="1" applyAlignment="1">
      <alignment/>
      <protection/>
    </xf>
    <xf numFmtId="165" fontId="7" fillId="0" borderId="23" xfId="56" applyNumberFormat="1" applyFont="1" applyBorder="1" applyAlignment="1">
      <alignment/>
      <protection/>
    </xf>
    <xf numFmtId="165" fontId="7" fillId="0" borderId="23" xfId="56" applyNumberFormat="1" applyFont="1" applyBorder="1" applyAlignment="1">
      <alignment shrinkToFit="1"/>
      <protection/>
    </xf>
    <xf numFmtId="166" fontId="7" fillId="0" borderId="17" xfId="56" applyNumberFormat="1" applyFont="1" applyBorder="1" applyAlignment="1">
      <alignment wrapText="1"/>
      <protection/>
    </xf>
    <xf numFmtId="166" fontId="7" fillId="0" borderId="18" xfId="56" applyNumberFormat="1" applyFont="1" applyBorder="1" applyAlignment="1">
      <alignment wrapText="1"/>
      <protection/>
    </xf>
    <xf numFmtId="166" fontId="7" fillId="0" borderId="19" xfId="56" applyNumberFormat="1" applyFont="1" applyBorder="1" applyAlignment="1">
      <alignment wrapText="1"/>
      <protection/>
    </xf>
    <xf numFmtId="0" fontId="2" fillId="0" borderId="16" xfId="56" applyBorder="1">
      <alignment/>
      <protection/>
    </xf>
    <xf numFmtId="0" fontId="7" fillId="0" borderId="24" xfId="56" applyFont="1" applyBorder="1">
      <alignment/>
      <protection/>
    </xf>
    <xf numFmtId="166" fontId="7" fillId="0" borderId="25" xfId="56" applyNumberFormat="1" applyFont="1" applyBorder="1" applyAlignment="1">
      <alignment/>
      <protection/>
    </xf>
    <xf numFmtId="166" fontId="7" fillId="0" borderId="14" xfId="56" applyNumberFormat="1" applyFont="1" applyBorder="1" applyAlignment="1">
      <alignment/>
      <protection/>
    </xf>
    <xf numFmtId="166" fontId="7" fillId="0" borderId="15" xfId="56" applyNumberFormat="1" applyFont="1" applyBorder="1" applyAlignment="1">
      <alignment/>
      <protection/>
    </xf>
    <xf numFmtId="165" fontId="7" fillId="0" borderId="14" xfId="56" applyNumberFormat="1" applyFont="1" applyBorder="1" applyAlignment="1">
      <alignment/>
      <protection/>
    </xf>
    <xf numFmtId="165" fontId="7" fillId="0" borderId="15" xfId="56" applyNumberFormat="1" applyFont="1" applyBorder="1" applyAlignment="1">
      <alignment/>
      <protection/>
    </xf>
    <xf numFmtId="165" fontId="7" fillId="0" borderId="15" xfId="56" applyNumberFormat="1" applyFont="1" applyBorder="1" applyAlignment="1">
      <alignment shrinkToFit="1"/>
      <protection/>
    </xf>
    <xf numFmtId="0" fontId="7" fillId="0" borderId="12" xfId="56" applyFont="1" applyBorder="1">
      <alignment/>
      <protection/>
    </xf>
    <xf numFmtId="166" fontId="7" fillId="0" borderId="13" xfId="56" applyNumberFormat="1" applyFont="1" applyBorder="1" applyAlignment="1">
      <alignment/>
      <protection/>
    </xf>
    <xf numFmtId="166" fontId="7" fillId="0" borderId="26" xfId="56" applyNumberFormat="1" applyFont="1" applyBorder="1" applyAlignment="1">
      <alignment/>
      <protection/>
    </xf>
    <xf numFmtId="166" fontId="7" fillId="0" borderId="27" xfId="56" applyNumberFormat="1" applyFont="1" applyBorder="1" applyAlignment="1">
      <alignment/>
      <protection/>
    </xf>
    <xf numFmtId="165" fontId="7" fillId="0" borderId="26" xfId="56" applyNumberFormat="1" applyFont="1" applyBorder="1" applyAlignment="1">
      <alignment/>
      <protection/>
    </xf>
    <xf numFmtId="165" fontId="7" fillId="0" borderId="27" xfId="56" applyNumberFormat="1" applyFont="1" applyBorder="1" applyAlignment="1">
      <alignment/>
      <protection/>
    </xf>
    <xf numFmtId="164" fontId="2" fillId="0" borderId="16" xfId="56" applyNumberFormat="1" applyBorder="1">
      <alignment/>
      <protection/>
    </xf>
    <xf numFmtId="164" fontId="2" fillId="0" borderId="0" xfId="56" applyNumberFormat="1">
      <alignment/>
      <protection/>
    </xf>
    <xf numFmtId="165" fontId="7" fillId="0" borderId="27" xfId="56" applyNumberFormat="1" applyFont="1" applyBorder="1" applyAlignment="1">
      <alignment shrinkToFit="1"/>
      <protection/>
    </xf>
    <xf numFmtId="0" fontId="9" fillId="33" borderId="28" xfId="56" applyNumberFormat="1" applyFont="1" applyFill="1" applyBorder="1" applyAlignment="1" applyProtection="1">
      <alignment horizontal="left" indent="1"/>
      <protection/>
    </xf>
    <xf numFmtId="167" fontId="9" fillId="33" borderId="29" xfId="56" applyNumberFormat="1" applyFont="1" applyFill="1" applyBorder="1" applyAlignment="1" applyProtection="1">
      <alignment horizontal="right"/>
      <protection/>
    </xf>
    <xf numFmtId="167" fontId="9" fillId="33" borderId="30" xfId="56" applyNumberFormat="1" applyFont="1" applyFill="1" applyBorder="1" applyAlignment="1" applyProtection="1">
      <alignment horizontal="right"/>
      <protection/>
    </xf>
    <xf numFmtId="167" fontId="9" fillId="33" borderId="31" xfId="56" applyNumberFormat="1" applyFont="1" applyFill="1" applyBorder="1" applyAlignment="1" applyProtection="1">
      <alignment horizontal="right"/>
      <protection/>
    </xf>
    <xf numFmtId="0" fontId="10" fillId="0" borderId="17" xfId="56" applyNumberFormat="1" applyFont="1" applyFill="1" applyBorder="1" applyAlignment="1" applyProtection="1">
      <alignment horizontal="left" indent="1"/>
      <protection/>
    </xf>
    <xf numFmtId="167" fontId="10" fillId="0" borderId="16" xfId="56" applyNumberFormat="1" applyFont="1" applyFill="1" applyBorder="1" applyAlignment="1" applyProtection="1">
      <alignment horizontal="right"/>
      <protection/>
    </xf>
    <xf numFmtId="167" fontId="10" fillId="0" borderId="10" xfId="56" applyNumberFormat="1" applyFont="1" applyFill="1" applyBorder="1" applyAlignment="1" applyProtection="1">
      <alignment horizontal="right"/>
      <protection/>
    </xf>
    <xf numFmtId="167" fontId="10" fillId="0" borderId="32" xfId="56" applyNumberFormat="1" applyFont="1" applyFill="1" applyBorder="1" applyAlignment="1" applyProtection="1">
      <alignment horizontal="center" vertical="center"/>
      <protection/>
    </xf>
    <xf numFmtId="167" fontId="9" fillId="0" borderId="12" xfId="56" applyNumberFormat="1" applyFont="1" applyFill="1" applyBorder="1" applyAlignment="1" applyProtection="1">
      <alignment horizontal="center" vertical="center"/>
      <protection/>
    </xf>
    <xf numFmtId="167" fontId="9" fillId="0" borderId="33" xfId="56" applyNumberFormat="1" applyFont="1" applyFill="1" applyBorder="1" applyAlignment="1" applyProtection="1">
      <alignment horizontal="center" vertical="center"/>
      <protection/>
    </xf>
    <xf numFmtId="167" fontId="9" fillId="0" borderId="34" xfId="56" applyNumberFormat="1" applyFont="1" applyFill="1" applyBorder="1" applyAlignment="1" applyProtection="1">
      <alignment horizontal="center" vertical="center"/>
      <protection/>
    </xf>
    <xf numFmtId="167" fontId="9" fillId="0" borderId="13" xfId="56" applyNumberFormat="1" applyFont="1" applyFill="1" applyBorder="1" applyAlignment="1" applyProtection="1">
      <alignment horizontal="center" vertical="center"/>
      <protection/>
    </xf>
    <xf numFmtId="168" fontId="9" fillId="0" borderId="35" xfId="56" applyNumberFormat="1" applyFont="1" applyFill="1" applyBorder="1" applyAlignment="1" applyProtection="1">
      <alignment horizontal="left" vertical="top" wrapText="1"/>
      <protection/>
    </xf>
    <xf numFmtId="167" fontId="9" fillId="0" borderId="35" xfId="56" applyNumberFormat="1" applyFont="1" applyFill="1" applyBorder="1" applyAlignment="1" applyProtection="1">
      <alignment horizontal="center" vertical="top" wrapText="1"/>
      <protection/>
    </xf>
    <xf numFmtId="168" fontId="9" fillId="0" borderId="35" xfId="56" applyNumberFormat="1" applyFont="1" applyFill="1" applyBorder="1" applyAlignment="1" applyProtection="1">
      <alignment horizontal="center" vertical="top" wrapText="1"/>
      <protection/>
    </xf>
    <xf numFmtId="49" fontId="9" fillId="0" borderId="35" xfId="56" applyNumberFormat="1" applyFont="1" applyFill="1" applyBorder="1" applyAlignment="1" applyProtection="1">
      <alignment horizontal="center" vertical="top" wrapText="1"/>
      <protection/>
    </xf>
    <xf numFmtId="49" fontId="9" fillId="0" borderId="36" xfId="56" applyNumberFormat="1" applyFont="1" applyFill="1" applyBorder="1" applyAlignment="1" applyProtection="1">
      <alignment horizontal="center" vertical="top" wrapText="1"/>
      <protection/>
    </xf>
    <xf numFmtId="168" fontId="9" fillId="0" borderId="17" xfId="56" applyNumberFormat="1" applyFont="1" applyFill="1" applyBorder="1" applyAlignment="1" applyProtection="1">
      <alignment horizontal="center" vertical="top" wrapText="1"/>
      <protection/>
    </xf>
    <xf numFmtId="168" fontId="9" fillId="0" borderId="16" xfId="56" applyNumberFormat="1" applyFont="1" applyFill="1" applyBorder="1" applyAlignment="1" applyProtection="1">
      <alignment horizontal="center" vertical="top" wrapText="1"/>
      <protection/>
    </xf>
    <xf numFmtId="168" fontId="9" fillId="0" borderId="37" xfId="56" applyNumberFormat="1" applyFont="1" applyFill="1" applyBorder="1" applyAlignment="1" applyProtection="1">
      <alignment horizontal="left" vertical="top" wrapText="1"/>
      <protection/>
    </xf>
    <xf numFmtId="167" fontId="9" fillId="0" borderId="37" xfId="56" applyNumberFormat="1" applyFont="1" applyFill="1" applyBorder="1" applyAlignment="1" applyProtection="1">
      <alignment horizontal="center" vertical="top" wrapText="1"/>
      <protection/>
    </xf>
    <xf numFmtId="167" fontId="9" fillId="0" borderId="38" xfId="56" applyNumberFormat="1" applyFont="1" applyFill="1" applyBorder="1" applyAlignment="1" applyProtection="1">
      <alignment horizontal="center" vertical="top" wrapText="1"/>
      <protection/>
    </xf>
    <xf numFmtId="169" fontId="10" fillId="0" borderId="17" xfId="56" applyNumberFormat="1" applyFont="1" applyBorder="1" applyProtection="1">
      <alignment/>
      <protection/>
    </xf>
    <xf numFmtId="166" fontId="9" fillId="0" borderId="17" xfId="56" applyNumberFormat="1" applyFont="1" applyFill="1" applyBorder="1" applyAlignment="1" applyProtection="1">
      <alignment horizontal="center" vertical="top" wrapText="1"/>
      <protection/>
    </xf>
    <xf numFmtId="166" fontId="9" fillId="0" borderId="16" xfId="56" applyNumberFormat="1" applyFont="1" applyFill="1" applyBorder="1" applyAlignment="1" applyProtection="1">
      <alignment horizontal="center" vertical="top" wrapText="1"/>
      <protection/>
    </xf>
    <xf numFmtId="167" fontId="9" fillId="0" borderId="17" xfId="56" applyNumberFormat="1" applyFont="1" applyFill="1" applyBorder="1" applyAlignment="1" applyProtection="1">
      <alignment horizontal="center" vertical="top" wrapText="1"/>
      <protection/>
    </xf>
    <xf numFmtId="167" fontId="9" fillId="0" borderId="16" xfId="56" applyNumberFormat="1" applyFont="1" applyFill="1" applyBorder="1" applyAlignment="1" applyProtection="1">
      <alignment horizontal="center" vertical="top" wrapText="1"/>
      <protection/>
    </xf>
    <xf numFmtId="0" fontId="9" fillId="0" borderId="39" xfId="56" applyNumberFormat="1" applyFont="1" applyFill="1" applyBorder="1" applyAlignment="1" applyProtection="1">
      <alignment horizontal="left"/>
      <protection/>
    </xf>
    <xf numFmtId="166" fontId="9" fillId="0" borderId="39" xfId="56" applyNumberFormat="1" applyFont="1" applyFill="1" applyBorder="1" applyAlignment="1" applyProtection="1">
      <alignment horizontal="right"/>
      <protection/>
    </xf>
    <xf numFmtId="166" fontId="9" fillId="0" borderId="40" xfId="56" applyNumberFormat="1" applyFont="1" applyFill="1" applyBorder="1" applyAlignment="1" applyProtection="1">
      <alignment horizontal="right"/>
      <protection/>
    </xf>
    <xf numFmtId="167" fontId="9" fillId="0" borderId="39" xfId="56" applyNumberFormat="1" applyFont="1" applyFill="1" applyBorder="1" applyAlignment="1" applyProtection="1">
      <alignment horizontal="right"/>
      <protection/>
    </xf>
    <xf numFmtId="167" fontId="9" fillId="0" borderId="40" xfId="56" applyNumberFormat="1" applyFont="1" applyFill="1" applyBorder="1" applyAlignment="1" applyProtection="1">
      <alignment horizontal="right"/>
      <protection/>
    </xf>
    <xf numFmtId="0" fontId="9" fillId="0" borderId="21" xfId="56" applyNumberFormat="1" applyFont="1" applyFill="1" applyBorder="1" applyAlignment="1" applyProtection="1">
      <alignment horizontal="left"/>
      <protection/>
    </xf>
    <xf numFmtId="166" fontId="9" fillId="0" borderId="21" xfId="56" applyNumberFormat="1" applyFont="1" applyFill="1" applyBorder="1" applyAlignment="1" applyProtection="1">
      <alignment horizontal="right"/>
      <protection/>
    </xf>
    <xf numFmtId="166" fontId="9" fillId="0" borderId="20" xfId="56" applyNumberFormat="1" applyFont="1" applyFill="1" applyBorder="1" applyAlignment="1" applyProtection="1">
      <alignment horizontal="right"/>
      <protection/>
    </xf>
    <xf numFmtId="167" fontId="9" fillId="0" borderId="21" xfId="56" applyNumberFormat="1" applyFont="1" applyFill="1" applyBorder="1" applyAlignment="1" applyProtection="1">
      <alignment horizontal="right"/>
      <protection/>
    </xf>
    <xf numFmtId="167" fontId="9" fillId="0" borderId="20" xfId="56" applyNumberFormat="1" applyFont="1" applyFill="1" applyBorder="1" applyAlignment="1" applyProtection="1">
      <alignment horizontal="right"/>
      <protection/>
    </xf>
    <xf numFmtId="166" fontId="9" fillId="0" borderId="17" xfId="56" applyNumberFormat="1" applyFont="1" applyFill="1" applyBorder="1" applyAlignment="1" applyProtection="1">
      <alignment horizontal="right"/>
      <protection/>
    </xf>
    <xf numFmtId="166" fontId="10" fillId="0" borderId="17" xfId="56" applyNumberFormat="1" applyFont="1" applyFill="1" applyBorder="1" applyAlignment="1" applyProtection="1">
      <alignment horizontal="right"/>
      <protection locked="0"/>
    </xf>
    <xf numFmtId="166" fontId="9" fillId="0" borderId="16" xfId="56" applyNumberFormat="1" applyFont="1" applyFill="1" applyBorder="1" applyAlignment="1" applyProtection="1">
      <alignment horizontal="right"/>
      <protection/>
    </xf>
    <xf numFmtId="167" fontId="9" fillId="0" borderId="17" xfId="56" applyNumberFormat="1" applyFont="1" applyFill="1" applyBorder="1" applyAlignment="1" applyProtection="1">
      <alignment horizontal="right"/>
      <protection/>
    </xf>
    <xf numFmtId="167" fontId="9" fillId="0" borderId="16" xfId="56" applyNumberFormat="1" applyFont="1" applyFill="1" applyBorder="1" applyAlignment="1" applyProtection="1">
      <alignment horizontal="right"/>
      <protection/>
    </xf>
    <xf numFmtId="0" fontId="9" fillId="0" borderId="41" xfId="56" applyNumberFormat="1" applyFont="1" applyFill="1" applyBorder="1" applyAlignment="1" applyProtection="1">
      <alignment horizontal="left"/>
      <protection/>
    </xf>
    <xf numFmtId="166" fontId="9" fillId="0" borderId="41" xfId="56" applyNumberFormat="1" applyFont="1" applyFill="1" applyBorder="1" applyAlignment="1" applyProtection="1">
      <alignment horizontal="right"/>
      <protection/>
    </xf>
    <xf numFmtId="166" fontId="9" fillId="0" borderId="25" xfId="56" applyNumberFormat="1" applyFont="1" applyFill="1" applyBorder="1" applyAlignment="1" applyProtection="1">
      <alignment horizontal="right"/>
      <protection/>
    </xf>
    <xf numFmtId="167" fontId="9" fillId="0" borderId="25" xfId="56" applyNumberFormat="1" applyFont="1" applyFill="1" applyBorder="1" applyAlignment="1" applyProtection="1">
      <alignment horizontal="right"/>
      <protection/>
    </xf>
    <xf numFmtId="165" fontId="9" fillId="0" borderId="24" xfId="59" applyNumberFormat="1" applyFont="1" applyFill="1" applyBorder="1" applyAlignment="1" applyProtection="1">
      <alignment horizontal="right"/>
      <protection/>
    </xf>
    <xf numFmtId="165" fontId="9" fillId="0" borderId="25" xfId="59" applyNumberFormat="1" applyFont="1" applyFill="1" applyBorder="1" applyAlignment="1" applyProtection="1">
      <alignment horizontal="right"/>
      <protection/>
    </xf>
    <xf numFmtId="0" fontId="9" fillId="0" borderId="35" xfId="56" applyNumberFormat="1" applyFont="1" applyFill="1" applyBorder="1" applyAlignment="1" applyProtection="1">
      <alignment horizontal="left" indent="1"/>
      <protection/>
    </xf>
    <xf numFmtId="166" fontId="9" fillId="0" borderId="35" xfId="56" applyNumberFormat="1" applyFont="1" applyFill="1" applyBorder="1" applyAlignment="1" applyProtection="1">
      <alignment horizontal="right"/>
      <protection/>
    </xf>
    <xf numFmtId="165" fontId="9" fillId="0" borderId="16" xfId="59" applyNumberFormat="1" applyFont="1" applyFill="1" applyBorder="1" applyAlignment="1" applyProtection="1">
      <alignment horizontal="right"/>
      <protection/>
    </xf>
    <xf numFmtId="165" fontId="9" fillId="0" borderId="17" xfId="59" applyNumberFormat="1" applyFont="1" applyFill="1" applyBorder="1" applyAlignment="1" applyProtection="1">
      <alignment horizontal="right"/>
      <protection/>
    </xf>
    <xf numFmtId="0" fontId="9" fillId="0" borderId="17" xfId="56" applyNumberFormat="1" applyFont="1" applyFill="1" applyBorder="1" applyAlignment="1" applyProtection="1">
      <alignment horizontal="left" indent="1"/>
      <protection/>
    </xf>
    <xf numFmtId="0" fontId="9" fillId="0" borderId="37" xfId="56" applyNumberFormat="1" applyFont="1" applyFill="1" applyBorder="1" applyAlignment="1" applyProtection="1">
      <alignment horizontal="left" indent="1"/>
      <protection/>
    </xf>
    <xf numFmtId="166" fontId="9" fillId="0" borderId="37" xfId="56" applyNumberFormat="1" applyFont="1" applyFill="1" applyBorder="1" applyAlignment="1" applyProtection="1">
      <alignment horizontal="right"/>
      <protection/>
    </xf>
    <xf numFmtId="166" fontId="9" fillId="0" borderId="38" xfId="56" applyNumberFormat="1" applyFont="1" applyFill="1" applyBorder="1" applyAlignment="1" applyProtection="1">
      <alignment horizontal="right"/>
      <protection/>
    </xf>
    <xf numFmtId="165" fontId="9" fillId="0" borderId="38" xfId="59" applyNumberFormat="1" applyFont="1" applyFill="1" applyBorder="1" applyAlignment="1" applyProtection="1">
      <alignment horizontal="right"/>
      <protection/>
    </xf>
    <xf numFmtId="165" fontId="9" fillId="0" borderId="37" xfId="59" applyNumberFormat="1" applyFont="1" applyFill="1" applyBorder="1" applyAlignment="1" applyProtection="1">
      <alignment horizontal="right"/>
      <protection/>
    </xf>
    <xf numFmtId="0" fontId="9" fillId="0" borderId="13" xfId="56" applyNumberFormat="1" applyFont="1" applyFill="1" applyBorder="1" applyAlignment="1" applyProtection="1">
      <alignment horizontal="centerContinuous" vertical="justify"/>
      <protection/>
    </xf>
    <xf numFmtId="166" fontId="9" fillId="0" borderId="13" xfId="56" applyNumberFormat="1" applyFont="1" applyFill="1" applyBorder="1" applyAlignment="1" applyProtection="1">
      <alignment horizontal="right"/>
      <protection/>
    </xf>
    <xf numFmtId="166" fontId="9" fillId="0" borderId="12" xfId="56" applyNumberFormat="1" applyFont="1" applyFill="1" applyBorder="1" applyAlignment="1" applyProtection="1">
      <alignment horizontal="right"/>
      <protection/>
    </xf>
    <xf numFmtId="10" fontId="9" fillId="0" borderId="12" xfId="59" applyNumberFormat="1" applyFont="1" applyFill="1" applyBorder="1" applyAlignment="1" applyProtection="1">
      <alignment horizontal="right"/>
      <protection/>
    </xf>
    <xf numFmtId="10" fontId="9" fillId="0" borderId="13" xfId="59" applyNumberFormat="1" applyFont="1" applyFill="1" applyBorder="1" applyAlignment="1" applyProtection="1">
      <alignment horizontal="right"/>
      <protection/>
    </xf>
    <xf numFmtId="0" fontId="9" fillId="34" borderId="17" xfId="56" applyNumberFormat="1" applyFont="1" applyFill="1" applyBorder="1" applyAlignment="1" applyProtection="1">
      <alignment horizontal="left" indent="1"/>
      <protection locked="0"/>
    </xf>
    <xf numFmtId="166" fontId="10" fillId="34" borderId="17" xfId="56" applyNumberFormat="1" applyFont="1" applyFill="1" applyBorder="1" applyAlignment="1" applyProtection="1">
      <alignment horizontal="right"/>
      <protection locked="0"/>
    </xf>
    <xf numFmtId="166" fontId="10" fillId="0" borderId="17" xfId="56" applyNumberFormat="1" applyFont="1" applyFill="1" applyBorder="1" applyAlignment="1" applyProtection="1">
      <alignment horizontal="right"/>
      <protection/>
    </xf>
    <xf numFmtId="166" fontId="10" fillId="34" borderId="16" xfId="56" applyNumberFormat="1" applyFont="1" applyFill="1" applyBorder="1" applyAlignment="1" applyProtection="1">
      <alignment horizontal="right"/>
      <protection locked="0"/>
    </xf>
    <xf numFmtId="10" fontId="9" fillId="0" borderId="16" xfId="59" applyNumberFormat="1" applyFont="1" applyFill="1" applyBorder="1" applyAlignment="1" applyProtection="1">
      <alignment horizontal="right"/>
      <protection/>
    </xf>
    <xf numFmtId="10" fontId="9" fillId="0" borderId="17" xfId="59" applyNumberFormat="1" applyFont="1" applyFill="1" applyBorder="1" applyAlignment="1" applyProtection="1">
      <alignment horizontal="right"/>
      <protection/>
    </xf>
    <xf numFmtId="0" fontId="9" fillId="0" borderId="37" xfId="56" applyNumberFormat="1" applyFont="1" applyFill="1" applyBorder="1" applyProtection="1">
      <alignment/>
      <protection/>
    </xf>
    <xf numFmtId="166" fontId="9" fillId="0" borderId="38" xfId="56" applyNumberFormat="1" applyFont="1" applyFill="1" applyBorder="1" applyProtection="1">
      <alignment/>
      <protection/>
    </xf>
    <xf numFmtId="166" fontId="9" fillId="0" borderId="37" xfId="56" applyNumberFormat="1" applyFont="1" applyFill="1" applyBorder="1" applyProtection="1">
      <alignment/>
      <protection/>
    </xf>
    <xf numFmtId="0" fontId="9" fillId="0" borderId="13" xfId="56" applyNumberFormat="1" applyFont="1" applyFill="1" applyBorder="1" applyProtection="1">
      <alignment/>
      <protection/>
    </xf>
    <xf numFmtId="166" fontId="9" fillId="0" borderId="12" xfId="56" applyNumberFormat="1" applyFont="1" applyFill="1" applyBorder="1" applyProtection="1">
      <alignment/>
      <protection/>
    </xf>
    <xf numFmtId="0" fontId="9" fillId="0" borderId="0" xfId="56" applyNumberFormat="1" applyFont="1" applyFill="1" applyBorder="1" applyProtection="1">
      <alignment/>
      <protection/>
    </xf>
    <xf numFmtId="166" fontId="9" fillId="0" borderId="0" xfId="56" applyNumberFormat="1" applyFont="1" applyFill="1" applyBorder="1" applyProtection="1">
      <alignment/>
      <protection/>
    </xf>
    <xf numFmtId="10" fontId="9" fillId="0" borderId="0" xfId="59" applyNumberFormat="1" applyFont="1" applyFill="1" applyBorder="1" applyAlignment="1" applyProtection="1">
      <alignment horizontal="right"/>
      <protection/>
    </xf>
    <xf numFmtId="0" fontId="10" fillId="0" borderId="0" xfId="56" applyFont="1">
      <alignment/>
      <protection/>
    </xf>
    <xf numFmtId="168" fontId="12" fillId="0" borderId="0" xfId="56" applyNumberFormat="1" applyFont="1" applyFill="1" applyBorder="1" applyProtection="1">
      <alignment/>
      <protection/>
    </xf>
    <xf numFmtId="0" fontId="6" fillId="0" borderId="42" xfId="56" applyFont="1" applyBorder="1" applyAlignment="1">
      <alignment horizontal="center" vertical="top" wrapText="1"/>
      <protection/>
    </xf>
    <xf numFmtId="0" fontId="6" fillId="0" borderId="43" xfId="56" applyFont="1" applyBorder="1" applyAlignment="1">
      <alignment horizontal="center" vertical="top" wrapText="1"/>
      <protection/>
    </xf>
    <xf numFmtId="167" fontId="9" fillId="0" borderId="12" xfId="56" applyNumberFormat="1" applyFont="1" applyFill="1" applyBorder="1" applyAlignment="1" applyProtection="1">
      <alignment horizontal="center" vertical="center"/>
      <protection/>
    </xf>
    <xf numFmtId="0" fontId="2" fillId="0" borderId="34" xfId="56" applyBorder="1" applyAlignment="1">
      <alignment horizontal="center" vertical="center"/>
      <protection/>
    </xf>
    <xf numFmtId="0" fontId="9" fillId="0" borderId="12" xfId="56" applyFont="1" applyBorder="1" applyAlignment="1" applyProtection="1">
      <alignment horizontal="center" vertical="center"/>
      <protection/>
    </xf>
    <xf numFmtId="0" fontId="3" fillId="0" borderId="0" xfId="56" applyFont="1" applyAlignment="1">
      <alignment horizontal="right" wrapText="1"/>
      <protection/>
    </xf>
    <xf numFmtId="0" fontId="4" fillId="0" borderId="0" xfId="56" applyFont="1" applyAlignment="1">
      <alignment wrapText="1"/>
      <protection/>
    </xf>
    <xf numFmtId="0" fontId="5" fillId="0" borderId="0" xfId="56" applyFont="1" applyAlignment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showGridLines="0" tabSelected="1" zoomScalePageLayoutView="0" workbookViewId="0" topLeftCell="A1">
      <selection activeCell="A1" sqref="A1:U1"/>
    </sheetView>
  </sheetViews>
  <sheetFormatPr defaultColWidth="9.140625" defaultRowHeight="15"/>
  <cols>
    <col min="1" max="1" width="52.7109375" style="2" customWidth="1"/>
    <col min="2" max="9" width="13.7109375" style="2" customWidth="1"/>
    <col min="10" max="15" width="13.7109375" style="2" hidden="1" customWidth="1"/>
    <col min="16" max="23" width="13.7109375" style="2" customWidth="1"/>
    <col min="24" max="24" width="2.7109375" style="2" customWidth="1"/>
    <col min="25" max="16384" width="9.140625" style="2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"/>
      <c r="W1" s="1"/>
    </row>
    <row r="2" spans="1:23" ht="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"/>
      <c r="W2" s="3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"/>
      <c r="W3" s="3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"/>
      <c r="W4" s="3"/>
    </row>
    <row r="5" spans="1:23" ht="15" customHeight="1">
      <c r="A5" s="138" t="s">
        <v>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4"/>
      <c r="W5" s="4"/>
    </row>
    <row r="6" spans="1:23" ht="12.75" customHeight="1">
      <c r="A6" s="5"/>
      <c r="B6" s="5"/>
      <c r="C6" s="5"/>
      <c r="D6" s="5"/>
      <c r="E6" s="6"/>
      <c r="F6" s="131" t="s">
        <v>4</v>
      </c>
      <c r="G6" s="132"/>
      <c r="H6" s="131" t="s">
        <v>5</v>
      </c>
      <c r="I6" s="132"/>
      <c r="J6" s="131" t="s">
        <v>6</v>
      </c>
      <c r="K6" s="132"/>
      <c r="L6" s="131" t="s">
        <v>7</v>
      </c>
      <c r="M6" s="132"/>
      <c r="N6" s="131" t="s">
        <v>8</v>
      </c>
      <c r="O6" s="132"/>
      <c r="P6" s="131" t="s">
        <v>9</v>
      </c>
      <c r="Q6" s="132"/>
      <c r="R6" s="131" t="s">
        <v>10</v>
      </c>
      <c r="S6" s="132"/>
      <c r="T6" s="131" t="s">
        <v>11</v>
      </c>
      <c r="U6" s="132"/>
      <c r="V6" s="131" t="s">
        <v>12</v>
      </c>
      <c r="W6" s="132"/>
    </row>
    <row r="7" spans="1:23" ht="76.5">
      <c r="A7" s="7" t="s">
        <v>13</v>
      </c>
      <c r="B7" s="8" t="s">
        <v>109</v>
      </c>
      <c r="C7" s="8" t="s">
        <v>14</v>
      </c>
      <c r="D7" s="8" t="s">
        <v>15</v>
      </c>
      <c r="E7" s="8" t="s">
        <v>16</v>
      </c>
      <c r="F7" s="9" t="s">
        <v>17</v>
      </c>
      <c r="G7" s="10" t="s">
        <v>18</v>
      </c>
      <c r="H7" s="9" t="s">
        <v>19</v>
      </c>
      <c r="I7" s="10" t="s">
        <v>20</v>
      </c>
      <c r="J7" s="9" t="s">
        <v>21</v>
      </c>
      <c r="K7" s="10" t="s">
        <v>22</v>
      </c>
      <c r="L7" s="9" t="s">
        <v>23</v>
      </c>
      <c r="M7" s="10" t="s">
        <v>24</v>
      </c>
      <c r="N7" s="9" t="s">
        <v>25</v>
      </c>
      <c r="O7" s="10" t="s">
        <v>26</v>
      </c>
      <c r="P7" s="9" t="s">
        <v>27</v>
      </c>
      <c r="Q7" s="10" t="s">
        <v>28</v>
      </c>
      <c r="R7" s="9" t="s">
        <v>27</v>
      </c>
      <c r="S7" s="10" t="s">
        <v>28</v>
      </c>
      <c r="T7" s="9" t="s">
        <v>29</v>
      </c>
      <c r="U7" s="10" t="s">
        <v>30</v>
      </c>
      <c r="V7" s="9" t="s">
        <v>16</v>
      </c>
      <c r="W7" s="10" t="s">
        <v>31</v>
      </c>
    </row>
    <row r="8" spans="1:23" ht="12.75" customHeight="1">
      <c r="A8" s="11" t="s">
        <v>32</v>
      </c>
      <c r="B8" s="12"/>
      <c r="C8" s="12"/>
      <c r="D8" s="12"/>
      <c r="E8" s="12"/>
      <c r="F8" s="13"/>
      <c r="G8" s="14"/>
      <c r="H8" s="13"/>
      <c r="I8" s="14"/>
      <c r="J8" s="13"/>
      <c r="K8" s="14"/>
      <c r="L8" s="13"/>
      <c r="M8" s="14"/>
      <c r="N8" s="13"/>
      <c r="O8" s="14"/>
      <c r="P8" s="13"/>
      <c r="Q8" s="14"/>
      <c r="R8" s="15"/>
      <c r="S8" s="16"/>
      <c r="T8" s="15"/>
      <c r="U8" s="17"/>
      <c r="V8" s="13"/>
      <c r="W8" s="14"/>
    </row>
    <row r="9" spans="1:23" ht="12.75" customHeight="1" hidden="1">
      <c r="A9" s="18" t="s">
        <v>33</v>
      </c>
      <c r="B9" s="19">
        <v>0</v>
      </c>
      <c r="C9" s="19">
        <v>0</v>
      </c>
      <c r="D9" s="19"/>
      <c r="E9" s="19">
        <f>$B9+$C9+$D9</f>
        <v>0</v>
      </c>
      <c r="F9" s="20">
        <v>0</v>
      </c>
      <c r="G9" s="21">
        <v>0</v>
      </c>
      <c r="H9" s="20">
        <v>0</v>
      </c>
      <c r="I9" s="21">
        <v>0</v>
      </c>
      <c r="J9" s="20"/>
      <c r="K9" s="21"/>
      <c r="L9" s="20"/>
      <c r="M9" s="21"/>
      <c r="N9" s="20"/>
      <c r="O9" s="21"/>
      <c r="P9" s="20">
        <f>$H9+$J9+$L9+$N9</f>
        <v>0</v>
      </c>
      <c r="Q9" s="21">
        <f>$I9+$K9+$M9+$O9</f>
        <v>0</v>
      </c>
      <c r="R9" s="22">
        <f>IF($H9=0,0,(($H9-$H9)/$H9)*100)</f>
        <v>0</v>
      </c>
      <c r="S9" s="23">
        <f>IF($I9=0,0,(($I9-$I9)/$I9)*100)</f>
        <v>0</v>
      </c>
      <c r="T9" s="22">
        <f>IF($E9=0,0,($P9/$E9)*100)</f>
        <v>0</v>
      </c>
      <c r="U9" s="24">
        <f>IF($E9=0,0,($Q9/$E9)*100)</f>
        <v>0</v>
      </c>
      <c r="V9" s="20"/>
      <c r="W9" s="21"/>
    </row>
    <row r="10" spans="1:23" ht="12.75" customHeight="1">
      <c r="A10" s="18" t="s">
        <v>34</v>
      </c>
      <c r="B10" s="19">
        <v>449138000</v>
      </c>
      <c r="C10" s="19">
        <v>0</v>
      </c>
      <c r="D10" s="19"/>
      <c r="E10" s="19">
        <f aca="true" t="shared" si="0" ref="E10:E15">$B10+$C10+$D10</f>
        <v>449138000</v>
      </c>
      <c r="F10" s="20">
        <v>449138000</v>
      </c>
      <c r="G10" s="21">
        <v>449138000</v>
      </c>
      <c r="H10" s="20">
        <v>104815000</v>
      </c>
      <c r="I10" s="21">
        <v>100885694</v>
      </c>
      <c r="J10" s="20"/>
      <c r="K10" s="21"/>
      <c r="L10" s="20"/>
      <c r="M10" s="21"/>
      <c r="N10" s="20"/>
      <c r="O10" s="21"/>
      <c r="P10" s="20">
        <f aca="true" t="shared" si="1" ref="P10:P15">$H10+$J10+$L10+$N10</f>
        <v>104815000</v>
      </c>
      <c r="Q10" s="21">
        <f aca="true" t="shared" si="2" ref="Q10:Q15">$I10+$K10+$M10+$O10</f>
        <v>100885694</v>
      </c>
      <c r="R10" s="22">
        <f aca="true" t="shared" si="3" ref="R10:R15">IF($H10=0,0,(($H10-$H10)/$H10)*100)</f>
        <v>0</v>
      </c>
      <c r="S10" s="23">
        <f aca="true" t="shared" si="4" ref="S10:S15">IF($I10=0,0,(($I10-$I10)/$I10)*100)</f>
        <v>0</v>
      </c>
      <c r="T10" s="22">
        <f>IF($E10=0,0,($P10/$E10)*100)</f>
        <v>23.336925399320478</v>
      </c>
      <c r="U10" s="24">
        <f>IF($E10=0,0,($Q10/$E10)*100)</f>
        <v>22.46207045496039</v>
      </c>
      <c r="V10" s="20"/>
      <c r="W10" s="21"/>
    </row>
    <row r="11" spans="1:23" ht="12.75" customHeight="1">
      <c r="A11" s="18" t="s">
        <v>35</v>
      </c>
      <c r="B11" s="19">
        <v>104425000</v>
      </c>
      <c r="C11" s="19">
        <v>0</v>
      </c>
      <c r="D11" s="19"/>
      <c r="E11" s="19">
        <f t="shared" si="0"/>
        <v>104425000</v>
      </c>
      <c r="F11" s="20">
        <v>47736000</v>
      </c>
      <c r="G11" s="21">
        <v>48036000</v>
      </c>
      <c r="H11" s="20">
        <v>35104000</v>
      </c>
      <c r="I11" s="21">
        <v>22810607</v>
      </c>
      <c r="J11" s="20"/>
      <c r="K11" s="21"/>
      <c r="L11" s="20"/>
      <c r="M11" s="21"/>
      <c r="N11" s="20"/>
      <c r="O11" s="21"/>
      <c r="P11" s="20">
        <f t="shared" si="1"/>
        <v>35104000</v>
      </c>
      <c r="Q11" s="21">
        <f t="shared" si="2"/>
        <v>22810607</v>
      </c>
      <c r="R11" s="22">
        <f t="shared" si="3"/>
        <v>0</v>
      </c>
      <c r="S11" s="23">
        <f t="shared" si="4"/>
        <v>0</v>
      </c>
      <c r="T11" s="22">
        <f>IF($E11=0,0,($P11/$E11)*100)</f>
        <v>33.61647115154417</v>
      </c>
      <c r="U11" s="24">
        <f>IF($E11=0,0,($Q11/$E11)*100)</f>
        <v>21.844009576250897</v>
      </c>
      <c r="V11" s="20"/>
      <c r="W11" s="21"/>
    </row>
    <row r="12" spans="1:23" ht="12.75" customHeight="1">
      <c r="A12" s="18"/>
      <c r="B12" s="19">
        <v>0</v>
      </c>
      <c r="C12" s="19">
        <v>0</v>
      </c>
      <c r="D12" s="19"/>
      <c r="E12" s="19">
        <f t="shared" si="0"/>
        <v>0</v>
      </c>
      <c r="F12" s="20">
        <v>0</v>
      </c>
      <c r="G12" s="21">
        <v>0</v>
      </c>
      <c r="H12" s="20">
        <v>0</v>
      </c>
      <c r="I12" s="21">
        <v>0</v>
      </c>
      <c r="J12" s="20"/>
      <c r="K12" s="21"/>
      <c r="L12" s="20"/>
      <c r="M12" s="21"/>
      <c r="N12" s="20"/>
      <c r="O12" s="21"/>
      <c r="P12" s="20">
        <f t="shared" si="1"/>
        <v>0</v>
      </c>
      <c r="Q12" s="21">
        <f t="shared" si="2"/>
        <v>0</v>
      </c>
      <c r="R12" s="22">
        <f t="shared" si="3"/>
        <v>0</v>
      </c>
      <c r="S12" s="23">
        <f t="shared" si="4"/>
        <v>0</v>
      </c>
      <c r="T12" s="22">
        <f>IF($E12=0,0,($P12/$E12)*100)</f>
        <v>0</v>
      </c>
      <c r="U12" s="24">
        <f>IF($E12=0,0,($Q12/$E12)*100)</f>
        <v>0</v>
      </c>
      <c r="V12" s="20"/>
      <c r="W12" s="21"/>
    </row>
    <row r="13" spans="1:23" ht="12.75" customHeight="1">
      <c r="A13" s="18" t="s">
        <v>36</v>
      </c>
      <c r="B13" s="19">
        <v>591179000</v>
      </c>
      <c r="C13" s="19">
        <v>0</v>
      </c>
      <c r="D13" s="19"/>
      <c r="E13" s="19">
        <f t="shared" si="0"/>
        <v>591179000</v>
      </c>
      <c r="F13" s="20">
        <v>252736000</v>
      </c>
      <c r="G13" s="21">
        <v>248164000</v>
      </c>
      <c r="H13" s="20">
        <v>140850000</v>
      </c>
      <c r="I13" s="21">
        <v>79077921</v>
      </c>
      <c r="J13" s="20"/>
      <c r="K13" s="21"/>
      <c r="L13" s="20"/>
      <c r="M13" s="21"/>
      <c r="N13" s="20"/>
      <c r="O13" s="21"/>
      <c r="P13" s="20">
        <f t="shared" si="1"/>
        <v>140850000</v>
      </c>
      <c r="Q13" s="21">
        <f t="shared" si="2"/>
        <v>79077921</v>
      </c>
      <c r="R13" s="22">
        <f t="shared" si="3"/>
        <v>0</v>
      </c>
      <c r="S13" s="23">
        <f t="shared" si="4"/>
        <v>0</v>
      </c>
      <c r="T13" s="22">
        <f>IF($E13=0,0,($P13/$E13)*100)</f>
        <v>23.825271195357075</v>
      </c>
      <c r="U13" s="24">
        <f>IF($E13=0,0,($Q13/$E13)*100)</f>
        <v>13.376307514306157</v>
      </c>
      <c r="V13" s="20"/>
      <c r="W13" s="21"/>
    </row>
    <row r="14" spans="1:23" ht="12.75" customHeight="1">
      <c r="A14" s="18" t="s">
        <v>37</v>
      </c>
      <c r="B14" s="19">
        <v>58300000</v>
      </c>
      <c r="C14" s="19">
        <v>0</v>
      </c>
      <c r="D14" s="19"/>
      <c r="E14" s="19">
        <f t="shared" si="0"/>
        <v>58300000</v>
      </c>
      <c r="F14" s="20">
        <v>13732000</v>
      </c>
      <c r="G14" s="21">
        <v>0</v>
      </c>
      <c r="H14" s="20">
        <v>0</v>
      </c>
      <c r="I14" s="21">
        <v>0</v>
      </c>
      <c r="J14" s="20"/>
      <c r="K14" s="21"/>
      <c r="L14" s="20"/>
      <c r="M14" s="21"/>
      <c r="N14" s="20"/>
      <c r="O14" s="21"/>
      <c r="P14" s="20">
        <f t="shared" si="1"/>
        <v>0</v>
      </c>
      <c r="Q14" s="21">
        <f t="shared" si="2"/>
        <v>0</v>
      </c>
      <c r="R14" s="22">
        <f t="shared" si="3"/>
        <v>0</v>
      </c>
      <c r="S14" s="23">
        <f t="shared" si="4"/>
        <v>0</v>
      </c>
      <c r="T14" s="22">
        <f>IF($E14=0,0,($P14/$E14)*100)</f>
        <v>0</v>
      </c>
      <c r="U14" s="24">
        <f>IF($E14=0,0,($Q14/$E14)*100)</f>
        <v>0</v>
      </c>
      <c r="V14" s="20"/>
      <c r="W14" s="21"/>
    </row>
    <row r="15" spans="1:23" ht="12.75" customHeight="1">
      <c r="A15" s="25" t="s">
        <v>38</v>
      </c>
      <c r="B15" s="26">
        <f>SUM(B9:B14)</f>
        <v>1203042000</v>
      </c>
      <c r="C15" s="26">
        <f>SUM(C9:C14)</f>
        <v>0</v>
      </c>
      <c r="D15" s="26"/>
      <c r="E15" s="26">
        <f t="shared" si="0"/>
        <v>1203042000</v>
      </c>
      <c r="F15" s="27">
        <f aca="true" t="shared" si="5" ref="F15:O15">SUM(F9:F14)</f>
        <v>763342000</v>
      </c>
      <c r="G15" s="28">
        <f t="shared" si="5"/>
        <v>745338000</v>
      </c>
      <c r="H15" s="27">
        <f t="shared" si="5"/>
        <v>280769000</v>
      </c>
      <c r="I15" s="28">
        <f t="shared" si="5"/>
        <v>202774222</v>
      </c>
      <c r="J15" s="27">
        <f t="shared" si="5"/>
        <v>0</v>
      </c>
      <c r="K15" s="28">
        <f t="shared" si="5"/>
        <v>0</v>
      </c>
      <c r="L15" s="27">
        <f t="shared" si="5"/>
        <v>0</v>
      </c>
      <c r="M15" s="28">
        <f t="shared" si="5"/>
        <v>0</v>
      </c>
      <c r="N15" s="27">
        <f t="shared" si="5"/>
        <v>0</v>
      </c>
      <c r="O15" s="28">
        <f t="shared" si="5"/>
        <v>0</v>
      </c>
      <c r="P15" s="27">
        <f t="shared" si="1"/>
        <v>280769000</v>
      </c>
      <c r="Q15" s="28">
        <f t="shared" si="2"/>
        <v>202774222</v>
      </c>
      <c r="R15" s="29">
        <f t="shared" si="3"/>
        <v>0</v>
      </c>
      <c r="S15" s="30">
        <f t="shared" si="4"/>
        <v>0</v>
      </c>
      <c r="T15" s="29">
        <f>IF(SUM($E9:$E13)=0,0,(P15/SUM($E9:$E13))*100)</f>
        <v>24.526836614713186</v>
      </c>
      <c r="U15" s="31">
        <f>IF(SUM($E9:$E13)=0,0,(Q15/SUM($E9:$E13))*100)</f>
        <v>17.71353038501252</v>
      </c>
      <c r="V15" s="27">
        <f>SUM(V9:V14)</f>
        <v>0</v>
      </c>
      <c r="W15" s="28">
        <f>SUM(W9:W14)</f>
        <v>0</v>
      </c>
    </row>
    <row r="16" spans="1:23" ht="12.75" customHeight="1">
      <c r="A16" s="11" t="s">
        <v>39</v>
      </c>
      <c r="B16" s="32"/>
      <c r="C16" s="32"/>
      <c r="D16" s="32"/>
      <c r="E16" s="32"/>
      <c r="F16" s="33"/>
      <c r="G16" s="34"/>
      <c r="H16" s="33"/>
      <c r="I16" s="34"/>
      <c r="J16" s="33"/>
      <c r="K16" s="34"/>
      <c r="L16" s="33"/>
      <c r="M16" s="34"/>
      <c r="N16" s="33"/>
      <c r="O16" s="34"/>
      <c r="P16" s="33"/>
      <c r="Q16" s="34"/>
      <c r="R16" s="15"/>
      <c r="S16" s="16"/>
      <c r="T16" s="15"/>
      <c r="U16" s="17"/>
      <c r="V16" s="33"/>
      <c r="W16" s="34"/>
    </row>
    <row r="17" spans="1:23" ht="12.75" customHeight="1">
      <c r="A17" s="18" t="s">
        <v>40</v>
      </c>
      <c r="B17" s="19">
        <v>252152000</v>
      </c>
      <c r="C17" s="19">
        <v>0</v>
      </c>
      <c r="D17" s="19"/>
      <c r="E17" s="19">
        <f>$B17+$C17+$D17</f>
        <v>252152000</v>
      </c>
      <c r="F17" s="20">
        <v>252152000</v>
      </c>
      <c r="G17" s="21">
        <v>252152000</v>
      </c>
      <c r="H17" s="20">
        <v>12325000</v>
      </c>
      <c r="I17" s="21">
        <v>39978537</v>
      </c>
      <c r="J17" s="20"/>
      <c r="K17" s="21"/>
      <c r="L17" s="20"/>
      <c r="M17" s="21"/>
      <c r="N17" s="20"/>
      <c r="O17" s="21"/>
      <c r="P17" s="20">
        <f>$H17+$J17+$L17+$N17</f>
        <v>12325000</v>
      </c>
      <c r="Q17" s="21">
        <f>$I17+$K17+$M17+$O17</f>
        <v>39978537</v>
      </c>
      <c r="R17" s="22">
        <f>IF($H17=0,0,(($H17-$H17)/$H17)*100)</f>
        <v>0</v>
      </c>
      <c r="S17" s="23">
        <f>IF($I17=0,0,(($I17-$I17)/$I17)*100)</f>
        <v>0</v>
      </c>
      <c r="T17" s="22">
        <f>IF($E17=0,0,($P17/$E17)*100)</f>
        <v>4.887924743805324</v>
      </c>
      <c r="U17" s="24">
        <f>IF($E17=0,0,($Q17/$E17)*100)</f>
        <v>15.854935515086138</v>
      </c>
      <c r="V17" s="20"/>
      <c r="W17" s="21"/>
    </row>
    <row r="18" spans="1:23" ht="12.75" customHeight="1">
      <c r="A18" s="18" t="s">
        <v>41</v>
      </c>
      <c r="B18" s="19">
        <v>292000</v>
      </c>
      <c r="C18" s="19">
        <v>0</v>
      </c>
      <c r="D18" s="19"/>
      <c r="E18" s="19">
        <f>$B18+$C18+$D18</f>
        <v>292000</v>
      </c>
      <c r="F18" s="20">
        <v>292000</v>
      </c>
      <c r="G18" s="21">
        <v>0</v>
      </c>
      <c r="H18" s="20">
        <v>0</v>
      </c>
      <c r="I18" s="21">
        <v>0</v>
      </c>
      <c r="J18" s="20"/>
      <c r="K18" s="21"/>
      <c r="L18" s="20"/>
      <c r="M18" s="21"/>
      <c r="N18" s="20"/>
      <c r="O18" s="21"/>
      <c r="P18" s="20">
        <f>$H18+$J18+$L18+$N18</f>
        <v>0</v>
      </c>
      <c r="Q18" s="21">
        <f>$I18+$K18+$M18+$O18</f>
        <v>0</v>
      </c>
      <c r="R18" s="22">
        <f>IF($H18=0,0,(($H18-$H18)/$H18)*100)</f>
        <v>0</v>
      </c>
      <c r="S18" s="23">
        <f>IF($I18=0,0,(($I18-$I18)/$I18)*100)</f>
        <v>0</v>
      </c>
      <c r="T18" s="22">
        <f>IF($E18=0,0,($P18/$E18)*100)</f>
        <v>0</v>
      </c>
      <c r="U18" s="24">
        <f>IF($E18=0,0,($Q18/$E18)*100)</f>
        <v>0</v>
      </c>
      <c r="V18" s="20"/>
      <c r="W18" s="21"/>
    </row>
    <row r="19" spans="1:23" ht="12.75" customHeight="1">
      <c r="A19" s="18" t="s">
        <v>42</v>
      </c>
      <c r="B19" s="19">
        <v>37302000</v>
      </c>
      <c r="C19" s="19">
        <v>0</v>
      </c>
      <c r="D19" s="19"/>
      <c r="E19" s="19">
        <f>$B19+$C19+$D19</f>
        <v>37302000</v>
      </c>
      <c r="F19" s="20">
        <v>37302000</v>
      </c>
      <c r="G19" s="21">
        <v>0</v>
      </c>
      <c r="H19" s="20">
        <v>0</v>
      </c>
      <c r="I19" s="21">
        <v>0</v>
      </c>
      <c r="J19" s="20"/>
      <c r="K19" s="21"/>
      <c r="L19" s="20"/>
      <c r="M19" s="21"/>
      <c r="N19" s="20"/>
      <c r="O19" s="21"/>
      <c r="P19" s="20">
        <f>$H19+$J19+$L19+$N19</f>
        <v>0</v>
      </c>
      <c r="Q19" s="21">
        <f>$I19+$K19+$M19+$O19</f>
        <v>0</v>
      </c>
      <c r="R19" s="22">
        <f>IF($H19=0,0,(($H19-$H19)/$H19)*100)</f>
        <v>0</v>
      </c>
      <c r="S19" s="23">
        <f>IF($I19=0,0,(($I19-$I19)/$I19)*100)</f>
        <v>0</v>
      </c>
      <c r="T19" s="22">
        <f>IF($E19=0,0,($P19/$E19)*100)</f>
        <v>0</v>
      </c>
      <c r="U19" s="24">
        <f>IF($E19=0,0,($Q19/$E19)*100)</f>
        <v>0</v>
      </c>
      <c r="V19" s="20"/>
      <c r="W19" s="21"/>
    </row>
    <row r="20" spans="1:23" ht="12.75" customHeight="1">
      <c r="A20" s="25" t="s">
        <v>38</v>
      </c>
      <c r="B20" s="26">
        <f>SUM(B17:B19)</f>
        <v>289746000</v>
      </c>
      <c r="C20" s="26">
        <f>SUM(C17:C19)</f>
        <v>0</v>
      </c>
      <c r="D20" s="26"/>
      <c r="E20" s="26">
        <f>$B20+$C20+$D20</f>
        <v>289746000</v>
      </c>
      <c r="F20" s="27">
        <f aca="true" t="shared" si="6" ref="F20:O20">SUM(F17:F19)</f>
        <v>289746000</v>
      </c>
      <c r="G20" s="28">
        <f t="shared" si="6"/>
        <v>252152000</v>
      </c>
      <c r="H20" s="27">
        <f t="shared" si="6"/>
        <v>12325000</v>
      </c>
      <c r="I20" s="28">
        <f t="shared" si="6"/>
        <v>39978537</v>
      </c>
      <c r="J20" s="27">
        <f t="shared" si="6"/>
        <v>0</v>
      </c>
      <c r="K20" s="28">
        <f t="shared" si="6"/>
        <v>0</v>
      </c>
      <c r="L20" s="27">
        <f t="shared" si="6"/>
        <v>0</v>
      </c>
      <c r="M20" s="28">
        <f t="shared" si="6"/>
        <v>0</v>
      </c>
      <c r="N20" s="27">
        <f t="shared" si="6"/>
        <v>0</v>
      </c>
      <c r="O20" s="28">
        <f t="shared" si="6"/>
        <v>0</v>
      </c>
      <c r="P20" s="27">
        <f>$H20+$J20+$L20+$N20</f>
        <v>12325000</v>
      </c>
      <c r="Q20" s="28">
        <f>$I20+$K20+$M20+$O20</f>
        <v>39978537</v>
      </c>
      <c r="R20" s="29">
        <f>IF($H20=0,0,(($H20-$H20)/$H20)*100)</f>
        <v>0</v>
      </c>
      <c r="S20" s="30">
        <f>IF($I20=0,0,(($I20-$I20)/$I20)*100)</f>
        <v>0</v>
      </c>
      <c r="T20" s="29">
        <f>IF($E20=0,0,($P20/$E20)*100)</f>
        <v>4.253725676972245</v>
      </c>
      <c r="U20" s="31">
        <f>IF($E20=0,0,($Q20/$E20)*100)</f>
        <v>13.797787372388228</v>
      </c>
      <c r="V20" s="27">
        <f>SUM(V17:V19)</f>
        <v>0</v>
      </c>
      <c r="W20" s="28">
        <f>SUM(W17:W19)</f>
        <v>0</v>
      </c>
    </row>
    <row r="21" spans="1:23" ht="12.75" customHeight="1">
      <c r="A21" s="11" t="s">
        <v>43</v>
      </c>
      <c r="B21" s="32"/>
      <c r="C21" s="32"/>
      <c r="D21" s="32"/>
      <c r="E21" s="32"/>
      <c r="F21" s="33"/>
      <c r="G21" s="34"/>
      <c r="H21" s="33"/>
      <c r="I21" s="34"/>
      <c r="J21" s="33"/>
      <c r="K21" s="34"/>
      <c r="L21" s="33"/>
      <c r="M21" s="34"/>
      <c r="N21" s="33"/>
      <c r="O21" s="34"/>
      <c r="P21" s="33"/>
      <c r="Q21" s="34"/>
      <c r="R21" s="15"/>
      <c r="S21" s="16"/>
      <c r="T21" s="15"/>
      <c r="U21" s="17"/>
      <c r="V21" s="33"/>
      <c r="W21" s="34"/>
    </row>
    <row r="22" spans="1:23" ht="12.75" customHeight="1">
      <c r="A22" s="18" t="s">
        <v>44</v>
      </c>
      <c r="B22" s="19">
        <v>4968029000</v>
      </c>
      <c r="C22" s="19">
        <v>0</v>
      </c>
      <c r="D22" s="19"/>
      <c r="E22" s="19">
        <f>$B22+$C22+$D22</f>
        <v>4968029000</v>
      </c>
      <c r="F22" s="20">
        <v>1295000000</v>
      </c>
      <c r="G22" s="21">
        <v>1295000000</v>
      </c>
      <c r="H22" s="20">
        <v>635326000</v>
      </c>
      <c r="I22" s="21">
        <v>766123353</v>
      </c>
      <c r="J22" s="20"/>
      <c r="K22" s="21"/>
      <c r="L22" s="20"/>
      <c r="M22" s="21"/>
      <c r="N22" s="20"/>
      <c r="O22" s="21"/>
      <c r="P22" s="20">
        <f>$H22+$J22+$L22+$N22</f>
        <v>635326000</v>
      </c>
      <c r="Q22" s="21">
        <f>$I22+$K22+$M22+$O22</f>
        <v>766123353</v>
      </c>
      <c r="R22" s="22">
        <f>IF($H22=0,0,(($H22-$H22)/$H22)*100)</f>
        <v>0</v>
      </c>
      <c r="S22" s="23">
        <f>IF($I22=0,0,(($I22-$I22)/$I22)*100)</f>
        <v>0</v>
      </c>
      <c r="T22" s="22">
        <f>IF($E22=0,0,($P22/$E22)*100)</f>
        <v>12.788290889606321</v>
      </c>
      <c r="U22" s="24">
        <f>IF($E22=0,0,($Q22/$E22)*100)</f>
        <v>15.421072481662247</v>
      </c>
      <c r="V22" s="20"/>
      <c r="W22" s="21"/>
    </row>
    <row r="23" spans="1:23" ht="12.75" customHeight="1">
      <c r="A23" s="18" t="s">
        <v>45</v>
      </c>
      <c r="B23" s="19">
        <v>902817000</v>
      </c>
      <c r="C23" s="19">
        <v>0</v>
      </c>
      <c r="D23" s="19"/>
      <c r="E23" s="19">
        <f>$B23+$C23+$D23</f>
        <v>902817000</v>
      </c>
      <c r="F23" s="20">
        <v>180000000</v>
      </c>
      <c r="G23" s="21">
        <v>180000000</v>
      </c>
      <c r="H23" s="20">
        <v>125533000</v>
      </c>
      <c r="I23" s="21">
        <v>107604425</v>
      </c>
      <c r="J23" s="20"/>
      <c r="K23" s="21"/>
      <c r="L23" s="20"/>
      <c r="M23" s="21"/>
      <c r="N23" s="20"/>
      <c r="O23" s="21"/>
      <c r="P23" s="20">
        <f>$H23+$J23+$L23+$N23</f>
        <v>125533000</v>
      </c>
      <c r="Q23" s="21">
        <f>$I23+$K23+$M23+$O23</f>
        <v>107604425</v>
      </c>
      <c r="R23" s="22">
        <f>IF($H23=0,0,(($H23-$H23)/$H23)*100)</f>
        <v>0</v>
      </c>
      <c r="S23" s="23">
        <f>IF($I23=0,0,(($I23-$I23)/$I23)*100)</f>
        <v>0</v>
      </c>
      <c r="T23" s="22">
        <f>IF($E23=0,0,($P23/$E23)*100)</f>
        <v>13.90458974520861</v>
      </c>
      <c r="U23" s="24">
        <f>IF($E23=0,0,($Q23/$E23)*100)</f>
        <v>11.918741561135866</v>
      </c>
      <c r="V23" s="20"/>
      <c r="W23" s="21"/>
    </row>
    <row r="24" spans="1:23" ht="12.75" customHeight="1">
      <c r="A24" s="18" t="s">
        <v>46</v>
      </c>
      <c r="B24" s="19">
        <v>75223000</v>
      </c>
      <c r="C24" s="19">
        <v>0</v>
      </c>
      <c r="D24" s="19"/>
      <c r="E24" s="19">
        <f>$B24+$C24+$D24</f>
        <v>75223000</v>
      </c>
      <c r="F24" s="20">
        <v>75223000</v>
      </c>
      <c r="G24" s="21">
        <v>67775000</v>
      </c>
      <c r="H24" s="20">
        <v>9614000</v>
      </c>
      <c r="I24" s="21">
        <v>6652621</v>
      </c>
      <c r="J24" s="20"/>
      <c r="K24" s="21"/>
      <c r="L24" s="20"/>
      <c r="M24" s="21"/>
      <c r="N24" s="20"/>
      <c r="O24" s="21"/>
      <c r="P24" s="20">
        <f>$H24+$J24+$L24+$N24</f>
        <v>9614000</v>
      </c>
      <c r="Q24" s="21">
        <f>$I24+$K24+$M24+$O24</f>
        <v>6652621</v>
      </c>
      <c r="R24" s="22">
        <f>IF($H24=0,0,(($H24-$H24)/$H24)*100)</f>
        <v>0</v>
      </c>
      <c r="S24" s="23">
        <f>IF($I24=0,0,(($I24-$I24)/$I24)*100)</f>
        <v>0</v>
      </c>
      <c r="T24" s="22">
        <f>IF($E24=0,0,($P24/$E24)*100)</f>
        <v>12.780665487949165</v>
      </c>
      <c r="U24" s="24">
        <f>IF($E24=0,0,($Q24/$E24)*100)</f>
        <v>8.843865573029525</v>
      </c>
      <c r="V24" s="20"/>
      <c r="W24" s="21"/>
    </row>
    <row r="25" spans="1:23" ht="12.75" customHeight="1">
      <c r="A25" s="25" t="s">
        <v>38</v>
      </c>
      <c r="B25" s="26">
        <f>SUM(B22:B24)</f>
        <v>5946069000</v>
      </c>
      <c r="C25" s="26">
        <f>SUM(C22:C24)</f>
        <v>0</v>
      </c>
      <c r="D25" s="26"/>
      <c r="E25" s="26">
        <f>$B25+$C25+$D25</f>
        <v>5946069000</v>
      </c>
      <c r="F25" s="27">
        <f aca="true" t="shared" si="7" ref="F25:O25">SUM(F22:F24)</f>
        <v>1550223000</v>
      </c>
      <c r="G25" s="28">
        <f t="shared" si="7"/>
        <v>1542775000</v>
      </c>
      <c r="H25" s="27">
        <f t="shared" si="7"/>
        <v>770473000</v>
      </c>
      <c r="I25" s="28">
        <f t="shared" si="7"/>
        <v>880380399</v>
      </c>
      <c r="J25" s="27">
        <f t="shared" si="7"/>
        <v>0</v>
      </c>
      <c r="K25" s="28">
        <f t="shared" si="7"/>
        <v>0</v>
      </c>
      <c r="L25" s="27">
        <f t="shared" si="7"/>
        <v>0</v>
      </c>
      <c r="M25" s="28">
        <f t="shared" si="7"/>
        <v>0</v>
      </c>
      <c r="N25" s="27">
        <f t="shared" si="7"/>
        <v>0</v>
      </c>
      <c r="O25" s="28">
        <f t="shared" si="7"/>
        <v>0</v>
      </c>
      <c r="P25" s="27">
        <f>$H25+$J25+$L25+$N25</f>
        <v>770473000</v>
      </c>
      <c r="Q25" s="28">
        <f>$I25+$K25+$M25+$O25</f>
        <v>880380399</v>
      </c>
      <c r="R25" s="29">
        <f>IF($H25=0,0,(($H25-$H25)/$H25)*100)</f>
        <v>0</v>
      </c>
      <c r="S25" s="30">
        <f>IF($I25=0,0,(($I25-$I25)/$I25)*100)</f>
        <v>0</v>
      </c>
      <c r="T25" s="29">
        <f>IF($E25=0,0,($P25/$E25)*100)</f>
        <v>12.957686834781097</v>
      </c>
      <c r="U25" s="31">
        <f>IF($E25=0,0,($Q25/$E25)*100)</f>
        <v>14.806091200758015</v>
      </c>
      <c r="V25" s="27">
        <f>SUM(V22:V24)</f>
        <v>0</v>
      </c>
      <c r="W25" s="28">
        <f>SUM(W22:W24)</f>
        <v>0</v>
      </c>
    </row>
    <row r="26" spans="1:23" ht="12.75" customHeight="1">
      <c r="A26" s="11" t="s">
        <v>47</v>
      </c>
      <c r="B26" s="32"/>
      <c r="C26" s="32"/>
      <c r="D26" s="32"/>
      <c r="E26" s="32"/>
      <c r="F26" s="33"/>
      <c r="G26" s="34"/>
      <c r="H26" s="33"/>
      <c r="I26" s="34"/>
      <c r="J26" s="33"/>
      <c r="K26" s="34"/>
      <c r="L26" s="33"/>
      <c r="M26" s="34"/>
      <c r="N26" s="33"/>
      <c r="O26" s="34"/>
      <c r="P26" s="33"/>
      <c r="Q26" s="34"/>
      <c r="R26" s="15"/>
      <c r="S26" s="16"/>
      <c r="T26" s="15"/>
      <c r="U26" s="17"/>
      <c r="V26" s="33"/>
      <c r="W26" s="34"/>
    </row>
    <row r="27" spans="1:23" ht="12.75" customHeight="1">
      <c r="A27" s="18" t="s">
        <v>48</v>
      </c>
      <c r="B27" s="19">
        <v>594575000</v>
      </c>
      <c r="C27" s="19">
        <v>0</v>
      </c>
      <c r="D27" s="19"/>
      <c r="E27" s="19">
        <f>$B27+$C27+$D27</f>
        <v>594575000</v>
      </c>
      <c r="F27" s="20">
        <v>237824000</v>
      </c>
      <c r="G27" s="21">
        <v>237424000</v>
      </c>
      <c r="H27" s="20">
        <v>94116000</v>
      </c>
      <c r="I27" s="21">
        <v>134149313</v>
      </c>
      <c r="J27" s="20"/>
      <c r="K27" s="21"/>
      <c r="L27" s="20"/>
      <c r="M27" s="21"/>
      <c r="N27" s="20"/>
      <c r="O27" s="21"/>
      <c r="P27" s="20">
        <f>$H27+$J27+$L27+$N27</f>
        <v>94116000</v>
      </c>
      <c r="Q27" s="21">
        <f>$I27+$K27+$M27+$O27</f>
        <v>134149313</v>
      </c>
      <c r="R27" s="22">
        <f>IF($H27=0,0,(($H27-$H27)/$H27)*100)</f>
        <v>0</v>
      </c>
      <c r="S27" s="23">
        <f>IF($I27=0,0,(($I27-$I27)/$I27)*100)</f>
        <v>0</v>
      </c>
      <c r="T27" s="22">
        <f>IF($E27=0,0,($P27/$E27)*100)</f>
        <v>15.829121641508639</v>
      </c>
      <c r="U27" s="24">
        <f>IF($E27=0,0,($Q27/$E27)*100)</f>
        <v>22.562218895849977</v>
      </c>
      <c r="V27" s="20"/>
      <c r="W27" s="21"/>
    </row>
    <row r="28" spans="1:23" ht="12.75" customHeight="1">
      <c r="A28" s="25" t="s">
        <v>38</v>
      </c>
      <c r="B28" s="26">
        <f>B27</f>
        <v>594575000</v>
      </c>
      <c r="C28" s="26">
        <f>C27</f>
        <v>0</v>
      </c>
      <c r="D28" s="26"/>
      <c r="E28" s="26">
        <f>$B28+$C28+$D28</f>
        <v>594575000</v>
      </c>
      <c r="F28" s="27">
        <f aca="true" t="shared" si="8" ref="F28:O28">F27</f>
        <v>237824000</v>
      </c>
      <c r="G28" s="28">
        <f t="shared" si="8"/>
        <v>237424000</v>
      </c>
      <c r="H28" s="27">
        <f t="shared" si="8"/>
        <v>94116000</v>
      </c>
      <c r="I28" s="28">
        <f t="shared" si="8"/>
        <v>134149313</v>
      </c>
      <c r="J28" s="27">
        <f t="shared" si="8"/>
        <v>0</v>
      </c>
      <c r="K28" s="28">
        <f t="shared" si="8"/>
        <v>0</v>
      </c>
      <c r="L28" s="27">
        <f t="shared" si="8"/>
        <v>0</v>
      </c>
      <c r="M28" s="28">
        <f t="shared" si="8"/>
        <v>0</v>
      </c>
      <c r="N28" s="27">
        <f t="shared" si="8"/>
        <v>0</v>
      </c>
      <c r="O28" s="28">
        <f t="shared" si="8"/>
        <v>0</v>
      </c>
      <c r="P28" s="27">
        <f>$H28+$J28+$L28+$N28</f>
        <v>94116000</v>
      </c>
      <c r="Q28" s="28">
        <f>$I28+$K28+$M28+$O28</f>
        <v>134149313</v>
      </c>
      <c r="R28" s="29">
        <f>IF($H28=0,0,(($H28-$H28)/$H28)*100)</f>
        <v>0</v>
      </c>
      <c r="S28" s="30">
        <f>IF($I28=0,0,(($I28-$I28)/$I28)*100)</f>
        <v>0</v>
      </c>
      <c r="T28" s="29">
        <f>IF($E28=0,0,($P28/$E28)*100)</f>
        <v>15.829121641508639</v>
      </c>
      <c r="U28" s="31">
        <f>IF($E28=0,0,($Q28/$E28)*100)</f>
        <v>22.562218895849977</v>
      </c>
      <c r="V28" s="27">
        <f>V27</f>
        <v>0</v>
      </c>
      <c r="W28" s="28">
        <f>W27</f>
        <v>0</v>
      </c>
    </row>
    <row r="29" spans="1:23" ht="12.75" customHeight="1">
      <c r="A29" s="11" t="s">
        <v>49</v>
      </c>
      <c r="B29" s="32"/>
      <c r="C29" s="32"/>
      <c r="D29" s="32"/>
      <c r="E29" s="32"/>
      <c r="F29" s="33"/>
      <c r="G29" s="34"/>
      <c r="H29" s="33"/>
      <c r="I29" s="34"/>
      <c r="J29" s="33"/>
      <c r="K29" s="34"/>
      <c r="L29" s="33"/>
      <c r="M29" s="34"/>
      <c r="N29" s="33"/>
      <c r="O29" s="34"/>
      <c r="P29" s="33"/>
      <c r="Q29" s="34"/>
      <c r="R29" s="15"/>
      <c r="S29" s="16"/>
      <c r="T29" s="15"/>
      <c r="U29" s="17"/>
      <c r="V29" s="33"/>
      <c r="W29" s="34"/>
    </row>
    <row r="30" spans="1:23" ht="12.75" customHeight="1">
      <c r="A30" s="18" t="s">
        <v>50</v>
      </c>
      <c r="B30" s="19">
        <v>1104658000</v>
      </c>
      <c r="C30" s="19">
        <v>0</v>
      </c>
      <c r="D30" s="19"/>
      <c r="E30" s="19">
        <f aca="true" t="shared" si="9" ref="E30:E35">$B30+$C30+$D30</f>
        <v>1104658000</v>
      </c>
      <c r="F30" s="20">
        <v>362486000</v>
      </c>
      <c r="G30" s="21">
        <v>352986000</v>
      </c>
      <c r="H30" s="20">
        <v>106765000</v>
      </c>
      <c r="I30" s="21">
        <v>206655218</v>
      </c>
      <c r="J30" s="20"/>
      <c r="K30" s="21"/>
      <c r="L30" s="20"/>
      <c r="M30" s="21"/>
      <c r="N30" s="20"/>
      <c r="O30" s="21"/>
      <c r="P30" s="20">
        <f aca="true" t="shared" si="10" ref="P30:P35">$H30+$J30+$L30+$N30</f>
        <v>106765000</v>
      </c>
      <c r="Q30" s="21">
        <f aca="true" t="shared" si="11" ref="Q30:Q35">$I30+$K30+$M30+$O30</f>
        <v>206655218</v>
      </c>
      <c r="R30" s="22">
        <f aca="true" t="shared" si="12" ref="R30:R35">IF($H30=0,0,(($H30-$H30)/$H30)*100)</f>
        <v>0</v>
      </c>
      <c r="S30" s="23">
        <f aca="true" t="shared" si="13" ref="S30:S35">IF($I30=0,0,(($I30-$I30)/$I30)*100)</f>
        <v>0</v>
      </c>
      <c r="T30" s="22">
        <f>IF($E30=0,0,($P30/$E30)*100)</f>
        <v>9.664982284109652</v>
      </c>
      <c r="U30" s="24">
        <f>IF($E30=0,0,($Q30/$E30)*100)</f>
        <v>18.70761973389049</v>
      </c>
      <c r="V30" s="20"/>
      <c r="W30" s="21"/>
    </row>
    <row r="31" spans="1:23" ht="12.75" customHeight="1">
      <c r="A31" s="18" t="s">
        <v>51</v>
      </c>
      <c r="B31" s="19">
        <v>2948037000</v>
      </c>
      <c r="C31" s="19">
        <v>0</v>
      </c>
      <c r="D31" s="19"/>
      <c r="E31" s="19">
        <f t="shared" si="9"/>
        <v>2948037000</v>
      </c>
      <c r="F31" s="20">
        <v>1472220000</v>
      </c>
      <c r="G31" s="21">
        <v>0</v>
      </c>
      <c r="H31" s="20">
        <v>0</v>
      </c>
      <c r="I31" s="21">
        <v>0</v>
      </c>
      <c r="J31" s="20"/>
      <c r="K31" s="21"/>
      <c r="L31" s="20"/>
      <c r="M31" s="21"/>
      <c r="N31" s="20"/>
      <c r="O31" s="21"/>
      <c r="P31" s="20">
        <f t="shared" si="10"/>
        <v>0</v>
      </c>
      <c r="Q31" s="21">
        <f t="shared" si="11"/>
        <v>0</v>
      </c>
      <c r="R31" s="22">
        <f t="shared" si="12"/>
        <v>0</v>
      </c>
      <c r="S31" s="23">
        <f t="shared" si="13"/>
        <v>0</v>
      </c>
      <c r="T31" s="22">
        <f>IF($E31=0,0,($P31/$E31)*100)</f>
        <v>0</v>
      </c>
      <c r="U31" s="24">
        <f>IF($E31=0,0,($Q31/$E31)*100)</f>
        <v>0</v>
      </c>
      <c r="V31" s="20"/>
      <c r="W31" s="21"/>
    </row>
    <row r="32" spans="1:23" ht="12.75" customHeight="1">
      <c r="A32" s="18" t="s">
        <v>52</v>
      </c>
      <c r="B32" s="19">
        <v>0</v>
      </c>
      <c r="C32" s="19">
        <v>0</v>
      </c>
      <c r="D32" s="19"/>
      <c r="E32" s="19">
        <f t="shared" si="9"/>
        <v>0</v>
      </c>
      <c r="F32" s="20">
        <v>0</v>
      </c>
      <c r="G32" s="21">
        <v>0</v>
      </c>
      <c r="H32" s="20">
        <v>0</v>
      </c>
      <c r="I32" s="21">
        <v>0</v>
      </c>
      <c r="J32" s="20"/>
      <c r="K32" s="21"/>
      <c r="L32" s="20"/>
      <c r="M32" s="21"/>
      <c r="N32" s="20"/>
      <c r="O32" s="21"/>
      <c r="P32" s="20">
        <f t="shared" si="10"/>
        <v>0</v>
      </c>
      <c r="Q32" s="21">
        <f t="shared" si="11"/>
        <v>0</v>
      </c>
      <c r="R32" s="22">
        <f t="shared" si="12"/>
        <v>0</v>
      </c>
      <c r="S32" s="23">
        <f t="shared" si="13"/>
        <v>0</v>
      </c>
      <c r="T32" s="22">
        <f>IF($E32=0,0,($P32/$E32)*100)</f>
        <v>0</v>
      </c>
      <c r="U32" s="24">
        <f>IF($E32=0,0,($Q32/$E32)*100)</f>
        <v>0</v>
      </c>
      <c r="V32" s="20"/>
      <c r="W32" s="21"/>
    </row>
    <row r="33" spans="1:23" ht="12.75" customHeight="1">
      <c r="A33" s="18" t="s">
        <v>53</v>
      </c>
      <c r="B33" s="19">
        <v>136905000</v>
      </c>
      <c r="C33" s="19">
        <v>0</v>
      </c>
      <c r="D33" s="19"/>
      <c r="E33" s="19">
        <f t="shared" si="9"/>
        <v>136905000</v>
      </c>
      <c r="F33" s="20">
        <v>48100000</v>
      </c>
      <c r="G33" s="21">
        <v>37600000</v>
      </c>
      <c r="H33" s="20">
        <v>0</v>
      </c>
      <c r="I33" s="21">
        <v>24954254</v>
      </c>
      <c r="J33" s="20"/>
      <c r="K33" s="21"/>
      <c r="L33" s="20"/>
      <c r="M33" s="21"/>
      <c r="N33" s="20"/>
      <c r="O33" s="21"/>
      <c r="P33" s="20">
        <f t="shared" si="10"/>
        <v>0</v>
      </c>
      <c r="Q33" s="21">
        <f t="shared" si="11"/>
        <v>24954254</v>
      </c>
      <c r="R33" s="22">
        <f t="shared" si="12"/>
        <v>0</v>
      </c>
      <c r="S33" s="23">
        <f t="shared" si="13"/>
        <v>0</v>
      </c>
      <c r="T33" s="22">
        <f>IF($E33=0,0,($P33/$E33)*100)</f>
        <v>0</v>
      </c>
      <c r="U33" s="24">
        <f>IF($E33=0,0,($Q33/$E33)*100)</f>
        <v>18.2274233957854</v>
      </c>
      <c r="V33" s="20"/>
      <c r="W33" s="21"/>
    </row>
    <row r="34" spans="1:23" ht="12.75" customHeight="1">
      <c r="A34" s="18" t="s">
        <v>54</v>
      </c>
      <c r="B34" s="19">
        <v>0</v>
      </c>
      <c r="C34" s="19">
        <v>0</v>
      </c>
      <c r="D34" s="19"/>
      <c r="E34" s="19">
        <f t="shared" si="9"/>
        <v>0</v>
      </c>
      <c r="F34" s="20">
        <v>0</v>
      </c>
      <c r="G34" s="21">
        <v>0</v>
      </c>
      <c r="H34" s="20">
        <v>0</v>
      </c>
      <c r="I34" s="21">
        <v>0</v>
      </c>
      <c r="J34" s="20"/>
      <c r="K34" s="21"/>
      <c r="L34" s="20"/>
      <c r="M34" s="21"/>
      <c r="N34" s="20"/>
      <c r="O34" s="21"/>
      <c r="P34" s="20">
        <f t="shared" si="10"/>
        <v>0</v>
      </c>
      <c r="Q34" s="21">
        <f t="shared" si="11"/>
        <v>0</v>
      </c>
      <c r="R34" s="22">
        <f t="shared" si="12"/>
        <v>0</v>
      </c>
      <c r="S34" s="23">
        <f t="shared" si="13"/>
        <v>0</v>
      </c>
      <c r="T34" s="22">
        <f>IF($E34=0,0,($P34/$E34)*100)</f>
        <v>0</v>
      </c>
      <c r="U34" s="24">
        <f>IF($E34=0,0,($Q34/$E34)*100)</f>
        <v>0</v>
      </c>
      <c r="V34" s="20"/>
      <c r="W34" s="21"/>
    </row>
    <row r="35" spans="1:23" ht="12.75" customHeight="1">
      <c r="A35" s="25" t="s">
        <v>38</v>
      </c>
      <c r="B35" s="26">
        <f>SUM(B30:B34)</f>
        <v>4189600000</v>
      </c>
      <c r="C35" s="26">
        <f>SUM(C30:C34)</f>
        <v>0</v>
      </c>
      <c r="D35" s="26"/>
      <c r="E35" s="26">
        <f t="shared" si="9"/>
        <v>4189600000</v>
      </c>
      <c r="F35" s="27">
        <f aca="true" t="shared" si="14" ref="F35:O35">SUM(F30:F34)</f>
        <v>1882806000</v>
      </c>
      <c r="G35" s="28">
        <f t="shared" si="14"/>
        <v>390586000</v>
      </c>
      <c r="H35" s="27">
        <f t="shared" si="14"/>
        <v>106765000</v>
      </c>
      <c r="I35" s="28">
        <f t="shared" si="14"/>
        <v>231609472</v>
      </c>
      <c r="J35" s="27">
        <f t="shared" si="14"/>
        <v>0</v>
      </c>
      <c r="K35" s="28">
        <f t="shared" si="14"/>
        <v>0</v>
      </c>
      <c r="L35" s="27">
        <f t="shared" si="14"/>
        <v>0</v>
      </c>
      <c r="M35" s="28">
        <f t="shared" si="14"/>
        <v>0</v>
      </c>
      <c r="N35" s="27">
        <f t="shared" si="14"/>
        <v>0</v>
      </c>
      <c r="O35" s="28">
        <f t="shared" si="14"/>
        <v>0</v>
      </c>
      <c r="P35" s="27">
        <f t="shared" si="10"/>
        <v>106765000</v>
      </c>
      <c r="Q35" s="28">
        <f t="shared" si="11"/>
        <v>231609472</v>
      </c>
      <c r="R35" s="29">
        <f t="shared" si="12"/>
        <v>0</v>
      </c>
      <c r="S35" s="30">
        <f t="shared" si="13"/>
        <v>0</v>
      </c>
      <c r="T35" s="29">
        <f>IF((+$E30+$E33)=0,0,(P35/(+$E30+$E33))*100)</f>
        <v>8.599241440023583</v>
      </c>
      <c r="U35" s="31">
        <f>IF((+$E30+$E33)=0,0,(Q35/(+$E30+$E33))*100)</f>
        <v>18.654669316015376</v>
      </c>
      <c r="V35" s="27">
        <f>SUM(V30:V34)</f>
        <v>0</v>
      </c>
      <c r="W35" s="28">
        <f>SUM(W30:W34)</f>
        <v>0</v>
      </c>
    </row>
    <row r="36" spans="1:23" ht="12.75" customHeight="1">
      <c r="A36" s="11" t="s">
        <v>55</v>
      </c>
      <c r="B36" s="32"/>
      <c r="C36" s="32"/>
      <c r="D36" s="32"/>
      <c r="E36" s="32"/>
      <c r="F36" s="33"/>
      <c r="G36" s="34"/>
      <c r="H36" s="33"/>
      <c r="I36" s="34"/>
      <c r="J36" s="33"/>
      <c r="K36" s="34"/>
      <c r="L36" s="33"/>
      <c r="M36" s="34"/>
      <c r="N36" s="33"/>
      <c r="O36" s="34"/>
      <c r="P36" s="33"/>
      <c r="Q36" s="34"/>
      <c r="R36" s="15"/>
      <c r="S36" s="16"/>
      <c r="T36" s="15"/>
      <c r="U36" s="17"/>
      <c r="V36" s="33"/>
      <c r="W36" s="34"/>
    </row>
    <row r="37" spans="1:23" ht="12.75" customHeight="1">
      <c r="A37" s="18" t="s">
        <v>56</v>
      </c>
      <c r="B37" s="19">
        <v>0</v>
      </c>
      <c r="C37" s="19">
        <v>0</v>
      </c>
      <c r="D37" s="19"/>
      <c r="E37" s="19">
        <f aca="true" t="shared" si="15" ref="E37:E44">$B37+$C37+$D37</f>
        <v>0</v>
      </c>
      <c r="F37" s="20">
        <v>0</v>
      </c>
      <c r="G37" s="21">
        <v>0</v>
      </c>
      <c r="H37" s="20">
        <v>0</v>
      </c>
      <c r="I37" s="21">
        <v>0</v>
      </c>
      <c r="J37" s="20"/>
      <c r="K37" s="21"/>
      <c r="L37" s="20"/>
      <c r="M37" s="21"/>
      <c r="N37" s="20"/>
      <c r="O37" s="21"/>
      <c r="P37" s="20">
        <f aca="true" t="shared" si="16" ref="P37:P44">$H37+$J37+$L37+$N37</f>
        <v>0</v>
      </c>
      <c r="Q37" s="21">
        <f aca="true" t="shared" si="17" ref="Q37:Q44">$I37+$K37+$M37+$O37</f>
        <v>0</v>
      </c>
      <c r="R37" s="22">
        <f aca="true" t="shared" si="18" ref="R37:R44">IF($H37=0,0,(($H37-$H37)/$H37)*100)</f>
        <v>0</v>
      </c>
      <c r="S37" s="23">
        <f aca="true" t="shared" si="19" ref="S37:S44">IF($I37=0,0,(($I37-$I37)/$I37)*100)</f>
        <v>0</v>
      </c>
      <c r="T37" s="22">
        <f aca="true" t="shared" si="20" ref="T37:T43">IF($E37=0,0,($P37/$E37)*100)</f>
        <v>0</v>
      </c>
      <c r="U37" s="24">
        <f aca="true" t="shared" si="21" ref="U37:U43">IF($E37=0,0,($Q37/$E37)*100)</f>
        <v>0</v>
      </c>
      <c r="V37" s="20"/>
      <c r="W37" s="21"/>
    </row>
    <row r="38" spans="1:23" ht="12.75" customHeight="1">
      <c r="A38" s="18" t="s">
        <v>57</v>
      </c>
      <c r="B38" s="19">
        <v>3986896000</v>
      </c>
      <c r="C38" s="19">
        <v>0</v>
      </c>
      <c r="D38" s="19"/>
      <c r="E38" s="19">
        <f t="shared" si="15"/>
        <v>3986896000</v>
      </c>
      <c r="F38" s="20">
        <v>1752017000</v>
      </c>
      <c r="G38" s="21">
        <v>0</v>
      </c>
      <c r="H38" s="20">
        <v>0</v>
      </c>
      <c r="I38" s="21">
        <v>0</v>
      </c>
      <c r="J38" s="20"/>
      <c r="K38" s="21"/>
      <c r="L38" s="20"/>
      <c r="M38" s="21"/>
      <c r="N38" s="20"/>
      <c r="O38" s="21"/>
      <c r="P38" s="20">
        <f t="shared" si="16"/>
        <v>0</v>
      </c>
      <c r="Q38" s="21">
        <f t="shared" si="17"/>
        <v>0</v>
      </c>
      <c r="R38" s="22">
        <f t="shared" si="18"/>
        <v>0</v>
      </c>
      <c r="S38" s="23">
        <f t="shared" si="19"/>
        <v>0</v>
      </c>
      <c r="T38" s="22">
        <f t="shared" si="20"/>
        <v>0</v>
      </c>
      <c r="U38" s="24">
        <f t="shared" si="21"/>
        <v>0</v>
      </c>
      <c r="V38" s="20"/>
      <c r="W38" s="21"/>
    </row>
    <row r="39" spans="1:23" ht="12.75" customHeight="1">
      <c r="A39" s="18" t="s">
        <v>58</v>
      </c>
      <c r="B39" s="19">
        <v>449558000</v>
      </c>
      <c r="C39" s="19">
        <v>0</v>
      </c>
      <c r="D39" s="19"/>
      <c r="E39" s="19">
        <f t="shared" si="15"/>
        <v>449558000</v>
      </c>
      <c r="F39" s="20">
        <v>78183000</v>
      </c>
      <c r="G39" s="21">
        <v>47808000</v>
      </c>
      <c r="H39" s="20">
        <v>20917000</v>
      </c>
      <c r="I39" s="21">
        <v>21296172</v>
      </c>
      <c r="J39" s="20"/>
      <c r="K39" s="21"/>
      <c r="L39" s="20"/>
      <c r="M39" s="21"/>
      <c r="N39" s="20"/>
      <c r="O39" s="21"/>
      <c r="P39" s="20">
        <f t="shared" si="16"/>
        <v>20917000</v>
      </c>
      <c r="Q39" s="21">
        <f t="shared" si="17"/>
        <v>21296172</v>
      </c>
      <c r="R39" s="22">
        <f t="shared" si="18"/>
        <v>0</v>
      </c>
      <c r="S39" s="23">
        <f t="shared" si="19"/>
        <v>0</v>
      </c>
      <c r="T39" s="22">
        <f t="shared" si="20"/>
        <v>4.652792298212911</v>
      </c>
      <c r="U39" s="24">
        <f t="shared" si="21"/>
        <v>4.737135586509416</v>
      </c>
      <c r="V39" s="20"/>
      <c r="W39" s="21"/>
    </row>
    <row r="40" spans="1:23" ht="12.75" customHeight="1">
      <c r="A40" s="18" t="s">
        <v>59</v>
      </c>
      <c r="B40" s="19">
        <v>142013000</v>
      </c>
      <c r="C40" s="19">
        <v>0</v>
      </c>
      <c r="D40" s="19"/>
      <c r="E40" s="19">
        <f t="shared" si="15"/>
        <v>142013000</v>
      </c>
      <c r="F40" s="20">
        <v>68163000</v>
      </c>
      <c r="G40" s="21">
        <v>0</v>
      </c>
      <c r="H40" s="20">
        <v>0</v>
      </c>
      <c r="I40" s="21">
        <v>0</v>
      </c>
      <c r="J40" s="20"/>
      <c r="K40" s="21"/>
      <c r="L40" s="20"/>
      <c r="M40" s="21"/>
      <c r="N40" s="20"/>
      <c r="O40" s="21"/>
      <c r="P40" s="20">
        <f t="shared" si="16"/>
        <v>0</v>
      </c>
      <c r="Q40" s="21">
        <f t="shared" si="17"/>
        <v>0</v>
      </c>
      <c r="R40" s="22">
        <f t="shared" si="18"/>
        <v>0</v>
      </c>
      <c r="S40" s="23">
        <f t="shared" si="19"/>
        <v>0</v>
      </c>
      <c r="T40" s="22">
        <f t="shared" si="20"/>
        <v>0</v>
      </c>
      <c r="U40" s="24">
        <f t="shared" si="21"/>
        <v>0</v>
      </c>
      <c r="V40" s="20"/>
      <c r="W40" s="21"/>
    </row>
    <row r="41" spans="1:23" ht="12.75" customHeight="1" hidden="1">
      <c r="A41" s="18" t="s">
        <v>60</v>
      </c>
      <c r="B41" s="19">
        <v>0</v>
      </c>
      <c r="C41" s="19">
        <v>0</v>
      </c>
      <c r="D41" s="19"/>
      <c r="E41" s="19">
        <f t="shared" si="15"/>
        <v>0</v>
      </c>
      <c r="F41" s="20">
        <v>0</v>
      </c>
      <c r="G41" s="21">
        <v>0</v>
      </c>
      <c r="H41" s="20">
        <v>0</v>
      </c>
      <c r="I41" s="21">
        <v>0</v>
      </c>
      <c r="J41" s="20"/>
      <c r="K41" s="21"/>
      <c r="L41" s="20"/>
      <c r="M41" s="21"/>
      <c r="N41" s="20"/>
      <c r="O41" s="21"/>
      <c r="P41" s="20">
        <f t="shared" si="16"/>
        <v>0</v>
      </c>
      <c r="Q41" s="21">
        <f t="shared" si="17"/>
        <v>0</v>
      </c>
      <c r="R41" s="22">
        <f t="shared" si="18"/>
        <v>0</v>
      </c>
      <c r="S41" s="23">
        <f t="shared" si="19"/>
        <v>0</v>
      </c>
      <c r="T41" s="22">
        <f t="shared" si="20"/>
        <v>0</v>
      </c>
      <c r="U41" s="24">
        <f t="shared" si="21"/>
        <v>0</v>
      </c>
      <c r="V41" s="20"/>
      <c r="W41" s="21"/>
    </row>
    <row r="42" spans="1:23" ht="12.75" customHeight="1">
      <c r="A42" s="18" t="s">
        <v>61</v>
      </c>
      <c r="B42" s="19">
        <v>534150000</v>
      </c>
      <c r="C42" s="19">
        <v>0</v>
      </c>
      <c r="D42" s="19"/>
      <c r="E42" s="19">
        <f t="shared" si="15"/>
        <v>534150000</v>
      </c>
      <c r="F42" s="20">
        <v>133533000</v>
      </c>
      <c r="G42" s="21">
        <v>133533000</v>
      </c>
      <c r="H42" s="20">
        <v>7248000</v>
      </c>
      <c r="I42" s="21">
        <v>59957687</v>
      </c>
      <c r="J42" s="20"/>
      <c r="K42" s="21"/>
      <c r="L42" s="20"/>
      <c r="M42" s="21"/>
      <c r="N42" s="20"/>
      <c r="O42" s="21"/>
      <c r="P42" s="20">
        <f t="shared" si="16"/>
        <v>7248000</v>
      </c>
      <c r="Q42" s="21">
        <f t="shared" si="17"/>
        <v>59957687</v>
      </c>
      <c r="R42" s="22">
        <f t="shared" si="18"/>
        <v>0</v>
      </c>
      <c r="S42" s="23">
        <f t="shared" si="19"/>
        <v>0</v>
      </c>
      <c r="T42" s="22">
        <f t="shared" si="20"/>
        <v>1.356922212861556</v>
      </c>
      <c r="U42" s="24">
        <f t="shared" si="21"/>
        <v>11.224878217729103</v>
      </c>
      <c r="V42" s="20"/>
      <c r="W42" s="21"/>
    </row>
    <row r="43" spans="1:23" ht="12.75" customHeight="1">
      <c r="A43" s="18" t="s">
        <v>62</v>
      </c>
      <c r="B43" s="19">
        <v>524826000</v>
      </c>
      <c r="C43" s="19">
        <v>0</v>
      </c>
      <c r="D43" s="19"/>
      <c r="E43" s="19">
        <f t="shared" si="15"/>
        <v>524826000</v>
      </c>
      <c r="F43" s="20">
        <v>132122000</v>
      </c>
      <c r="G43" s="21">
        <v>0</v>
      </c>
      <c r="H43" s="20">
        <v>0</v>
      </c>
      <c r="I43" s="21">
        <v>0</v>
      </c>
      <c r="J43" s="20"/>
      <c r="K43" s="21"/>
      <c r="L43" s="20"/>
      <c r="M43" s="21"/>
      <c r="N43" s="20"/>
      <c r="O43" s="21"/>
      <c r="P43" s="20">
        <f t="shared" si="16"/>
        <v>0</v>
      </c>
      <c r="Q43" s="21">
        <f t="shared" si="17"/>
        <v>0</v>
      </c>
      <c r="R43" s="22">
        <f t="shared" si="18"/>
        <v>0</v>
      </c>
      <c r="S43" s="23">
        <f t="shared" si="19"/>
        <v>0</v>
      </c>
      <c r="T43" s="22">
        <f t="shared" si="20"/>
        <v>0</v>
      </c>
      <c r="U43" s="24">
        <f t="shared" si="21"/>
        <v>0</v>
      </c>
      <c r="V43" s="20"/>
      <c r="W43" s="21"/>
    </row>
    <row r="44" spans="1:23" ht="12.75" customHeight="1">
      <c r="A44" s="25" t="s">
        <v>38</v>
      </c>
      <c r="B44" s="26">
        <f>SUM(B37:B43)</f>
        <v>5637443000</v>
      </c>
      <c r="C44" s="26">
        <f>SUM(C37:C43)</f>
        <v>0</v>
      </c>
      <c r="D44" s="26"/>
      <c r="E44" s="26">
        <f t="shared" si="15"/>
        <v>5637443000</v>
      </c>
      <c r="F44" s="27">
        <f aca="true" t="shared" si="22" ref="F44:O44">SUM(F37:F43)</f>
        <v>2164018000</v>
      </c>
      <c r="G44" s="28">
        <f t="shared" si="22"/>
        <v>181341000</v>
      </c>
      <c r="H44" s="27">
        <f t="shared" si="22"/>
        <v>28165000</v>
      </c>
      <c r="I44" s="28">
        <f t="shared" si="22"/>
        <v>81253859</v>
      </c>
      <c r="J44" s="27">
        <f t="shared" si="22"/>
        <v>0</v>
      </c>
      <c r="K44" s="28">
        <f t="shared" si="22"/>
        <v>0</v>
      </c>
      <c r="L44" s="27">
        <f t="shared" si="22"/>
        <v>0</v>
      </c>
      <c r="M44" s="28">
        <f t="shared" si="22"/>
        <v>0</v>
      </c>
      <c r="N44" s="27">
        <f t="shared" si="22"/>
        <v>0</v>
      </c>
      <c r="O44" s="28">
        <f t="shared" si="22"/>
        <v>0</v>
      </c>
      <c r="P44" s="27">
        <f t="shared" si="16"/>
        <v>28165000</v>
      </c>
      <c r="Q44" s="28">
        <f t="shared" si="17"/>
        <v>81253859</v>
      </c>
      <c r="R44" s="29">
        <f t="shared" si="18"/>
        <v>0</v>
      </c>
      <c r="S44" s="30">
        <f t="shared" si="19"/>
        <v>0</v>
      </c>
      <c r="T44" s="29">
        <f>IF((+$E39+$E41+$E42)=0,0,(P44/(+$E39+$E41+$E42))*100)</f>
        <v>2.86314638083659</v>
      </c>
      <c r="U44" s="31">
        <f>IF((+$E39+$E41+$E42)=0,0,(Q44/(+$E39+$E41+$E42))*100)</f>
        <v>8.259957121422211</v>
      </c>
      <c r="V44" s="27">
        <f>SUM(V37:V43)</f>
        <v>0</v>
      </c>
      <c r="W44" s="28">
        <f>SUM(W37:W43)</f>
        <v>0</v>
      </c>
    </row>
    <row r="45" spans="1:23" ht="12.75" customHeight="1">
      <c r="A45" s="11" t="s">
        <v>63</v>
      </c>
      <c r="B45" s="32"/>
      <c r="C45" s="32"/>
      <c r="D45" s="32"/>
      <c r="E45" s="32"/>
      <c r="F45" s="33"/>
      <c r="G45" s="34"/>
      <c r="H45" s="33"/>
      <c r="I45" s="34"/>
      <c r="J45" s="33"/>
      <c r="K45" s="34"/>
      <c r="L45" s="33"/>
      <c r="M45" s="34"/>
      <c r="N45" s="33"/>
      <c r="O45" s="34"/>
      <c r="P45" s="33"/>
      <c r="Q45" s="34"/>
      <c r="R45" s="15"/>
      <c r="S45" s="16"/>
      <c r="T45" s="15"/>
      <c r="U45" s="17"/>
      <c r="V45" s="33"/>
      <c r="W45" s="34"/>
    </row>
    <row r="46" spans="1:23" ht="12.75" customHeight="1">
      <c r="A46" s="35" t="s">
        <v>64</v>
      </c>
      <c r="B46" s="19">
        <v>0</v>
      </c>
      <c r="C46" s="19">
        <v>0</v>
      </c>
      <c r="D46" s="19"/>
      <c r="E46" s="19">
        <f>$B46+$C46+$D46</f>
        <v>0</v>
      </c>
      <c r="F46" s="20">
        <v>0</v>
      </c>
      <c r="G46" s="21">
        <v>0</v>
      </c>
      <c r="H46" s="20">
        <v>0</v>
      </c>
      <c r="I46" s="21">
        <v>0</v>
      </c>
      <c r="J46" s="20"/>
      <c r="K46" s="21"/>
      <c r="L46" s="20"/>
      <c r="M46" s="21"/>
      <c r="N46" s="20"/>
      <c r="O46" s="21"/>
      <c r="P46" s="20">
        <f>$H46+$J46+$L46+$N46</f>
        <v>0</v>
      </c>
      <c r="Q46" s="21">
        <f>$I46+$K46+$M46+$O46</f>
        <v>0</v>
      </c>
      <c r="R46" s="22">
        <f>IF($H46=0,0,(($H46-$H46)/$H46)*100)</f>
        <v>0</v>
      </c>
      <c r="S46" s="23">
        <f>IF($I46=0,0,(($I46-$I46)/$I46)*100)</f>
        <v>0</v>
      </c>
      <c r="T46" s="22">
        <f>IF($E46=0,0,($P46/$E46)*100)</f>
        <v>0</v>
      </c>
      <c r="U46" s="24">
        <f>IF($E46=0,0,($Q46/$E46)*100)</f>
        <v>0</v>
      </c>
      <c r="V46" s="20"/>
      <c r="W46" s="21"/>
    </row>
    <row r="47" spans="1:23" ht="12.75" customHeight="1">
      <c r="A47" s="35" t="s">
        <v>65</v>
      </c>
      <c r="B47" s="19">
        <v>0</v>
      </c>
      <c r="C47" s="19">
        <v>0</v>
      </c>
      <c r="D47" s="19"/>
      <c r="E47" s="19">
        <f>$B47+$C47+$D47</f>
        <v>0</v>
      </c>
      <c r="F47" s="20">
        <v>0</v>
      </c>
      <c r="G47" s="21">
        <v>0</v>
      </c>
      <c r="H47" s="20">
        <v>0</v>
      </c>
      <c r="I47" s="21">
        <v>0</v>
      </c>
      <c r="J47" s="20"/>
      <c r="K47" s="21"/>
      <c r="L47" s="20"/>
      <c r="M47" s="21"/>
      <c r="N47" s="20"/>
      <c r="O47" s="21"/>
      <c r="P47" s="20">
        <f>$H47+$J47+$L47+$N47</f>
        <v>0</v>
      </c>
      <c r="Q47" s="21">
        <f>$I47+$K47+$M47+$O47</f>
        <v>0</v>
      </c>
      <c r="R47" s="22">
        <f>IF($H47=0,0,(($H47-$H47)/$H47)*100)</f>
        <v>0</v>
      </c>
      <c r="S47" s="23">
        <f>IF($I47=0,0,(($I47-$I47)/$I47)*100)</f>
        <v>0</v>
      </c>
      <c r="T47" s="22">
        <f>IF($E47=0,0,($P47/$E47)*100)</f>
        <v>0</v>
      </c>
      <c r="U47" s="24">
        <f>IF($E47=0,0,($Q47/$E47)*100)</f>
        <v>0</v>
      </c>
      <c r="V47" s="20"/>
      <c r="W47" s="21"/>
    </row>
    <row r="48" spans="1:23" ht="12.75" customHeight="1" hidden="1">
      <c r="A48" s="35" t="s">
        <v>66</v>
      </c>
      <c r="B48" s="19">
        <v>0</v>
      </c>
      <c r="C48" s="19">
        <v>0</v>
      </c>
      <c r="D48" s="19"/>
      <c r="E48" s="19">
        <f>$B48+$C48+$D48</f>
        <v>0</v>
      </c>
      <c r="F48" s="20">
        <v>0</v>
      </c>
      <c r="G48" s="21">
        <v>0</v>
      </c>
      <c r="H48" s="20">
        <v>0</v>
      </c>
      <c r="I48" s="21">
        <v>0</v>
      </c>
      <c r="J48" s="20"/>
      <c r="K48" s="21"/>
      <c r="L48" s="20"/>
      <c r="M48" s="21"/>
      <c r="N48" s="20"/>
      <c r="O48" s="21"/>
      <c r="P48" s="20">
        <f>$H48+$J48+$L48+$N48</f>
        <v>0</v>
      </c>
      <c r="Q48" s="21">
        <f>$I48+$K48+$M48+$O48</f>
        <v>0</v>
      </c>
      <c r="R48" s="22">
        <f>IF($H48=0,0,(($H48-$H48)/$H48)*100)</f>
        <v>0</v>
      </c>
      <c r="S48" s="23">
        <f>IF($I48=0,0,(($I48-$I48)/$I48)*100)</f>
        <v>0</v>
      </c>
      <c r="T48" s="22">
        <f>IF($E48=0,0,($P48/$E48)*100)</f>
        <v>0</v>
      </c>
      <c r="U48" s="24">
        <f>IF($E48=0,0,($Q48/$E48)*100)</f>
        <v>0</v>
      </c>
      <c r="V48" s="20"/>
      <c r="W48" s="21"/>
    </row>
    <row r="49" spans="1:23" ht="12.75" customHeight="1" hidden="1">
      <c r="A49" s="18" t="s">
        <v>67</v>
      </c>
      <c r="B49" s="19">
        <v>0</v>
      </c>
      <c r="C49" s="19">
        <v>0</v>
      </c>
      <c r="D49" s="19"/>
      <c r="E49" s="19">
        <f>$B49+$C49+$D49</f>
        <v>0</v>
      </c>
      <c r="F49" s="20">
        <v>0</v>
      </c>
      <c r="G49" s="21">
        <v>0</v>
      </c>
      <c r="H49" s="20">
        <v>0</v>
      </c>
      <c r="I49" s="21">
        <v>0</v>
      </c>
      <c r="J49" s="20"/>
      <c r="K49" s="21"/>
      <c r="L49" s="20"/>
      <c r="M49" s="21"/>
      <c r="N49" s="20"/>
      <c r="O49" s="21"/>
      <c r="P49" s="20">
        <f>$H49+$J49+$L49+$N49</f>
        <v>0</v>
      </c>
      <c r="Q49" s="21">
        <f>$I49+$K49+$M49+$O49</f>
        <v>0</v>
      </c>
      <c r="R49" s="22">
        <f>IF($H49=0,0,(($H49-$H49)/$H49)*100)</f>
        <v>0</v>
      </c>
      <c r="S49" s="23">
        <f>IF($I49=0,0,(($I49-$I49)/$I49)*100)</f>
        <v>0</v>
      </c>
      <c r="T49" s="22">
        <f>IF($E49=0,0,($P49/$E49)*100)</f>
        <v>0</v>
      </c>
      <c r="U49" s="24">
        <f>IF($E49=0,0,($Q49/$E49)*100)</f>
        <v>0</v>
      </c>
      <c r="V49" s="20"/>
      <c r="W49" s="21"/>
    </row>
    <row r="50" spans="1:23" ht="12.75" customHeight="1">
      <c r="A50" s="36" t="s">
        <v>38</v>
      </c>
      <c r="B50" s="37">
        <f>SUM(B46:B49)</f>
        <v>0</v>
      </c>
      <c r="C50" s="37">
        <f>SUM(C46:C49)</f>
        <v>0</v>
      </c>
      <c r="D50" s="37"/>
      <c r="E50" s="37">
        <f>$B50+$C50+$D50</f>
        <v>0</v>
      </c>
      <c r="F50" s="38">
        <f aca="true" t="shared" si="23" ref="F50:O50">SUM(F46:F49)</f>
        <v>0</v>
      </c>
      <c r="G50" s="39">
        <f t="shared" si="23"/>
        <v>0</v>
      </c>
      <c r="H50" s="38">
        <f t="shared" si="23"/>
        <v>0</v>
      </c>
      <c r="I50" s="39">
        <f t="shared" si="23"/>
        <v>0</v>
      </c>
      <c r="J50" s="38">
        <f t="shared" si="23"/>
        <v>0</v>
      </c>
      <c r="K50" s="39">
        <f t="shared" si="23"/>
        <v>0</v>
      </c>
      <c r="L50" s="38">
        <f t="shared" si="23"/>
        <v>0</v>
      </c>
      <c r="M50" s="39">
        <f t="shared" si="23"/>
        <v>0</v>
      </c>
      <c r="N50" s="38">
        <f t="shared" si="23"/>
        <v>0</v>
      </c>
      <c r="O50" s="39">
        <f t="shared" si="23"/>
        <v>0</v>
      </c>
      <c r="P50" s="38">
        <f>$H50+$J50+$L50+$N50</f>
        <v>0</v>
      </c>
      <c r="Q50" s="39">
        <f>$I50+$K50+$M50+$O50</f>
        <v>0</v>
      </c>
      <c r="R50" s="40">
        <f>IF($H50=0,0,(($H50-$H50)/$H50)*100)</f>
        <v>0</v>
      </c>
      <c r="S50" s="41">
        <f>IF($I50=0,0,(($I50-$I50)/$I50)*100)</f>
        <v>0</v>
      </c>
      <c r="T50" s="40">
        <f>IF($E50=0,0,($P50/$E50)*100)</f>
        <v>0</v>
      </c>
      <c r="U50" s="42">
        <f>IF($E50=0,0,($Q50/$E50)*100)</f>
        <v>0</v>
      </c>
      <c r="V50" s="38">
        <f>SUM(V46:V49)</f>
        <v>0</v>
      </c>
      <c r="W50" s="39">
        <f>SUM(W46:W49)</f>
        <v>0</v>
      </c>
    </row>
    <row r="51" spans="1:23" ht="12.75" customHeight="1">
      <c r="A51" s="11" t="s">
        <v>68</v>
      </c>
      <c r="B51" s="32"/>
      <c r="C51" s="32"/>
      <c r="D51" s="32"/>
      <c r="E51" s="32"/>
      <c r="F51" s="33"/>
      <c r="G51" s="34"/>
      <c r="H51" s="33"/>
      <c r="I51" s="34"/>
      <c r="J51" s="33"/>
      <c r="K51" s="34"/>
      <c r="L51" s="33"/>
      <c r="M51" s="34"/>
      <c r="N51" s="33"/>
      <c r="O51" s="34"/>
      <c r="P51" s="33"/>
      <c r="Q51" s="34"/>
      <c r="R51" s="15"/>
      <c r="S51" s="16"/>
      <c r="T51" s="15"/>
      <c r="U51" s="17"/>
      <c r="V51" s="33"/>
      <c r="W51" s="34"/>
    </row>
    <row r="52" spans="1:23" ht="12.75" customHeight="1">
      <c r="A52" s="18" t="s">
        <v>69</v>
      </c>
      <c r="B52" s="19">
        <v>47624000</v>
      </c>
      <c r="C52" s="19">
        <v>0</v>
      </c>
      <c r="D52" s="19"/>
      <c r="E52" s="19">
        <f>$B52+$C52+$D52</f>
        <v>47624000</v>
      </c>
      <c r="F52" s="20">
        <v>0</v>
      </c>
      <c r="G52" s="21">
        <v>0</v>
      </c>
      <c r="H52" s="20">
        <v>0</v>
      </c>
      <c r="I52" s="21">
        <v>0</v>
      </c>
      <c r="J52" s="20"/>
      <c r="K52" s="21"/>
      <c r="L52" s="20"/>
      <c r="M52" s="21"/>
      <c r="N52" s="20"/>
      <c r="O52" s="21"/>
      <c r="P52" s="20">
        <f>$H52+$J52+$L52+$N52</f>
        <v>0</v>
      </c>
      <c r="Q52" s="21">
        <f>$I52+$K52+$M52+$O52</f>
        <v>0</v>
      </c>
      <c r="R52" s="22">
        <f>IF($H52=0,0,(($H52-$H52)/$H52)*100)</f>
        <v>0</v>
      </c>
      <c r="S52" s="23">
        <f>IF($I52=0,0,(($I52-$I52)/$I52)*100)</f>
        <v>0</v>
      </c>
      <c r="T52" s="22">
        <f>IF($E52=0,0,($P52/$E52)*100)</f>
        <v>0</v>
      </c>
      <c r="U52" s="24">
        <f>IF($E52=0,0,($Q52/$E52)*100)</f>
        <v>0</v>
      </c>
      <c r="V52" s="20"/>
      <c r="W52" s="21"/>
    </row>
    <row r="53" spans="1:23" ht="12.75" customHeight="1">
      <c r="A53" s="18" t="s">
        <v>70</v>
      </c>
      <c r="B53" s="19">
        <v>65500000</v>
      </c>
      <c r="C53" s="19">
        <v>0</v>
      </c>
      <c r="D53" s="19"/>
      <c r="E53" s="19">
        <f>$B53+$C53+$D53</f>
        <v>65500000</v>
      </c>
      <c r="F53" s="20">
        <v>0</v>
      </c>
      <c r="G53" s="21">
        <v>0</v>
      </c>
      <c r="H53" s="20">
        <v>0</v>
      </c>
      <c r="I53" s="21">
        <v>0</v>
      </c>
      <c r="J53" s="20"/>
      <c r="K53" s="21"/>
      <c r="L53" s="20"/>
      <c r="M53" s="21"/>
      <c r="N53" s="20"/>
      <c r="O53" s="21"/>
      <c r="P53" s="20">
        <f>$H53+$J53+$L53+$N53</f>
        <v>0</v>
      </c>
      <c r="Q53" s="21">
        <f>$I53+$K53+$M53+$O53</f>
        <v>0</v>
      </c>
      <c r="R53" s="22">
        <f>IF($H53=0,0,(($H53-$H53)/$H53)*100)</f>
        <v>0</v>
      </c>
      <c r="S53" s="23">
        <f>IF($I53=0,0,(($I53-$I53)/$I53)*100)</f>
        <v>0</v>
      </c>
      <c r="T53" s="22">
        <f>IF($E53=0,0,($P53/$E53)*100)</f>
        <v>0</v>
      </c>
      <c r="U53" s="24">
        <f>IF($E53=0,0,($Q53/$E53)*100)</f>
        <v>0</v>
      </c>
      <c r="V53" s="20"/>
      <c r="W53" s="21"/>
    </row>
    <row r="54" spans="1:23" ht="12.75" customHeight="1">
      <c r="A54" s="18" t="s">
        <v>71</v>
      </c>
      <c r="B54" s="19">
        <v>300000000</v>
      </c>
      <c r="C54" s="19">
        <v>0</v>
      </c>
      <c r="D54" s="19"/>
      <c r="E54" s="19">
        <f>$B54+$C54+$D54</f>
        <v>300000000</v>
      </c>
      <c r="F54" s="20">
        <v>68953000</v>
      </c>
      <c r="G54" s="21">
        <v>0</v>
      </c>
      <c r="H54" s="20">
        <v>0</v>
      </c>
      <c r="I54" s="21">
        <v>8871773</v>
      </c>
      <c r="J54" s="20"/>
      <c r="K54" s="21"/>
      <c r="L54" s="20"/>
      <c r="M54" s="21"/>
      <c r="N54" s="20"/>
      <c r="O54" s="21"/>
      <c r="P54" s="20">
        <f>$H54+$J54+$L54+$N54</f>
        <v>0</v>
      </c>
      <c r="Q54" s="21">
        <f>$I54+$K54+$M54+$O54</f>
        <v>8871773</v>
      </c>
      <c r="R54" s="22">
        <f>IF($H54=0,0,(($H54-$H54)/$H54)*100)</f>
        <v>0</v>
      </c>
      <c r="S54" s="23">
        <f>IF($I54=0,0,(($I54-$I54)/$I54)*100)</f>
        <v>0</v>
      </c>
      <c r="T54" s="22">
        <f>IF($E54=0,0,($P54/$E54)*100)</f>
        <v>0</v>
      </c>
      <c r="U54" s="24">
        <f>IF($E54=0,0,($Q54/$E54)*100)</f>
        <v>2.9572576666666666</v>
      </c>
      <c r="V54" s="20"/>
      <c r="W54" s="21"/>
    </row>
    <row r="55" spans="1:23" ht="12.75" customHeight="1">
      <c r="A55" s="25" t="s">
        <v>38</v>
      </c>
      <c r="B55" s="26">
        <f>SUM(B52:B54)</f>
        <v>413124000</v>
      </c>
      <c r="C55" s="26">
        <f>SUM(C52:C54)</f>
        <v>0</v>
      </c>
      <c r="D55" s="26"/>
      <c r="E55" s="26">
        <f>$B55+$C55+$D55</f>
        <v>413124000</v>
      </c>
      <c r="F55" s="27">
        <f aca="true" t="shared" si="24" ref="F55:O55">SUM(F52:F54)</f>
        <v>68953000</v>
      </c>
      <c r="G55" s="28">
        <f t="shared" si="24"/>
        <v>0</v>
      </c>
      <c r="H55" s="27">
        <f t="shared" si="24"/>
        <v>0</v>
      </c>
      <c r="I55" s="28">
        <f t="shared" si="24"/>
        <v>8871773</v>
      </c>
      <c r="J55" s="27">
        <f t="shared" si="24"/>
        <v>0</v>
      </c>
      <c r="K55" s="28">
        <f t="shared" si="24"/>
        <v>0</v>
      </c>
      <c r="L55" s="27">
        <f t="shared" si="24"/>
        <v>0</v>
      </c>
      <c r="M55" s="28">
        <f t="shared" si="24"/>
        <v>0</v>
      </c>
      <c r="N55" s="27">
        <f t="shared" si="24"/>
        <v>0</v>
      </c>
      <c r="O55" s="28">
        <f t="shared" si="24"/>
        <v>0</v>
      </c>
      <c r="P55" s="27">
        <f>$H55+$J55+$L55+$N55</f>
        <v>0</v>
      </c>
      <c r="Q55" s="28">
        <f>$I55+$K55+$M55+$O55</f>
        <v>8871773</v>
      </c>
      <c r="R55" s="29">
        <f>IF($H55=0,0,(($H55-$H55)/$H55)*100)</f>
        <v>0</v>
      </c>
      <c r="S55" s="30">
        <f>IF($I55=0,0,(($I55-$I55)/$I55)*100)</f>
        <v>0</v>
      </c>
      <c r="T55" s="29">
        <f>IF((+$E52+$E54)=0,0,(P55/(+$E52+$E54))*100)</f>
        <v>0</v>
      </c>
      <c r="U55" s="31">
        <f>IF((+$E52+$E54)=0,0,(Q55/(+$E52+$E54))*100)</f>
        <v>2.552117517777829</v>
      </c>
      <c r="V55" s="27">
        <f>SUM(V52:V54)</f>
        <v>0</v>
      </c>
      <c r="W55" s="28">
        <f>SUM(W52:W54)</f>
        <v>0</v>
      </c>
    </row>
    <row r="56" spans="1:23" ht="12.75" customHeight="1">
      <c r="A56" s="43" t="s">
        <v>72</v>
      </c>
      <c r="B56" s="44">
        <f>SUM(B9:B14,B17:B19,B22:B24,B27,B30:B34,B37:B43,B46:B49,B52:B54)</f>
        <v>18273599000</v>
      </c>
      <c r="C56" s="44">
        <f>SUM(C9:C14,C17:C19,C22:C24,C27,C30:C34,C37:C43,C46:C49,C52:C54)</f>
        <v>0</v>
      </c>
      <c r="D56" s="44"/>
      <c r="E56" s="44">
        <f>$B56+$C56+$D56</f>
        <v>18273599000</v>
      </c>
      <c r="F56" s="45">
        <f aca="true" t="shared" si="25" ref="F56:O56">SUM(F9:F14,F17:F19,F22:F24,F27,F30:F34,F37:F43,F46:F49,F52:F54)</f>
        <v>6956912000</v>
      </c>
      <c r="G56" s="46">
        <f t="shared" si="25"/>
        <v>3349616000</v>
      </c>
      <c r="H56" s="45">
        <f t="shared" si="25"/>
        <v>1292613000</v>
      </c>
      <c r="I56" s="46">
        <f t="shared" si="25"/>
        <v>1579017575</v>
      </c>
      <c r="J56" s="45">
        <f t="shared" si="25"/>
        <v>0</v>
      </c>
      <c r="K56" s="46">
        <f t="shared" si="25"/>
        <v>0</v>
      </c>
      <c r="L56" s="45">
        <f t="shared" si="25"/>
        <v>0</v>
      </c>
      <c r="M56" s="46">
        <f t="shared" si="25"/>
        <v>0</v>
      </c>
      <c r="N56" s="45">
        <f t="shared" si="25"/>
        <v>0</v>
      </c>
      <c r="O56" s="46">
        <f t="shared" si="25"/>
        <v>0</v>
      </c>
      <c r="P56" s="45">
        <f>$H56+$J56+$L56+$N56</f>
        <v>1292613000</v>
      </c>
      <c r="Q56" s="46">
        <f>$I56+$K56+$M56+$O56</f>
        <v>1579017575</v>
      </c>
      <c r="R56" s="47">
        <f>IF($H56=0,0,(($H56-$H56)/$H56)*100)</f>
        <v>0</v>
      </c>
      <c r="S56" s="48">
        <f>IF($I56=0,0,(($I56-$I56)/$I56)*100)</f>
        <v>0</v>
      </c>
      <c r="T56" s="47">
        <f>IF((+$E9+$E10+$E11+$E12+$E13+$E17+$E18+$E19+$E22+$E23+$E24+$E27+$E30+$E33+$E39+$E41+$E42+$E46+$E47+$E48+$E49+$E52+$E54)=0,0,(P56/(+$E9+$E10+$E11+$E12+$E13+$E17+$E18+$E19+$E22+$E23+$E24+$E27+$E30+$E33+$E39+$E41+$E42+$E46+$E47+$E48+$E49+$E52+$E54)*100))</f>
        <v>12.254547698825572</v>
      </c>
      <c r="U56" s="47">
        <f>IF((+$E9+$E10+$E11+$E12+$E13+$E17+$E18+$E19+$E22+$E23+$E24+$E27+$E30+$E33+$E39+$E41+$E42+$E46+$E47+$E48+$E49+$E52+$E54)=0,0,(Q56/(+$E9+$E10+$E11+$E12+$E13+$E17+$E18+$E19+$E22+$E23+$E24+$E27+$E30+$E33+$E39+$E41+$E42+$E46+$E47+$E48+$E49+$E52+$E54)*100))</f>
        <v>14.969790795946958</v>
      </c>
      <c r="V56" s="45">
        <f>SUM(V9:V14,V17:V19,V22:V24,V27,V30:V34,V37:V43,V46:V49,V52:V54)</f>
        <v>0</v>
      </c>
      <c r="W56" s="46">
        <f>SUM(W9:W14,W17:W19,W22:W24,W27,W30:W34,W37:W43,W46:W49,W52:W54)</f>
        <v>0</v>
      </c>
    </row>
    <row r="57" spans="1:23" ht="12.75" customHeight="1">
      <c r="A57" s="11" t="s">
        <v>39</v>
      </c>
      <c r="B57" s="32"/>
      <c r="C57" s="32"/>
      <c r="D57" s="32"/>
      <c r="E57" s="32"/>
      <c r="F57" s="33"/>
      <c r="G57" s="34"/>
      <c r="H57" s="33"/>
      <c r="I57" s="34"/>
      <c r="J57" s="33"/>
      <c r="K57" s="34"/>
      <c r="L57" s="33"/>
      <c r="M57" s="34"/>
      <c r="N57" s="33"/>
      <c r="O57" s="34"/>
      <c r="P57" s="33"/>
      <c r="Q57" s="34"/>
      <c r="R57" s="15"/>
      <c r="S57" s="16"/>
      <c r="T57" s="15"/>
      <c r="U57" s="17"/>
      <c r="V57" s="33"/>
      <c r="W57" s="34"/>
    </row>
    <row r="58" spans="1:23" s="50" customFormat="1" ht="12.75" customHeight="1">
      <c r="A58" s="49" t="s">
        <v>73</v>
      </c>
      <c r="B58" s="19">
        <v>14683835000</v>
      </c>
      <c r="C58" s="19">
        <v>0</v>
      </c>
      <c r="D58" s="19"/>
      <c r="E58" s="19">
        <f>$B58+$C58+$D58</f>
        <v>14683835000</v>
      </c>
      <c r="F58" s="20">
        <v>4465382000</v>
      </c>
      <c r="G58" s="21">
        <v>4435879000</v>
      </c>
      <c r="H58" s="20">
        <v>2552906000</v>
      </c>
      <c r="I58" s="21">
        <v>2556811966</v>
      </c>
      <c r="J58" s="20"/>
      <c r="K58" s="21"/>
      <c r="L58" s="20"/>
      <c r="M58" s="21"/>
      <c r="N58" s="20"/>
      <c r="O58" s="21"/>
      <c r="P58" s="20">
        <f>$H58+$J58+$L58+$N58</f>
        <v>2552906000</v>
      </c>
      <c r="Q58" s="21">
        <f>$I58+$K58+$M58+$O58</f>
        <v>2556811966</v>
      </c>
      <c r="R58" s="22">
        <f>IF($H58=0,0,(($H58-$H58)/$H58)*100)</f>
        <v>0</v>
      </c>
      <c r="S58" s="23">
        <f>IF($I58=0,0,(($I58-$I58)/$I58)*100)</f>
        <v>0</v>
      </c>
      <c r="T58" s="22">
        <f>IF($E58=0,0,($P58/$E58)*100)</f>
        <v>17.38582597802277</v>
      </c>
      <c r="U58" s="24">
        <f>IF($E58=0,0,($Q58/$E58)*100)</f>
        <v>17.41242642674751</v>
      </c>
      <c r="V58" s="20"/>
      <c r="W58" s="21"/>
    </row>
    <row r="59" spans="1:23" ht="12.75" customHeight="1">
      <c r="A59" s="36" t="s">
        <v>38</v>
      </c>
      <c r="B59" s="37">
        <f>B58</f>
        <v>14683835000</v>
      </c>
      <c r="C59" s="37">
        <f>C58</f>
        <v>0</v>
      </c>
      <c r="D59" s="37"/>
      <c r="E59" s="37">
        <f>$B59+$C59+$D59</f>
        <v>14683835000</v>
      </c>
      <c r="F59" s="38">
        <f aca="true" t="shared" si="26" ref="F59:O59">F58</f>
        <v>4465382000</v>
      </c>
      <c r="G59" s="39">
        <f t="shared" si="26"/>
        <v>4435879000</v>
      </c>
      <c r="H59" s="38">
        <f t="shared" si="26"/>
        <v>2552906000</v>
      </c>
      <c r="I59" s="39">
        <f t="shared" si="26"/>
        <v>2556811966</v>
      </c>
      <c r="J59" s="38">
        <f t="shared" si="26"/>
        <v>0</v>
      </c>
      <c r="K59" s="39">
        <f t="shared" si="26"/>
        <v>0</v>
      </c>
      <c r="L59" s="38">
        <f t="shared" si="26"/>
        <v>0</v>
      </c>
      <c r="M59" s="39">
        <f t="shared" si="26"/>
        <v>0</v>
      </c>
      <c r="N59" s="38">
        <f t="shared" si="26"/>
        <v>0</v>
      </c>
      <c r="O59" s="39">
        <f t="shared" si="26"/>
        <v>0</v>
      </c>
      <c r="P59" s="38">
        <f>$H59+$J59+$L59+$N59</f>
        <v>2552906000</v>
      </c>
      <c r="Q59" s="39">
        <f>$I59+$K59+$M59+$O59</f>
        <v>2556811966</v>
      </c>
      <c r="R59" s="40">
        <f>IF($H59=0,0,(($H59-$H59)/$H59)*100)</f>
        <v>0</v>
      </c>
      <c r="S59" s="41">
        <f>IF($I59=0,0,(($I59-$I59)/$I59)*100)</f>
        <v>0</v>
      </c>
      <c r="T59" s="40">
        <f>IF($E59=0,0,($P59/$E59)*100)</f>
        <v>17.38582597802277</v>
      </c>
      <c r="U59" s="42">
        <f>IF($E59=0,0,($Q59/$E59)*100)</f>
        <v>17.41242642674751</v>
      </c>
      <c r="V59" s="38">
        <f>V58</f>
        <v>0</v>
      </c>
      <c r="W59" s="39">
        <f>W58</f>
        <v>0</v>
      </c>
    </row>
    <row r="60" spans="1:23" ht="12.75" customHeight="1">
      <c r="A60" s="43" t="s">
        <v>72</v>
      </c>
      <c r="B60" s="44">
        <f>B58</f>
        <v>14683835000</v>
      </c>
      <c r="C60" s="44">
        <f>C58</f>
        <v>0</v>
      </c>
      <c r="D60" s="44"/>
      <c r="E60" s="44">
        <f>$B60+$C60+$D60</f>
        <v>14683835000</v>
      </c>
      <c r="F60" s="45">
        <f aca="true" t="shared" si="27" ref="F60:O60">F58</f>
        <v>4465382000</v>
      </c>
      <c r="G60" s="46">
        <f t="shared" si="27"/>
        <v>4435879000</v>
      </c>
      <c r="H60" s="45">
        <f t="shared" si="27"/>
        <v>2552906000</v>
      </c>
      <c r="I60" s="46">
        <f t="shared" si="27"/>
        <v>2556811966</v>
      </c>
      <c r="J60" s="45">
        <f t="shared" si="27"/>
        <v>0</v>
      </c>
      <c r="K60" s="46">
        <f t="shared" si="27"/>
        <v>0</v>
      </c>
      <c r="L60" s="45">
        <f t="shared" si="27"/>
        <v>0</v>
      </c>
      <c r="M60" s="46">
        <f t="shared" si="27"/>
        <v>0</v>
      </c>
      <c r="N60" s="45">
        <f t="shared" si="27"/>
        <v>0</v>
      </c>
      <c r="O60" s="46">
        <f t="shared" si="27"/>
        <v>0</v>
      </c>
      <c r="P60" s="45">
        <f>$H60+$J60+$L60+$N60</f>
        <v>2552906000</v>
      </c>
      <c r="Q60" s="46">
        <f>$I60+$K60+$M60+$O60</f>
        <v>2556811966</v>
      </c>
      <c r="R60" s="47">
        <f>IF($H60=0,0,(($H60-$H60)/$H60)*100)</f>
        <v>0</v>
      </c>
      <c r="S60" s="48">
        <f>IF($I60=0,0,(($I60-$I60)/$I60)*100)</f>
        <v>0</v>
      </c>
      <c r="T60" s="47">
        <f>IF($E60=0,0,($P60/$E60)*100)</f>
        <v>17.38582597802277</v>
      </c>
      <c r="U60" s="51">
        <f>IF($E60=0,0,($Q60/$E60)*100)</f>
        <v>17.41242642674751</v>
      </c>
      <c r="V60" s="45">
        <f>V58</f>
        <v>0</v>
      </c>
      <c r="W60" s="46">
        <f>W58</f>
        <v>0</v>
      </c>
    </row>
    <row r="61" spans="1:23" ht="12.75" customHeight="1" thickBot="1">
      <c r="A61" s="43" t="s">
        <v>74</v>
      </c>
      <c r="B61" s="44">
        <f>SUM(B9:B14,B17:B19,B22:B24,B27,B30:B34,B37:B43,B46:B49,B52:B54,B58)</f>
        <v>32957434000</v>
      </c>
      <c r="C61" s="44">
        <f>SUM(C9:C14,C17:C19,C22:C24,C27,C30:C34,C37:C43,C46:C49,C52:C54,C58)</f>
        <v>0</v>
      </c>
      <c r="D61" s="44"/>
      <c r="E61" s="44">
        <f>$B61+$C61+$D61</f>
        <v>32957434000</v>
      </c>
      <c r="F61" s="45">
        <f aca="true" t="shared" si="28" ref="F61:O61">SUM(F9:F14,F17:F19,F22:F24,F27,F30:F34,F37:F43,F46:F49,F52:F54,F58)</f>
        <v>11422294000</v>
      </c>
      <c r="G61" s="46">
        <f t="shared" si="28"/>
        <v>7785495000</v>
      </c>
      <c r="H61" s="45">
        <f t="shared" si="28"/>
        <v>3845519000</v>
      </c>
      <c r="I61" s="46">
        <f t="shared" si="28"/>
        <v>4135829541</v>
      </c>
      <c r="J61" s="45">
        <f t="shared" si="28"/>
        <v>0</v>
      </c>
      <c r="K61" s="46">
        <f t="shared" si="28"/>
        <v>0</v>
      </c>
      <c r="L61" s="45">
        <f t="shared" si="28"/>
        <v>0</v>
      </c>
      <c r="M61" s="46">
        <f t="shared" si="28"/>
        <v>0</v>
      </c>
      <c r="N61" s="45">
        <f t="shared" si="28"/>
        <v>0</v>
      </c>
      <c r="O61" s="46">
        <f t="shared" si="28"/>
        <v>0</v>
      </c>
      <c r="P61" s="45">
        <f>$H61+$J61+$L61+$N61</f>
        <v>3845519000</v>
      </c>
      <c r="Q61" s="46">
        <f>$I61+$K61+$M61+$O61</f>
        <v>4135829541</v>
      </c>
      <c r="R61" s="47">
        <f>IF($H61=0,0,(($H61-$H61)/$H61)*100)</f>
        <v>0</v>
      </c>
      <c r="S61" s="48">
        <f>IF($I61=0,0,(($I61-$I61)/$I61)*100)</f>
        <v>0</v>
      </c>
      <c r="T61" s="47">
        <f>IF((+$E9+$E10+$E11+$E12+$E13+$E17+$E18+$E19+$E22+$E23+$E24+$E27+$E30+$E33+$E39+$E41+$E42+$E46+$E47+$E48+$E49+$E52+$E54+$E58)=0,0,(P61/(+$E9+$E10+$E11+$E12+$E13+$E17+$E18+$E19+$E22+$E23+$E24+$E27+$E30+$E33+$E39+$E41+$E42+$E46+$E47+$E48+$E49+$E52+$E54+$E58)*100))</f>
        <v>15.240726189767525</v>
      </c>
      <c r="U61" s="51">
        <f>IF((+$E9+$E10+$E11+$E12+$E13+$E17+$E18+$E19+$E22+$E23+$E24+$E27+$E30+$E33+$E39+$E41+$E42+$E46+$E47+$E48+$E49+$E52+$E54+$E58)=0,0,(Q61/(+$E9+$E10+$E11+$E12+$E13+$E17+$E18+$E19+$E22+$E23+$E24+$E27+$E30+$E33+$E39+$E41+$E42+$E46+$E47+$E48+$E49+$E52+$E54+$E58)*100))</f>
        <v>16.391297404052064</v>
      </c>
      <c r="V61" s="45">
        <f>SUM(V9:V14,V17:V19,V22:V24,V27,V30:V34,V37:V43,V46:V49,V52:V54,V58)</f>
        <v>0</v>
      </c>
      <c r="W61" s="46">
        <f>SUM(W9:W14,W17:W19,W22:W24,W27,W30:W34,W37:W43,W46:W49,W52:W54,W58)</f>
        <v>0</v>
      </c>
    </row>
    <row r="62" spans="1:23" ht="13.5" thickTop="1">
      <c r="A62" s="52"/>
      <c r="B62" s="53"/>
      <c r="C62" s="54"/>
      <c r="D62" s="54"/>
      <c r="E62" s="55"/>
      <c r="F62" s="53"/>
      <c r="G62" s="54"/>
      <c r="H62" s="54"/>
      <c r="I62" s="55"/>
      <c r="J62" s="54"/>
      <c r="K62" s="55"/>
      <c r="L62" s="54"/>
      <c r="M62" s="54"/>
      <c r="N62" s="54"/>
      <c r="O62" s="54"/>
      <c r="P62" s="54"/>
      <c r="Q62" s="54"/>
      <c r="R62" s="54"/>
      <c r="S62" s="54"/>
      <c r="T62" s="54"/>
      <c r="U62" s="55"/>
      <c r="V62" s="53"/>
      <c r="W62" s="55"/>
    </row>
    <row r="63" spans="1:23" ht="12.75">
      <c r="A63" s="56"/>
      <c r="B63" s="57"/>
      <c r="C63" s="58"/>
      <c r="D63" s="58"/>
      <c r="E63" s="59"/>
      <c r="F63" s="60" t="s">
        <v>4</v>
      </c>
      <c r="G63" s="61"/>
      <c r="H63" s="60" t="s">
        <v>5</v>
      </c>
      <c r="I63" s="62"/>
      <c r="J63" s="60" t="s">
        <v>6</v>
      </c>
      <c r="K63" s="62"/>
      <c r="L63" s="60" t="s">
        <v>7</v>
      </c>
      <c r="M63" s="60"/>
      <c r="N63" s="63" t="s">
        <v>8</v>
      </c>
      <c r="O63" s="60"/>
      <c r="P63" s="133" t="s">
        <v>9</v>
      </c>
      <c r="Q63" s="134"/>
      <c r="R63" s="135" t="s">
        <v>10</v>
      </c>
      <c r="S63" s="134"/>
      <c r="T63" s="135" t="s">
        <v>11</v>
      </c>
      <c r="U63" s="134"/>
      <c r="V63" s="133"/>
      <c r="W63" s="134"/>
    </row>
    <row r="64" spans="1:23" ht="67.5">
      <c r="A64" s="64" t="s">
        <v>75</v>
      </c>
      <c r="B64" s="65" t="s">
        <v>76</v>
      </c>
      <c r="C64" s="65" t="s">
        <v>77</v>
      </c>
      <c r="D64" s="66" t="s">
        <v>15</v>
      </c>
      <c r="E64" s="65" t="s">
        <v>16</v>
      </c>
      <c r="F64" s="65" t="s">
        <v>17</v>
      </c>
      <c r="G64" s="65" t="s">
        <v>78</v>
      </c>
      <c r="H64" s="65" t="s">
        <v>79</v>
      </c>
      <c r="I64" s="67" t="s">
        <v>20</v>
      </c>
      <c r="J64" s="65" t="s">
        <v>80</v>
      </c>
      <c r="K64" s="67" t="s">
        <v>22</v>
      </c>
      <c r="L64" s="65" t="s">
        <v>81</v>
      </c>
      <c r="M64" s="67" t="s">
        <v>24</v>
      </c>
      <c r="N64" s="65" t="s">
        <v>82</v>
      </c>
      <c r="O64" s="67" t="s">
        <v>26</v>
      </c>
      <c r="P64" s="67" t="s">
        <v>83</v>
      </c>
      <c r="Q64" s="68" t="s">
        <v>28</v>
      </c>
      <c r="R64" s="69" t="s">
        <v>83</v>
      </c>
      <c r="S64" s="70" t="s">
        <v>28</v>
      </c>
      <c r="T64" s="69" t="s">
        <v>84</v>
      </c>
      <c r="U64" s="66" t="s">
        <v>30</v>
      </c>
      <c r="V64" s="65"/>
      <c r="W64" s="67"/>
    </row>
    <row r="65" spans="1:23" ht="12.75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3"/>
      <c r="N65" s="72"/>
      <c r="O65" s="73"/>
      <c r="P65" s="72"/>
      <c r="Q65" s="73"/>
      <c r="R65" s="72"/>
      <c r="S65" s="73"/>
      <c r="T65" s="72"/>
      <c r="U65" s="72"/>
      <c r="V65" s="72"/>
      <c r="W65" s="72"/>
    </row>
    <row r="66" spans="1:23" ht="12.75" hidden="1">
      <c r="A66" s="74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6"/>
      <c r="N66" s="75"/>
      <c r="O66" s="76"/>
      <c r="P66" s="75"/>
      <c r="Q66" s="76"/>
      <c r="R66" s="77"/>
      <c r="S66" s="78"/>
      <c r="T66" s="77"/>
      <c r="U66" s="77"/>
      <c r="V66" s="75"/>
      <c r="W66" s="75"/>
    </row>
    <row r="67" spans="1:23" ht="12.75" hidden="1">
      <c r="A67" s="79" t="s">
        <v>85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1"/>
      <c r="N67" s="80"/>
      <c r="O67" s="81"/>
      <c r="P67" s="80"/>
      <c r="Q67" s="81"/>
      <c r="R67" s="82"/>
      <c r="S67" s="83"/>
      <c r="T67" s="82"/>
      <c r="U67" s="82"/>
      <c r="V67" s="80"/>
      <c r="W67" s="80"/>
    </row>
    <row r="68" spans="1:23" ht="12.75" hidden="1">
      <c r="A68" s="84" t="s">
        <v>86</v>
      </c>
      <c r="B68" s="85">
        <f>SUM(B69:B72)</f>
        <v>0</v>
      </c>
      <c r="C68" s="85">
        <f aca="true" t="shared" si="29" ref="C68:I68">SUM(C69:C72)</f>
        <v>0</v>
      </c>
      <c r="D68" s="85">
        <f t="shared" si="29"/>
        <v>0</v>
      </c>
      <c r="E68" s="85">
        <f t="shared" si="29"/>
        <v>0</v>
      </c>
      <c r="F68" s="85">
        <f t="shared" si="29"/>
        <v>0</v>
      </c>
      <c r="G68" s="85">
        <f t="shared" si="29"/>
        <v>0</v>
      </c>
      <c r="H68" s="85">
        <f t="shared" si="29"/>
        <v>0</v>
      </c>
      <c r="I68" s="85">
        <f t="shared" si="29"/>
        <v>0</v>
      </c>
      <c r="J68" s="85">
        <f>SUM(J69:J72)</f>
        <v>0</v>
      </c>
      <c r="K68" s="85">
        <f>SUM(K69:K72)</f>
        <v>0</v>
      </c>
      <c r="L68" s="85">
        <f>SUM(L69:L72)</f>
        <v>0</v>
      </c>
      <c r="M68" s="86">
        <f>SUM(M69:M72)</f>
        <v>0</v>
      </c>
      <c r="N68" s="85"/>
      <c r="O68" s="86"/>
      <c r="P68" s="85"/>
      <c r="Q68" s="86"/>
      <c r="R68" s="87"/>
      <c r="S68" s="88"/>
      <c r="T68" s="87"/>
      <c r="U68" s="87"/>
      <c r="V68" s="85">
        <f>SUM(V69:V72)</f>
        <v>0</v>
      </c>
      <c r="W68" s="85">
        <f>SUM(W69:W72)</f>
        <v>0</v>
      </c>
    </row>
    <row r="69" spans="1:23" ht="12.75" hidden="1">
      <c r="A69" s="56" t="s">
        <v>87</v>
      </c>
      <c r="B69" s="89"/>
      <c r="C69" s="89"/>
      <c r="D69" s="89"/>
      <c r="E69" s="89">
        <f>SUM(B69:D69)</f>
        <v>0</v>
      </c>
      <c r="F69" s="89"/>
      <c r="G69" s="89"/>
      <c r="H69" s="89"/>
      <c r="I69" s="90"/>
      <c r="J69" s="89"/>
      <c r="K69" s="90"/>
      <c r="L69" s="89"/>
      <c r="M69" s="91"/>
      <c r="N69" s="89"/>
      <c r="O69" s="91"/>
      <c r="P69" s="89"/>
      <c r="Q69" s="91"/>
      <c r="R69" s="92"/>
      <c r="S69" s="93"/>
      <c r="T69" s="92"/>
      <c r="U69" s="92"/>
      <c r="V69" s="89"/>
      <c r="W69" s="89"/>
    </row>
    <row r="70" spans="1:23" ht="12.75" hidden="1">
      <c r="A70" s="56" t="s">
        <v>88</v>
      </c>
      <c r="B70" s="89"/>
      <c r="C70" s="89"/>
      <c r="D70" s="89"/>
      <c r="E70" s="89">
        <f>SUM(B70:D70)</f>
        <v>0</v>
      </c>
      <c r="F70" s="89"/>
      <c r="G70" s="89"/>
      <c r="H70" s="89"/>
      <c r="I70" s="90"/>
      <c r="J70" s="89"/>
      <c r="K70" s="90"/>
      <c r="L70" s="89"/>
      <c r="M70" s="91"/>
      <c r="N70" s="89"/>
      <c r="O70" s="91"/>
      <c r="P70" s="89"/>
      <c r="Q70" s="91"/>
      <c r="R70" s="92"/>
      <c r="S70" s="93"/>
      <c r="T70" s="92"/>
      <c r="U70" s="92"/>
      <c r="V70" s="89"/>
      <c r="W70" s="89"/>
    </row>
    <row r="71" spans="1:23" ht="12.75" hidden="1">
      <c r="A71" s="56" t="s">
        <v>89</v>
      </c>
      <c r="B71" s="89"/>
      <c r="C71" s="89"/>
      <c r="D71" s="89"/>
      <c r="E71" s="89">
        <f>SUM(B71:D71)</f>
        <v>0</v>
      </c>
      <c r="F71" s="89"/>
      <c r="G71" s="89"/>
      <c r="H71" s="89"/>
      <c r="I71" s="90"/>
      <c r="J71" s="89"/>
      <c r="K71" s="90"/>
      <c r="L71" s="89"/>
      <c r="M71" s="91"/>
      <c r="N71" s="89"/>
      <c r="O71" s="91"/>
      <c r="P71" s="89"/>
      <c r="Q71" s="91"/>
      <c r="R71" s="92"/>
      <c r="S71" s="93"/>
      <c r="T71" s="92"/>
      <c r="U71" s="92"/>
      <c r="V71" s="89"/>
      <c r="W71" s="89"/>
    </row>
    <row r="72" spans="1:23" ht="12.75" hidden="1">
      <c r="A72" s="56" t="s">
        <v>90</v>
      </c>
      <c r="B72" s="89"/>
      <c r="C72" s="89"/>
      <c r="D72" s="89"/>
      <c r="E72" s="89">
        <f>SUM(B72:D72)</f>
        <v>0</v>
      </c>
      <c r="F72" s="89"/>
      <c r="G72" s="89"/>
      <c r="H72" s="89"/>
      <c r="I72" s="90"/>
      <c r="J72" s="89"/>
      <c r="K72" s="90"/>
      <c r="L72" s="89"/>
      <c r="M72" s="91"/>
      <c r="N72" s="89"/>
      <c r="O72" s="91"/>
      <c r="P72" s="89"/>
      <c r="Q72" s="91"/>
      <c r="R72" s="92"/>
      <c r="S72" s="93"/>
      <c r="T72" s="92"/>
      <c r="U72" s="92"/>
      <c r="V72" s="89"/>
      <c r="W72" s="89"/>
    </row>
    <row r="73" spans="1:23" ht="12.75" hidden="1">
      <c r="A73" s="56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91"/>
      <c r="N73" s="89"/>
      <c r="O73" s="91"/>
      <c r="P73" s="89"/>
      <c r="Q73" s="91"/>
      <c r="R73" s="92"/>
      <c r="S73" s="93"/>
      <c r="T73" s="92"/>
      <c r="U73" s="92"/>
      <c r="V73" s="89"/>
      <c r="W73" s="89"/>
    </row>
    <row r="74" spans="1:23" ht="12.75" hidden="1">
      <c r="A74" s="94" t="s">
        <v>91</v>
      </c>
      <c r="B74" s="95">
        <f aca="true" t="shared" si="30" ref="B74:S74">+B75+B76+B77+B78+B79+B80+B81+B82+B83</f>
        <v>0</v>
      </c>
      <c r="C74" s="95">
        <f t="shared" si="30"/>
        <v>0</v>
      </c>
      <c r="D74" s="95">
        <f t="shared" si="30"/>
        <v>0</v>
      </c>
      <c r="E74" s="95">
        <f t="shared" si="30"/>
        <v>0</v>
      </c>
      <c r="F74" s="95">
        <f t="shared" si="30"/>
        <v>0</v>
      </c>
      <c r="G74" s="95">
        <f t="shared" si="30"/>
        <v>0</v>
      </c>
      <c r="H74" s="95">
        <f t="shared" si="30"/>
        <v>0</v>
      </c>
      <c r="I74" s="95">
        <f t="shared" si="30"/>
        <v>0</v>
      </c>
      <c r="J74" s="95">
        <f t="shared" si="30"/>
        <v>0</v>
      </c>
      <c r="K74" s="95">
        <f t="shared" si="30"/>
        <v>0</v>
      </c>
      <c r="L74" s="95">
        <f t="shared" si="30"/>
        <v>0</v>
      </c>
      <c r="M74" s="95">
        <f t="shared" si="30"/>
        <v>0</v>
      </c>
      <c r="N74" s="95">
        <f t="shared" si="30"/>
        <v>0</v>
      </c>
      <c r="O74" s="95">
        <f t="shared" si="30"/>
        <v>0</v>
      </c>
      <c r="P74" s="95">
        <f t="shared" si="30"/>
        <v>0</v>
      </c>
      <c r="Q74" s="96">
        <f t="shared" si="30"/>
        <v>0</v>
      </c>
      <c r="R74" s="97">
        <f t="shared" si="30"/>
        <v>0</v>
      </c>
      <c r="S74" s="97">
        <f t="shared" si="30"/>
        <v>0</v>
      </c>
      <c r="T74" s="98">
        <f>IF(SUM($E75:$E83)=0,0,(P74/SUM($E75:$E83))*100)</f>
        <v>0</v>
      </c>
      <c r="U74" s="99">
        <f>IF(SUM($E75:$E83)=0,0,(Q74/SUM($E75:$E83))*100)</f>
        <v>0</v>
      </c>
      <c r="V74" s="95">
        <f>+V75+V76+V77+V78+V79+V80+V81+V82+V83</f>
        <v>0</v>
      </c>
      <c r="W74" s="95">
        <f>+W75+W76+W77+W78+W79+W80+W81+W82+W83</f>
        <v>0</v>
      </c>
    </row>
    <row r="75" spans="1:23" ht="12.75">
      <c r="A75" s="100" t="s">
        <v>92</v>
      </c>
      <c r="B75" s="101">
        <v>0</v>
      </c>
      <c r="C75" s="101">
        <v>0</v>
      </c>
      <c r="D75" s="101"/>
      <c r="E75" s="101">
        <f aca="true" t="shared" si="31" ref="E75:E83">$B75+$C75+$D75</f>
        <v>0</v>
      </c>
      <c r="F75" s="101">
        <v>0</v>
      </c>
      <c r="G75" s="101">
        <v>0</v>
      </c>
      <c r="H75" s="101">
        <v>0</v>
      </c>
      <c r="I75" s="101">
        <v>0</v>
      </c>
      <c r="J75" s="101"/>
      <c r="K75" s="101"/>
      <c r="L75" s="101"/>
      <c r="M75" s="101"/>
      <c r="N75" s="101"/>
      <c r="O75" s="101"/>
      <c r="P75" s="101">
        <f aca="true" t="shared" si="32" ref="P75:P83">$H75+$J75+$L75+$N75</f>
        <v>0</v>
      </c>
      <c r="Q75" s="89">
        <f aca="true" t="shared" si="33" ref="Q75:Q83">$I75+$K75+$M75+$O75</f>
        <v>0</v>
      </c>
      <c r="R75" s="102">
        <f aca="true" t="shared" si="34" ref="R75:R83">IF($H75=0,0,(($H75-$H75)/$H75)*100)</f>
        <v>0</v>
      </c>
      <c r="S75" s="103">
        <f aca="true" t="shared" si="35" ref="S75:S83">IF($I75=0,0,(($I75-$I75)/$I75)*100)</f>
        <v>0</v>
      </c>
      <c r="T75" s="102">
        <f aca="true" t="shared" si="36" ref="T75:T83">IF($E75=0,0,($P75/$E75)*100)</f>
        <v>0</v>
      </c>
      <c r="U75" s="103">
        <f aca="true" t="shared" si="37" ref="U75:U83">IF($E75=0,0,($Q75/$E75)*100)</f>
        <v>0</v>
      </c>
      <c r="V75" s="101"/>
      <c r="W75" s="101"/>
    </row>
    <row r="76" spans="1:23" ht="12.75">
      <c r="A76" s="104" t="s">
        <v>93</v>
      </c>
      <c r="B76" s="89">
        <v>0</v>
      </c>
      <c r="C76" s="89">
        <v>0</v>
      </c>
      <c r="D76" s="89"/>
      <c r="E76" s="89">
        <f t="shared" si="31"/>
        <v>0</v>
      </c>
      <c r="F76" s="89">
        <v>0</v>
      </c>
      <c r="G76" s="89">
        <v>0</v>
      </c>
      <c r="H76" s="89">
        <v>0</v>
      </c>
      <c r="I76" s="89">
        <v>0</v>
      </c>
      <c r="J76" s="89"/>
      <c r="K76" s="89"/>
      <c r="L76" s="89"/>
      <c r="M76" s="89"/>
      <c r="N76" s="89"/>
      <c r="O76" s="89"/>
      <c r="P76" s="91">
        <f t="shared" si="32"/>
        <v>0</v>
      </c>
      <c r="Q76" s="91">
        <f t="shared" si="33"/>
        <v>0</v>
      </c>
      <c r="R76" s="102">
        <f t="shared" si="34"/>
        <v>0</v>
      </c>
      <c r="S76" s="103">
        <f t="shared" si="35"/>
        <v>0</v>
      </c>
      <c r="T76" s="102">
        <f t="shared" si="36"/>
        <v>0</v>
      </c>
      <c r="U76" s="103">
        <f t="shared" si="37"/>
        <v>0</v>
      </c>
      <c r="V76" s="89"/>
      <c r="W76" s="89"/>
    </row>
    <row r="77" spans="1:23" ht="12.75">
      <c r="A77" s="104" t="s">
        <v>94</v>
      </c>
      <c r="B77" s="89">
        <v>0</v>
      </c>
      <c r="C77" s="89">
        <v>0</v>
      </c>
      <c r="D77" s="89"/>
      <c r="E77" s="89">
        <f t="shared" si="31"/>
        <v>0</v>
      </c>
      <c r="F77" s="89">
        <v>0</v>
      </c>
      <c r="G77" s="89">
        <v>0</v>
      </c>
      <c r="H77" s="89">
        <v>0</v>
      </c>
      <c r="I77" s="89">
        <v>0</v>
      </c>
      <c r="J77" s="89"/>
      <c r="K77" s="89"/>
      <c r="L77" s="89"/>
      <c r="M77" s="89"/>
      <c r="N77" s="89"/>
      <c r="O77" s="89"/>
      <c r="P77" s="91">
        <f t="shared" si="32"/>
        <v>0</v>
      </c>
      <c r="Q77" s="91">
        <f t="shared" si="33"/>
        <v>0</v>
      </c>
      <c r="R77" s="102">
        <f t="shared" si="34"/>
        <v>0</v>
      </c>
      <c r="S77" s="103">
        <f t="shared" si="35"/>
        <v>0</v>
      </c>
      <c r="T77" s="102">
        <f t="shared" si="36"/>
        <v>0</v>
      </c>
      <c r="U77" s="103">
        <f t="shared" si="37"/>
        <v>0</v>
      </c>
      <c r="V77" s="89"/>
      <c r="W77" s="89"/>
    </row>
    <row r="78" spans="1:23" ht="12.75">
      <c r="A78" s="104" t="s">
        <v>95</v>
      </c>
      <c r="B78" s="89">
        <v>0</v>
      </c>
      <c r="C78" s="89">
        <v>0</v>
      </c>
      <c r="D78" s="89"/>
      <c r="E78" s="89">
        <f t="shared" si="31"/>
        <v>0</v>
      </c>
      <c r="F78" s="89">
        <v>0</v>
      </c>
      <c r="G78" s="89">
        <v>0</v>
      </c>
      <c r="H78" s="89">
        <v>0</v>
      </c>
      <c r="I78" s="89">
        <v>0</v>
      </c>
      <c r="J78" s="89"/>
      <c r="K78" s="89"/>
      <c r="L78" s="89"/>
      <c r="M78" s="89"/>
      <c r="N78" s="89"/>
      <c r="O78" s="89"/>
      <c r="P78" s="91">
        <f t="shared" si="32"/>
        <v>0</v>
      </c>
      <c r="Q78" s="91">
        <f t="shared" si="33"/>
        <v>0</v>
      </c>
      <c r="R78" s="102">
        <f t="shared" si="34"/>
        <v>0</v>
      </c>
      <c r="S78" s="103">
        <f t="shared" si="35"/>
        <v>0</v>
      </c>
      <c r="T78" s="102">
        <f t="shared" si="36"/>
        <v>0</v>
      </c>
      <c r="U78" s="103">
        <f t="shared" si="37"/>
        <v>0</v>
      </c>
      <c r="V78" s="89"/>
      <c r="W78" s="89"/>
    </row>
    <row r="79" spans="1:23" ht="12.75">
      <c r="A79" s="104" t="s">
        <v>96</v>
      </c>
      <c r="B79" s="89">
        <v>0</v>
      </c>
      <c r="C79" s="89">
        <v>0</v>
      </c>
      <c r="D79" s="89"/>
      <c r="E79" s="89">
        <f t="shared" si="31"/>
        <v>0</v>
      </c>
      <c r="F79" s="89">
        <v>0</v>
      </c>
      <c r="G79" s="89">
        <v>0</v>
      </c>
      <c r="H79" s="89">
        <v>0</v>
      </c>
      <c r="I79" s="89">
        <v>0</v>
      </c>
      <c r="J79" s="89"/>
      <c r="K79" s="89"/>
      <c r="L79" s="89"/>
      <c r="M79" s="89"/>
      <c r="N79" s="89"/>
      <c r="O79" s="89"/>
      <c r="P79" s="91">
        <f t="shared" si="32"/>
        <v>0</v>
      </c>
      <c r="Q79" s="91">
        <f t="shared" si="33"/>
        <v>0</v>
      </c>
      <c r="R79" s="102">
        <f t="shared" si="34"/>
        <v>0</v>
      </c>
      <c r="S79" s="103">
        <f t="shared" si="35"/>
        <v>0</v>
      </c>
      <c r="T79" s="102">
        <f t="shared" si="36"/>
        <v>0</v>
      </c>
      <c r="U79" s="103">
        <f t="shared" si="37"/>
        <v>0</v>
      </c>
      <c r="V79" s="89"/>
      <c r="W79" s="89"/>
    </row>
    <row r="80" spans="1:23" ht="12.75">
      <c r="A80" s="104" t="s">
        <v>97</v>
      </c>
      <c r="B80" s="89">
        <v>0</v>
      </c>
      <c r="C80" s="89">
        <v>0</v>
      </c>
      <c r="D80" s="89"/>
      <c r="E80" s="89">
        <f t="shared" si="31"/>
        <v>0</v>
      </c>
      <c r="F80" s="89">
        <v>0</v>
      </c>
      <c r="G80" s="89">
        <v>0</v>
      </c>
      <c r="H80" s="89">
        <v>0</v>
      </c>
      <c r="I80" s="89">
        <v>0</v>
      </c>
      <c r="J80" s="89"/>
      <c r="K80" s="89"/>
      <c r="L80" s="89"/>
      <c r="M80" s="89"/>
      <c r="N80" s="89"/>
      <c r="O80" s="89"/>
      <c r="P80" s="91">
        <f t="shared" si="32"/>
        <v>0</v>
      </c>
      <c r="Q80" s="91">
        <f t="shared" si="33"/>
        <v>0</v>
      </c>
      <c r="R80" s="102">
        <f t="shared" si="34"/>
        <v>0</v>
      </c>
      <c r="S80" s="103">
        <f t="shared" si="35"/>
        <v>0</v>
      </c>
      <c r="T80" s="102">
        <f t="shared" si="36"/>
        <v>0</v>
      </c>
      <c r="U80" s="103">
        <f t="shared" si="37"/>
        <v>0</v>
      </c>
      <c r="V80" s="89"/>
      <c r="W80" s="89"/>
    </row>
    <row r="81" spans="1:23" ht="12.75">
      <c r="A81" s="104" t="s">
        <v>98</v>
      </c>
      <c r="B81" s="89">
        <v>0</v>
      </c>
      <c r="C81" s="89">
        <v>0</v>
      </c>
      <c r="D81" s="89"/>
      <c r="E81" s="89">
        <f t="shared" si="31"/>
        <v>0</v>
      </c>
      <c r="F81" s="89">
        <v>0</v>
      </c>
      <c r="G81" s="89">
        <v>0</v>
      </c>
      <c r="H81" s="89">
        <v>0</v>
      </c>
      <c r="I81" s="89">
        <v>0</v>
      </c>
      <c r="J81" s="89"/>
      <c r="K81" s="89"/>
      <c r="L81" s="89"/>
      <c r="M81" s="89"/>
      <c r="N81" s="89"/>
      <c r="O81" s="89"/>
      <c r="P81" s="91">
        <f t="shared" si="32"/>
        <v>0</v>
      </c>
      <c r="Q81" s="91">
        <f t="shared" si="33"/>
        <v>0</v>
      </c>
      <c r="R81" s="102">
        <f t="shared" si="34"/>
        <v>0</v>
      </c>
      <c r="S81" s="103">
        <f t="shared" si="35"/>
        <v>0</v>
      </c>
      <c r="T81" s="102">
        <f t="shared" si="36"/>
        <v>0</v>
      </c>
      <c r="U81" s="103">
        <f t="shared" si="37"/>
        <v>0</v>
      </c>
      <c r="V81" s="89"/>
      <c r="W81" s="89"/>
    </row>
    <row r="82" spans="1:23" ht="12.75">
      <c r="A82" s="104" t="s">
        <v>99</v>
      </c>
      <c r="B82" s="89">
        <v>0</v>
      </c>
      <c r="C82" s="89">
        <v>0</v>
      </c>
      <c r="D82" s="89"/>
      <c r="E82" s="89">
        <f t="shared" si="31"/>
        <v>0</v>
      </c>
      <c r="F82" s="89">
        <v>0</v>
      </c>
      <c r="G82" s="89">
        <v>0</v>
      </c>
      <c r="H82" s="89">
        <v>0</v>
      </c>
      <c r="I82" s="89">
        <v>0</v>
      </c>
      <c r="J82" s="89"/>
      <c r="K82" s="89"/>
      <c r="L82" s="89"/>
      <c r="M82" s="89"/>
      <c r="N82" s="89"/>
      <c r="O82" s="89"/>
      <c r="P82" s="91">
        <f t="shared" si="32"/>
        <v>0</v>
      </c>
      <c r="Q82" s="91">
        <f t="shared" si="33"/>
        <v>0</v>
      </c>
      <c r="R82" s="102">
        <f t="shared" si="34"/>
        <v>0</v>
      </c>
      <c r="S82" s="103">
        <f t="shared" si="35"/>
        <v>0</v>
      </c>
      <c r="T82" s="102">
        <f t="shared" si="36"/>
        <v>0</v>
      </c>
      <c r="U82" s="103">
        <f t="shared" si="37"/>
        <v>0</v>
      </c>
      <c r="V82" s="89"/>
      <c r="W82" s="89"/>
    </row>
    <row r="83" spans="1:23" ht="12.75">
      <c r="A83" s="105" t="s">
        <v>100</v>
      </c>
      <c r="B83" s="106">
        <v>0</v>
      </c>
      <c r="C83" s="106">
        <v>0</v>
      </c>
      <c r="D83" s="106"/>
      <c r="E83" s="106">
        <f t="shared" si="31"/>
        <v>0</v>
      </c>
      <c r="F83" s="106">
        <v>0</v>
      </c>
      <c r="G83" s="106">
        <v>0</v>
      </c>
      <c r="H83" s="106">
        <v>0</v>
      </c>
      <c r="I83" s="106">
        <v>0</v>
      </c>
      <c r="J83" s="106"/>
      <c r="K83" s="106"/>
      <c r="L83" s="106"/>
      <c r="M83" s="106"/>
      <c r="N83" s="106"/>
      <c r="O83" s="106"/>
      <c r="P83" s="107">
        <f t="shared" si="32"/>
        <v>0</v>
      </c>
      <c r="Q83" s="107">
        <f t="shared" si="33"/>
        <v>0</v>
      </c>
      <c r="R83" s="108">
        <f t="shared" si="34"/>
        <v>0</v>
      </c>
      <c r="S83" s="109">
        <f t="shared" si="35"/>
        <v>0</v>
      </c>
      <c r="T83" s="108">
        <f t="shared" si="36"/>
        <v>0</v>
      </c>
      <c r="U83" s="109">
        <f t="shared" si="37"/>
        <v>0</v>
      </c>
      <c r="V83" s="106"/>
      <c r="W83" s="106"/>
    </row>
    <row r="84" spans="1:23" ht="22.5" hidden="1">
      <c r="A84" s="110" t="s">
        <v>101</v>
      </c>
      <c r="B84" s="111">
        <f aca="true" t="shared" si="38" ref="B84:I84">SUM(B85:B99)</f>
        <v>0</v>
      </c>
      <c r="C84" s="111">
        <f t="shared" si="38"/>
        <v>0</v>
      </c>
      <c r="D84" s="111">
        <f t="shared" si="38"/>
        <v>0</v>
      </c>
      <c r="E84" s="111">
        <f t="shared" si="38"/>
        <v>0</v>
      </c>
      <c r="F84" s="111">
        <f t="shared" si="38"/>
        <v>0</v>
      </c>
      <c r="G84" s="111">
        <f t="shared" si="38"/>
        <v>0</v>
      </c>
      <c r="H84" s="111">
        <f t="shared" si="38"/>
        <v>0</v>
      </c>
      <c r="I84" s="111">
        <f t="shared" si="38"/>
        <v>0</v>
      </c>
      <c r="J84" s="111">
        <f>SUM(J85:J99)</f>
        <v>0</v>
      </c>
      <c r="K84" s="111">
        <f>SUM(K85:K99)</f>
        <v>0</v>
      </c>
      <c r="L84" s="111">
        <f>SUM(L85:L99)</f>
        <v>0</v>
      </c>
      <c r="M84" s="112">
        <f>SUM(M85:M99)</f>
        <v>0</v>
      </c>
      <c r="N84" s="111"/>
      <c r="O84" s="112"/>
      <c r="P84" s="111"/>
      <c r="Q84" s="112"/>
      <c r="R84" s="113" t="str">
        <f aca="true" t="shared" si="39" ref="R84:S99">IF(L84=0," ",(N84-L84)/L84)</f>
        <v> </v>
      </c>
      <c r="S84" s="113" t="str">
        <f t="shared" si="39"/>
        <v> </v>
      </c>
      <c r="T84" s="113" t="str">
        <f aca="true" t="shared" si="40" ref="T84:T102">IF(E84=0," ",(P84/E84))</f>
        <v> </v>
      </c>
      <c r="U84" s="114" t="str">
        <f aca="true" t="shared" si="41" ref="U84:U102">IF(E84=0," ",(Q84/E84))</f>
        <v> </v>
      </c>
      <c r="V84" s="111">
        <f>SUM(V85:V99)</f>
        <v>0</v>
      </c>
      <c r="W84" s="111">
        <f>SUM(W85:W99)</f>
        <v>0</v>
      </c>
    </row>
    <row r="85" spans="1:23" ht="12.75" hidden="1">
      <c r="A85" s="115"/>
      <c r="B85" s="116"/>
      <c r="C85" s="116"/>
      <c r="D85" s="116"/>
      <c r="E85" s="117">
        <f>SUM(B85:D85)</f>
        <v>0</v>
      </c>
      <c r="F85" s="116"/>
      <c r="G85" s="116"/>
      <c r="H85" s="116"/>
      <c r="I85" s="116"/>
      <c r="J85" s="116"/>
      <c r="K85" s="116"/>
      <c r="L85" s="116"/>
      <c r="M85" s="118"/>
      <c r="N85" s="116"/>
      <c r="O85" s="118"/>
      <c r="P85" s="116"/>
      <c r="Q85" s="118"/>
      <c r="R85" s="119" t="str">
        <f t="shared" si="39"/>
        <v> </v>
      </c>
      <c r="S85" s="119" t="str">
        <f t="shared" si="39"/>
        <v> </v>
      </c>
      <c r="T85" s="119" t="str">
        <f t="shared" si="40"/>
        <v> </v>
      </c>
      <c r="U85" s="120" t="str">
        <f t="shared" si="41"/>
        <v> </v>
      </c>
      <c r="V85" s="116"/>
      <c r="W85" s="116"/>
    </row>
    <row r="86" spans="1:23" ht="12.75" hidden="1">
      <c r="A86" s="115"/>
      <c r="B86" s="116"/>
      <c r="C86" s="116"/>
      <c r="D86" s="116"/>
      <c r="E86" s="117">
        <f aca="true" t="shared" si="42" ref="E86:E99">SUM(B86:D86)</f>
        <v>0</v>
      </c>
      <c r="F86" s="116"/>
      <c r="G86" s="116"/>
      <c r="H86" s="116"/>
      <c r="I86" s="116"/>
      <c r="J86" s="116"/>
      <c r="K86" s="116"/>
      <c r="L86" s="116"/>
      <c r="M86" s="118"/>
      <c r="N86" s="116"/>
      <c r="O86" s="118"/>
      <c r="P86" s="116"/>
      <c r="Q86" s="118"/>
      <c r="R86" s="119" t="str">
        <f t="shared" si="39"/>
        <v> </v>
      </c>
      <c r="S86" s="119" t="str">
        <f t="shared" si="39"/>
        <v> </v>
      </c>
      <c r="T86" s="119" t="str">
        <f t="shared" si="40"/>
        <v> </v>
      </c>
      <c r="U86" s="120" t="str">
        <f t="shared" si="41"/>
        <v> </v>
      </c>
      <c r="V86" s="116"/>
      <c r="W86" s="116"/>
    </row>
    <row r="87" spans="1:23" ht="12.75" hidden="1">
      <c r="A87" s="115"/>
      <c r="B87" s="116"/>
      <c r="C87" s="116"/>
      <c r="D87" s="116"/>
      <c r="E87" s="117">
        <f t="shared" si="42"/>
        <v>0</v>
      </c>
      <c r="F87" s="116"/>
      <c r="G87" s="116"/>
      <c r="H87" s="116"/>
      <c r="I87" s="116"/>
      <c r="J87" s="116"/>
      <c r="K87" s="116"/>
      <c r="L87" s="116"/>
      <c r="M87" s="118"/>
      <c r="N87" s="116"/>
      <c r="O87" s="118"/>
      <c r="P87" s="116"/>
      <c r="Q87" s="118"/>
      <c r="R87" s="119" t="str">
        <f t="shared" si="39"/>
        <v> </v>
      </c>
      <c r="S87" s="119" t="str">
        <f t="shared" si="39"/>
        <v> </v>
      </c>
      <c r="T87" s="119" t="str">
        <f t="shared" si="40"/>
        <v> </v>
      </c>
      <c r="U87" s="120" t="str">
        <f t="shared" si="41"/>
        <v> </v>
      </c>
      <c r="V87" s="116"/>
      <c r="W87" s="116"/>
    </row>
    <row r="88" spans="1:23" ht="12.75" hidden="1">
      <c r="A88" s="115"/>
      <c r="B88" s="116"/>
      <c r="C88" s="116"/>
      <c r="D88" s="116"/>
      <c r="E88" s="117">
        <f t="shared" si="42"/>
        <v>0</v>
      </c>
      <c r="F88" s="116"/>
      <c r="G88" s="116"/>
      <c r="H88" s="116"/>
      <c r="I88" s="116"/>
      <c r="J88" s="116"/>
      <c r="K88" s="116"/>
      <c r="L88" s="116"/>
      <c r="M88" s="118"/>
      <c r="N88" s="116"/>
      <c r="O88" s="118"/>
      <c r="P88" s="116"/>
      <c r="Q88" s="118"/>
      <c r="R88" s="119" t="str">
        <f t="shared" si="39"/>
        <v> </v>
      </c>
      <c r="S88" s="119" t="str">
        <f t="shared" si="39"/>
        <v> </v>
      </c>
      <c r="T88" s="119" t="str">
        <f t="shared" si="40"/>
        <v> </v>
      </c>
      <c r="U88" s="120" t="str">
        <f t="shared" si="41"/>
        <v> </v>
      </c>
      <c r="V88" s="116"/>
      <c r="W88" s="116"/>
    </row>
    <row r="89" spans="1:23" ht="12.75" hidden="1">
      <c r="A89" s="115"/>
      <c r="B89" s="116"/>
      <c r="C89" s="116"/>
      <c r="D89" s="116"/>
      <c r="E89" s="117">
        <f t="shared" si="42"/>
        <v>0</v>
      </c>
      <c r="F89" s="116"/>
      <c r="G89" s="116"/>
      <c r="H89" s="116"/>
      <c r="I89" s="116"/>
      <c r="J89" s="116"/>
      <c r="K89" s="116"/>
      <c r="L89" s="116"/>
      <c r="M89" s="118"/>
      <c r="N89" s="116"/>
      <c r="O89" s="118"/>
      <c r="P89" s="116"/>
      <c r="Q89" s="118"/>
      <c r="R89" s="119" t="str">
        <f t="shared" si="39"/>
        <v> </v>
      </c>
      <c r="S89" s="119" t="str">
        <f t="shared" si="39"/>
        <v> </v>
      </c>
      <c r="T89" s="119" t="str">
        <f t="shared" si="40"/>
        <v> </v>
      </c>
      <c r="U89" s="120" t="str">
        <f t="shared" si="41"/>
        <v> </v>
      </c>
      <c r="V89" s="116"/>
      <c r="W89" s="116"/>
    </row>
    <row r="90" spans="1:23" ht="12.75" hidden="1">
      <c r="A90" s="115"/>
      <c r="B90" s="116"/>
      <c r="C90" s="116"/>
      <c r="D90" s="116"/>
      <c r="E90" s="117">
        <f t="shared" si="42"/>
        <v>0</v>
      </c>
      <c r="F90" s="116"/>
      <c r="G90" s="116"/>
      <c r="H90" s="116"/>
      <c r="I90" s="116"/>
      <c r="J90" s="116"/>
      <c r="K90" s="116"/>
      <c r="L90" s="116"/>
      <c r="M90" s="118"/>
      <c r="N90" s="116"/>
      <c r="O90" s="118"/>
      <c r="P90" s="116"/>
      <c r="Q90" s="118"/>
      <c r="R90" s="119" t="str">
        <f t="shared" si="39"/>
        <v> </v>
      </c>
      <c r="S90" s="119" t="str">
        <f t="shared" si="39"/>
        <v> </v>
      </c>
      <c r="T90" s="119" t="str">
        <f t="shared" si="40"/>
        <v> </v>
      </c>
      <c r="U90" s="120" t="str">
        <f t="shared" si="41"/>
        <v> </v>
      </c>
      <c r="V90" s="116"/>
      <c r="W90" s="116"/>
    </row>
    <row r="91" spans="1:23" ht="12.75" hidden="1">
      <c r="A91" s="115"/>
      <c r="B91" s="116"/>
      <c r="C91" s="116"/>
      <c r="D91" s="116"/>
      <c r="E91" s="117">
        <f t="shared" si="42"/>
        <v>0</v>
      </c>
      <c r="F91" s="116"/>
      <c r="G91" s="116"/>
      <c r="H91" s="116"/>
      <c r="I91" s="116"/>
      <c r="J91" s="116"/>
      <c r="K91" s="116"/>
      <c r="L91" s="116"/>
      <c r="M91" s="118"/>
      <c r="N91" s="116"/>
      <c r="O91" s="118"/>
      <c r="P91" s="116"/>
      <c r="Q91" s="118"/>
      <c r="R91" s="119" t="str">
        <f t="shared" si="39"/>
        <v> </v>
      </c>
      <c r="S91" s="119" t="str">
        <f t="shared" si="39"/>
        <v> </v>
      </c>
      <c r="T91" s="119" t="str">
        <f t="shared" si="40"/>
        <v> </v>
      </c>
      <c r="U91" s="120" t="str">
        <f t="shared" si="41"/>
        <v> </v>
      </c>
      <c r="V91" s="116"/>
      <c r="W91" s="116"/>
    </row>
    <row r="92" spans="1:23" ht="12.75" hidden="1">
      <c r="A92" s="115"/>
      <c r="B92" s="116"/>
      <c r="C92" s="116"/>
      <c r="D92" s="116"/>
      <c r="E92" s="117">
        <f t="shared" si="42"/>
        <v>0</v>
      </c>
      <c r="F92" s="116"/>
      <c r="G92" s="116"/>
      <c r="H92" s="116"/>
      <c r="I92" s="116"/>
      <c r="J92" s="116"/>
      <c r="K92" s="116"/>
      <c r="L92" s="116"/>
      <c r="M92" s="118"/>
      <c r="N92" s="116"/>
      <c r="O92" s="118"/>
      <c r="P92" s="116"/>
      <c r="Q92" s="118"/>
      <c r="R92" s="119" t="str">
        <f t="shared" si="39"/>
        <v> </v>
      </c>
      <c r="S92" s="119" t="str">
        <f t="shared" si="39"/>
        <v> </v>
      </c>
      <c r="T92" s="119" t="str">
        <f t="shared" si="40"/>
        <v> </v>
      </c>
      <c r="U92" s="120" t="str">
        <f t="shared" si="41"/>
        <v> </v>
      </c>
      <c r="V92" s="116"/>
      <c r="W92" s="116"/>
    </row>
    <row r="93" spans="1:23" ht="12.75" hidden="1">
      <c r="A93" s="115"/>
      <c r="B93" s="116"/>
      <c r="C93" s="116"/>
      <c r="D93" s="116"/>
      <c r="E93" s="117">
        <f t="shared" si="42"/>
        <v>0</v>
      </c>
      <c r="F93" s="116"/>
      <c r="G93" s="116"/>
      <c r="H93" s="116"/>
      <c r="I93" s="116"/>
      <c r="J93" s="116"/>
      <c r="K93" s="116"/>
      <c r="L93" s="116"/>
      <c r="M93" s="118"/>
      <c r="N93" s="116"/>
      <c r="O93" s="118"/>
      <c r="P93" s="116"/>
      <c r="Q93" s="118"/>
      <c r="R93" s="119" t="str">
        <f t="shared" si="39"/>
        <v> </v>
      </c>
      <c r="S93" s="119" t="str">
        <f t="shared" si="39"/>
        <v> </v>
      </c>
      <c r="T93" s="119" t="str">
        <f t="shared" si="40"/>
        <v> </v>
      </c>
      <c r="U93" s="120" t="str">
        <f t="shared" si="41"/>
        <v> </v>
      </c>
      <c r="V93" s="116"/>
      <c r="W93" s="116"/>
    </row>
    <row r="94" spans="1:23" ht="12.75" hidden="1">
      <c r="A94" s="115"/>
      <c r="B94" s="116"/>
      <c r="C94" s="116"/>
      <c r="D94" s="116"/>
      <c r="E94" s="117">
        <f t="shared" si="42"/>
        <v>0</v>
      </c>
      <c r="F94" s="116"/>
      <c r="G94" s="116"/>
      <c r="H94" s="116"/>
      <c r="I94" s="116"/>
      <c r="J94" s="116"/>
      <c r="K94" s="116"/>
      <c r="L94" s="116"/>
      <c r="M94" s="118"/>
      <c r="N94" s="116"/>
      <c r="O94" s="118"/>
      <c r="P94" s="116"/>
      <c r="Q94" s="118"/>
      <c r="R94" s="119" t="str">
        <f t="shared" si="39"/>
        <v> </v>
      </c>
      <c r="S94" s="119" t="str">
        <f t="shared" si="39"/>
        <v> </v>
      </c>
      <c r="T94" s="119" t="str">
        <f t="shared" si="40"/>
        <v> </v>
      </c>
      <c r="U94" s="120" t="str">
        <f t="shared" si="41"/>
        <v> </v>
      </c>
      <c r="V94" s="116"/>
      <c r="W94" s="116"/>
    </row>
    <row r="95" spans="1:23" ht="12.75" hidden="1">
      <c r="A95" s="115"/>
      <c r="B95" s="116"/>
      <c r="C95" s="116"/>
      <c r="D95" s="116"/>
      <c r="E95" s="117">
        <f t="shared" si="42"/>
        <v>0</v>
      </c>
      <c r="F95" s="116"/>
      <c r="G95" s="116"/>
      <c r="H95" s="116"/>
      <c r="I95" s="116"/>
      <c r="J95" s="116"/>
      <c r="K95" s="116"/>
      <c r="L95" s="116"/>
      <c r="M95" s="118"/>
      <c r="N95" s="116"/>
      <c r="O95" s="118"/>
      <c r="P95" s="116"/>
      <c r="Q95" s="118"/>
      <c r="R95" s="119" t="str">
        <f t="shared" si="39"/>
        <v> </v>
      </c>
      <c r="S95" s="119" t="str">
        <f t="shared" si="39"/>
        <v> </v>
      </c>
      <c r="T95" s="119" t="str">
        <f t="shared" si="40"/>
        <v> </v>
      </c>
      <c r="U95" s="120" t="str">
        <f t="shared" si="41"/>
        <v> </v>
      </c>
      <c r="V95" s="116"/>
      <c r="W95" s="116"/>
    </row>
    <row r="96" spans="1:23" ht="12.75" hidden="1">
      <c r="A96" s="115"/>
      <c r="B96" s="116"/>
      <c r="C96" s="116"/>
      <c r="D96" s="116"/>
      <c r="E96" s="117">
        <f t="shared" si="42"/>
        <v>0</v>
      </c>
      <c r="F96" s="116"/>
      <c r="G96" s="116"/>
      <c r="H96" s="116"/>
      <c r="I96" s="116"/>
      <c r="J96" s="116"/>
      <c r="K96" s="116"/>
      <c r="L96" s="116"/>
      <c r="M96" s="118"/>
      <c r="N96" s="116"/>
      <c r="O96" s="118"/>
      <c r="P96" s="116"/>
      <c r="Q96" s="118"/>
      <c r="R96" s="119" t="str">
        <f t="shared" si="39"/>
        <v> </v>
      </c>
      <c r="S96" s="119" t="str">
        <f t="shared" si="39"/>
        <v> </v>
      </c>
      <c r="T96" s="119" t="str">
        <f t="shared" si="40"/>
        <v> </v>
      </c>
      <c r="U96" s="120" t="str">
        <f t="shared" si="41"/>
        <v> </v>
      </c>
      <c r="V96" s="116"/>
      <c r="W96" s="116"/>
    </row>
    <row r="97" spans="1:23" ht="12.75" hidden="1">
      <c r="A97" s="115"/>
      <c r="B97" s="116"/>
      <c r="C97" s="116"/>
      <c r="D97" s="116"/>
      <c r="E97" s="117">
        <f t="shared" si="42"/>
        <v>0</v>
      </c>
      <c r="F97" s="116"/>
      <c r="G97" s="116"/>
      <c r="H97" s="118"/>
      <c r="I97" s="116"/>
      <c r="J97" s="118"/>
      <c r="K97" s="116"/>
      <c r="L97" s="118"/>
      <c r="M97" s="118"/>
      <c r="N97" s="118"/>
      <c r="O97" s="118"/>
      <c r="P97" s="118"/>
      <c r="Q97" s="118"/>
      <c r="R97" s="119" t="str">
        <f t="shared" si="39"/>
        <v> </v>
      </c>
      <c r="S97" s="119" t="str">
        <f t="shared" si="39"/>
        <v> </v>
      </c>
      <c r="T97" s="119" t="str">
        <f t="shared" si="40"/>
        <v> </v>
      </c>
      <c r="U97" s="120" t="str">
        <f t="shared" si="41"/>
        <v> </v>
      </c>
      <c r="V97" s="116"/>
      <c r="W97" s="116"/>
    </row>
    <row r="98" spans="1:23" ht="12.75" hidden="1">
      <c r="A98" s="115"/>
      <c r="B98" s="116"/>
      <c r="C98" s="116"/>
      <c r="D98" s="116"/>
      <c r="E98" s="117">
        <f t="shared" si="42"/>
        <v>0</v>
      </c>
      <c r="F98" s="116"/>
      <c r="G98" s="116"/>
      <c r="H98" s="118"/>
      <c r="I98" s="116"/>
      <c r="J98" s="118"/>
      <c r="K98" s="116"/>
      <c r="L98" s="118"/>
      <c r="M98" s="118"/>
      <c r="N98" s="118"/>
      <c r="O98" s="118"/>
      <c r="P98" s="118"/>
      <c r="Q98" s="118"/>
      <c r="R98" s="119" t="str">
        <f t="shared" si="39"/>
        <v> </v>
      </c>
      <c r="S98" s="119" t="str">
        <f t="shared" si="39"/>
        <v> </v>
      </c>
      <c r="T98" s="119" t="str">
        <f t="shared" si="40"/>
        <v> </v>
      </c>
      <c r="U98" s="120" t="str">
        <f t="shared" si="41"/>
        <v> </v>
      </c>
      <c r="V98" s="116"/>
      <c r="W98" s="116"/>
    </row>
    <row r="99" spans="1:23" ht="12.75" hidden="1">
      <c r="A99" s="115"/>
      <c r="B99" s="116"/>
      <c r="C99" s="116"/>
      <c r="D99" s="116"/>
      <c r="E99" s="117">
        <f t="shared" si="42"/>
        <v>0</v>
      </c>
      <c r="F99" s="116"/>
      <c r="G99" s="116"/>
      <c r="H99" s="118"/>
      <c r="I99" s="116"/>
      <c r="J99" s="118"/>
      <c r="K99" s="116"/>
      <c r="L99" s="118"/>
      <c r="M99" s="118"/>
      <c r="N99" s="118"/>
      <c r="O99" s="118"/>
      <c r="P99" s="118"/>
      <c r="Q99" s="118"/>
      <c r="R99" s="119" t="str">
        <f t="shared" si="39"/>
        <v> </v>
      </c>
      <c r="S99" s="119" t="str">
        <f t="shared" si="39"/>
        <v> </v>
      </c>
      <c r="T99" s="119" t="str">
        <f t="shared" si="40"/>
        <v> </v>
      </c>
      <c r="U99" s="120" t="str">
        <f t="shared" si="41"/>
        <v> </v>
      </c>
      <c r="V99" s="116"/>
      <c r="W99" s="116"/>
    </row>
    <row r="100" spans="1:23" ht="12.75" hidden="1">
      <c r="A100" s="121"/>
      <c r="B100" s="122"/>
      <c r="C100" s="123"/>
      <c r="D100" s="123"/>
      <c r="E100" s="123"/>
      <c r="F100" s="122"/>
      <c r="G100" s="123"/>
      <c r="H100" s="122"/>
      <c r="I100" s="123"/>
      <c r="J100" s="122"/>
      <c r="K100" s="123"/>
      <c r="L100" s="122"/>
      <c r="M100" s="122"/>
      <c r="N100" s="122"/>
      <c r="O100" s="122"/>
      <c r="P100" s="122"/>
      <c r="Q100" s="122"/>
      <c r="R100" s="113" t="str">
        <f aca="true" t="shared" si="43" ref="R100:S102">IF(L100=0," ",(N100-L100)/L100)</f>
        <v> </v>
      </c>
      <c r="S100" s="114" t="str">
        <f t="shared" si="43"/>
        <v> </v>
      </c>
      <c r="T100" s="113" t="str">
        <f t="shared" si="40"/>
        <v> </v>
      </c>
      <c r="U100" s="114" t="str">
        <f t="shared" si="41"/>
        <v> </v>
      </c>
      <c r="V100" s="122"/>
      <c r="W100" s="123"/>
    </row>
    <row r="101" spans="1:23" ht="12.75" hidden="1">
      <c r="A101" s="121" t="s">
        <v>72</v>
      </c>
      <c r="B101" s="122">
        <f aca="true" t="shared" si="44" ref="B101:Q101">B84+B74</f>
        <v>0</v>
      </c>
      <c r="C101" s="122">
        <f t="shared" si="44"/>
        <v>0</v>
      </c>
      <c r="D101" s="122">
        <f t="shared" si="44"/>
        <v>0</v>
      </c>
      <c r="E101" s="122">
        <f t="shared" si="44"/>
        <v>0</v>
      </c>
      <c r="F101" s="122">
        <f t="shared" si="44"/>
        <v>0</v>
      </c>
      <c r="G101" s="122">
        <f t="shared" si="44"/>
        <v>0</v>
      </c>
      <c r="H101" s="122">
        <f t="shared" si="44"/>
        <v>0</v>
      </c>
      <c r="I101" s="122">
        <f t="shared" si="44"/>
        <v>0</v>
      </c>
      <c r="J101" s="122">
        <f t="shared" si="44"/>
        <v>0</v>
      </c>
      <c r="K101" s="122">
        <f t="shared" si="44"/>
        <v>0</v>
      </c>
      <c r="L101" s="122">
        <f t="shared" si="44"/>
        <v>0</v>
      </c>
      <c r="M101" s="122">
        <f t="shared" si="44"/>
        <v>0</v>
      </c>
      <c r="N101" s="122">
        <f t="shared" si="44"/>
        <v>0</v>
      </c>
      <c r="O101" s="122">
        <f t="shared" si="44"/>
        <v>0</v>
      </c>
      <c r="P101" s="122">
        <f t="shared" si="44"/>
        <v>0</v>
      </c>
      <c r="Q101" s="122">
        <f t="shared" si="44"/>
        <v>0</v>
      </c>
      <c r="R101" s="113" t="str">
        <f t="shared" si="43"/>
        <v> </v>
      </c>
      <c r="S101" s="114" t="str">
        <f t="shared" si="43"/>
        <v> </v>
      </c>
      <c r="T101" s="113" t="str">
        <f t="shared" si="40"/>
        <v> </v>
      </c>
      <c r="U101" s="114" t="str">
        <f t="shared" si="41"/>
        <v> </v>
      </c>
      <c r="V101" s="122">
        <f>V84+V74</f>
        <v>0</v>
      </c>
      <c r="W101" s="122">
        <f>W84+W74</f>
        <v>0</v>
      </c>
    </row>
    <row r="102" spans="1:23" ht="12.75" hidden="1">
      <c r="A102" s="124" t="s">
        <v>102</v>
      </c>
      <c r="B102" s="125">
        <f>B74</f>
        <v>0</v>
      </c>
      <c r="C102" s="125">
        <f aca="true" t="shared" si="45" ref="C102:Q102">C74</f>
        <v>0</v>
      </c>
      <c r="D102" s="125">
        <f t="shared" si="45"/>
        <v>0</v>
      </c>
      <c r="E102" s="125">
        <f t="shared" si="45"/>
        <v>0</v>
      </c>
      <c r="F102" s="125">
        <f t="shared" si="45"/>
        <v>0</v>
      </c>
      <c r="G102" s="125">
        <f t="shared" si="45"/>
        <v>0</v>
      </c>
      <c r="H102" s="125">
        <f t="shared" si="45"/>
        <v>0</v>
      </c>
      <c r="I102" s="125">
        <f t="shared" si="45"/>
        <v>0</v>
      </c>
      <c r="J102" s="125">
        <f t="shared" si="45"/>
        <v>0</v>
      </c>
      <c r="K102" s="125">
        <f t="shared" si="45"/>
        <v>0</v>
      </c>
      <c r="L102" s="125">
        <f t="shared" si="45"/>
        <v>0</v>
      </c>
      <c r="M102" s="125">
        <f t="shared" si="45"/>
        <v>0</v>
      </c>
      <c r="N102" s="125">
        <f t="shared" si="45"/>
        <v>0</v>
      </c>
      <c r="O102" s="125">
        <f t="shared" si="45"/>
        <v>0</v>
      </c>
      <c r="P102" s="125">
        <f t="shared" si="45"/>
        <v>0</v>
      </c>
      <c r="Q102" s="125">
        <f t="shared" si="45"/>
        <v>0</v>
      </c>
      <c r="R102" s="113" t="str">
        <f t="shared" si="43"/>
        <v> </v>
      </c>
      <c r="S102" s="114" t="str">
        <f t="shared" si="43"/>
        <v> </v>
      </c>
      <c r="T102" s="113" t="str">
        <f t="shared" si="40"/>
        <v> </v>
      </c>
      <c r="U102" s="114" t="str">
        <f t="shared" si="41"/>
        <v> </v>
      </c>
      <c r="V102" s="125">
        <f>V74</f>
        <v>0</v>
      </c>
      <c r="W102" s="125">
        <f>W74</f>
        <v>0</v>
      </c>
    </row>
    <row r="103" spans="1:23" ht="12.75">
      <c r="A103" s="126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8"/>
      <c r="S103" s="128"/>
      <c r="T103" s="128"/>
      <c r="U103" s="128"/>
      <c r="V103" s="127"/>
      <c r="W103" s="127"/>
    </row>
    <row r="104" ht="12.75">
      <c r="A104" s="129" t="s">
        <v>103</v>
      </c>
    </row>
    <row r="105" ht="12.75">
      <c r="A105" s="129" t="s">
        <v>104</v>
      </c>
    </row>
    <row r="106" spans="1:22" ht="12.75">
      <c r="A106" s="129" t="s">
        <v>105</v>
      </c>
      <c r="B106" s="130"/>
      <c r="C106" s="130"/>
      <c r="D106" s="130"/>
      <c r="E106" s="130"/>
      <c r="F106" s="130"/>
      <c r="H106" s="130"/>
      <c r="I106" s="130"/>
      <c r="J106" s="130"/>
      <c r="K106" s="130"/>
      <c r="V106" s="130"/>
    </row>
    <row r="107" spans="1:22" ht="12.75">
      <c r="A107" s="129" t="s">
        <v>106</v>
      </c>
      <c r="B107" s="130"/>
      <c r="C107" s="130"/>
      <c r="D107" s="130"/>
      <c r="E107" s="130"/>
      <c r="F107" s="130"/>
      <c r="H107" s="130"/>
      <c r="I107" s="130"/>
      <c r="J107" s="130"/>
      <c r="K107" s="130"/>
      <c r="V107" s="130"/>
    </row>
    <row r="108" spans="1:22" ht="12.75">
      <c r="A108" s="129" t="s">
        <v>107</v>
      </c>
      <c r="B108" s="130"/>
      <c r="C108" s="130"/>
      <c r="D108" s="130"/>
      <c r="E108" s="130"/>
      <c r="F108" s="130"/>
      <c r="H108" s="130"/>
      <c r="I108" s="130"/>
      <c r="J108" s="130"/>
      <c r="K108" s="130"/>
      <c r="V108" s="130"/>
    </row>
    <row r="109" ht="12.75">
      <c r="A109" s="129" t="s">
        <v>108</v>
      </c>
    </row>
    <row r="112" spans="1:23" ht="12.75">
      <c r="A112" s="130"/>
      <c r="G112" s="130"/>
      <c r="W112" s="130"/>
    </row>
    <row r="113" spans="1:23" ht="12.75">
      <c r="A113" s="130"/>
      <c r="G113" s="130"/>
      <c r="W113" s="130"/>
    </row>
    <row r="114" spans="1:23" ht="12.75">
      <c r="A114" s="130"/>
      <c r="G114" s="130"/>
      <c r="W114" s="130"/>
    </row>
  </sheetData>
  <sheetProtection password="F954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P63:Q63"/>
    <mergeCell ref="R63:S63"/>
    <mergeCell ref="T63:U63"/>
    <mergeCell ref="V63:W63"/>
  </mergeCells>
  <printOptions horizontalCentered="1"/>
  <pageMargins left="0.5" right="0.25" top="0.5" bottom="0.5" header="0.5" footer="0.5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Elsabe Rossouw</cp:lastModifiedBy>
  <dcterms:created xsi:type="dcterms:W3CDTF">2014-11-04T08:46:06Z</dcterms:created>
  <dcterms:modified xsi:type="dcterms:W3CDTF">2014-11-20T13:28:05Z</dcterms:modified>
  <cp:category/>
  <cp:version/>
  <cp:contentType/>
  <cp:contentStatus/>
</cp:coreProperties>
</file>