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<sst xmlns="http://schemas.openxmlformats.org/spreadsheetml/2006/main" count="925" uniqueCount="646">
  <si>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</si>
  <si>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</si>
  <si>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</si>
  <si>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</si>
  <si>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</si>
  <si>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</si>
  <si>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</si>
  <si>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</si>
  <si>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</si>
  <si>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</si>
  <si>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</si>
  <si>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</si>
  <si>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</si>
  <si>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</si>
  <si>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</si>
  <si>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</si>
  <si>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</si>
  <si>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</si>
  <si>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</si>
  <si>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</si>
  <si>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</si>
  <si>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</si>
  <si>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</si>
  <si>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</si>
  <si>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</si>
  <si>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</si>
  <si>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</si>
  <si>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</si>
  <si>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</si>
  <si>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</si>
  <si>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</si>
  <si>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</si>
  <si>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</si>
  <si>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</si>
  <si>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</si>
  <si>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</si>
  <si>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</si>
  <si>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</si>
  <si>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</si>
  <si>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</si>
  <si>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</si>
  <si>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</si>
  <si>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</si>
  <si>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</si>
  <si>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</si>
  <si>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</si>
  <si>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</si>
  <si>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</si>
  <si>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</si>
  <si>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</si>
  <si>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</si>
  <si>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</si>
  <si>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</si>
  <si>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</si>
  <si>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</si>
  <si>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</si>
  <si>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</si>
  <si>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</si>
  <si>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</si>
  <si>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</si>
  <si>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</si>
  <si>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</si>
  <si>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</si>
  <si>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</si>
  <si>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</si>
  <si>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</si>
  <si>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</si>
  <si>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</si>
  <si>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</si>
  <si>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</si>
  <si>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</si>
  <si>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</si>
  <si>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</si>
  <si>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</si>
  <si>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</si>
  <si>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</si>
  <si>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</si>
  <si>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</si>
  <si>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</si>
  <si>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</si>
  <si>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</si>
  <si>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</si>
  <si>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</si>
  <si>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</si>
  <si>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Siyanda</t>
  </si>
  <si>
    <t>DC8</t>
  </si>
  <si>
    <t>Z F Mgcawu</t>
  </si>
  <si>
    <t>NC086</t>
  </si>
  <si>
    <t>Kgatelopele</t>
  </si>
  <si>
    <t>NC085</t>
  </si>
  <si>
    <t>Tsantsabane</t>
  </si>
  <si>
    <t>NC084</t>
  </si>
  <si>
    <t>!Kheis</t>
  </si>
  <si>
    <t>NC083</t>
  </si>
  <si>
    <t>//Khara Hais</t>
  </si>
  <si>
    <t>NC082</t>
  </si>
  <si>
    <t>!Kai! Garib</t>
  </si>
  <si>
    <t>NC081</t>
  </si>
  <si>
    <t>Mier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</si>
  <si>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</si>
  <si>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</si>
  <si>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</si>
  <si>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</si>
  <si>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</si>
  <si>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</si>
  <si>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</si>
  <si>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</si>
  <si>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</si>
  <si>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</si>
  <si>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</si>
  <si>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</si>
  <si>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</si>
  <si>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</si>
  <si>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</si>
  <si>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</si>
  <si>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</si>
  <si>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</si>
  <si>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</si>
  <si>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</si>
  <si>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</si>
  <si>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</si>
  <si>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</si>
  <si>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</si>
  <si>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</si>
  <si>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</si>
  <si>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</si>
  <si>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</si>
  <si>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</si>
  <si>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</si>
  <si>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</si>
  <si>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</si>
  <si>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</si>
  <si>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</si>
  <si>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</si>
  <si>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</si>
  <si>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</si>
  <si>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</si>
  <si>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</si>
  <si>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</si>
  <si>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</si>
  <si>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</si>
  <si>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</si>
  <si>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</si>
  <si>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</si>
  <si>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</si>
  <si>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</si>
  <si>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</si>
  <si>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NW404</t>
  </si>
  <si>
    <t>Maquassi Hills</t>
  </si>
  <si>
    <t>NW403</t>
  </si>
  <si>
    <t>City Of Matlosana</t>
  </si>
  <si>
    <t>NW402</t>
  </si>
  <si>
    <t>Tlokwe</t>
  </si>
  <si>
    <t>NW401</t>
  </si>
  <si>
    <t>Ventersdorp</t>
  </si>
  <si>
    <t>Total Dr Ruth Segomotsi Mompati</t>
  </si>
  <si>
    <t>DC39</t>
  </si>
  <si>
    <t>Dr Ruth Segomotsi Mompati</t>
  </si>
  <si>
    <t>NW397</t>
  </si>
  <si>
    <t>Molopo-Kagisano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</si>
  <si>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</si>
  <si>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</si>
  <si>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</si>
  <si>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</si>
  <si>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</si>
  <si>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</si>
  <si>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</si>
  <si>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</si>
  <si>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</si>
  <si>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</si>
  <si>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</si>
  <si>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</si>
  <si>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</si>
  <si>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</si>
  <si>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</si>
  <si>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</si>
  <si>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</si>
  <si>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</si>
  <si>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</si>
  <si>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</si>
  <si>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</si>
  <si>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</si>
  <si>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</si>
  <si>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</si>
  <si>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</si>
  <si>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</si>
  <si>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</si>
  <si>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</si>
  <si>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</si>
  <si>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</si>
  <si>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</si>
  <si>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</si>
  <si>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</si>
  <si>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</si>
  <si>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</si>
  <si>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</si>
  <si>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</si>
  <si>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</si>
  <si>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</si>
  <si>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MP325</t>
  </si>
  <si>
    <t>Bushbuckridge</t>
  </si>
  <si>
    <t>MP324</t>
  </si>
  <si>
    <t>Nkomazi</t>
  </si>
  <si>
    <t>MP323</t>
  </si>
  <si>
    <t>Umjindi</t>
  </si>
  <si>
    <t>MP322</t>
  </si>
  <si>
    <t>Mbombela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</si>
  <si>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</si>
  <si>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</si>
  <si>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</si>
  <si>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</si>
  <si>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</si>
  <si>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</si>
  <si>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</si>
  <si>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</si>
  <si>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</si>
  <si>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</si>
  <si>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</si>
  <si>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</si>
  <si>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</si>
  <si>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</si>
  <si>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</si>
  <si>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</si>
  <si>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</si>
  <si>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</si>
  <si>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</si>
  <si>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</si>
  <si>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</si>
  <si>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</si>
  <si>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</si>
  <si>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</si>
  <si>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</si>
  <si>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</si>
  <si>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</si>
  <si>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</si>
  <si>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</si>
  <si>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</si>
  <si>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</si>
  <si>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</si>
  <si>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</si>
  <si>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</si>
  <si>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</si>
  <si>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</si>
  <si>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</si>
  <si>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</si>
  <si>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</si>
  <si>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LIM475</t>
  </si>
  <si>
    <t>Greater Tubatse</t>
  </si>
  <si>
    <t>LIM474</t>
  </si>
  <si>
    <t>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</si>
  <si>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</si>
  <si>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</si>
  <si>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</si>
  <si>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</si>
  <si>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</si>
  <si>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</si>
  <si>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</si>
  <si>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</si>
  <si>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</si>
  <si>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LIM367</t>
  </si>
  <si>
    <t>Mogalakwena</t>
  </si>
  <si>
    <t>LIM366</t>
  </si>
  <si>
    <t>Bela Bela</t>
  </si>
  <si>
    <t>LIM365</t>
  </si>
  <si>
    <t>Modimolle</t>
  </si>
  <si>
    <t>LIM364</t>
  </si>
  <si>
    <t>Mookgopong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</si>
  <si>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</si>
  <si>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</si>
  <si>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</si>
  <si>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</si>
  <si>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</si>
  <si>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</si>
  <si>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</si>
  <si>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</si>
  <si>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</si>
  <si>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</si>
  <si>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</si>
  <si>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</si>
  <si>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</si>
  <si>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LIM352</t>
  </si>
  <si>
    <t>Aganang</t>
  </si>
  <si>
    <t>LIM351</t>
  </si>
  <si>
    <t>Blouberg</t>
  </si>
  <si>
    <t>Total Vhembe</t>
  </si>
  <si>
    <t>DC34</t>
  </si>
  <si>
    <t>Vhembe</t>
  </si>
  <si>
    <t>LIM344</t>
  </si>
  <si>
    <t>Makhado</t>
  </si>
  <si>
    <t>LIM343</t>
  </si>
  <si>
    <t>Thulamela</t>
  </si>
  <si>
    <t>LIM342</t>
  </si>
  <si>
    <t>Mutale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</si>
  <si>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</si>
  <si>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</si>
  <si>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</si>
  <si>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</si>
  <si>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</si>
  <si>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</si>
  <si>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</si>
  <si>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</si>
  <si>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</si>
  <si>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</si>
  <si>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</si>
  <si>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</si>
  <si>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</si>
  <si>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</si>
  <si>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</si>
  <si>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</si>
  <si>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</si>
  <si>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</si>
  <si>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</si>
  <si>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</si>
  <si>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KZN435</t>
  </si>
  <si>
    <t>Umzimkhulu</t>
  </si>
  <si>
    <t>KZN434</t>
  </si>
  <si>
    <t>Ubuhlebezwe</t>
  </si>
  <si>
    <t>KZN433</t>
  </si>
  <si>
    <t>Greater Kokstad</t>
  </si>
  <si>
    <t>KZN432</t>
  </si>
  <si>
    <t>Kwa Sani</t>
  </si>
  <si>
    <t>KZN431</t>
  </si>
  <si>
    <t>Ingwe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</si>
  <si>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</si>
  <si>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</si>
  <si>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</si>
  <si>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</si>
  <si>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</si>
  <si>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</si>
  <si>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</si>
  <si>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</si>
  <si>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</si>
  <si>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</si>
  <si>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</si>
  <si>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</si>
  <si>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</si>
  <si>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uThungulu</t>
  </si>
  <si>
    <t>KZN286</t>
  </si>
  <si>
    <t>Nkandla</t>
  </si>
  <si>
    <t>KZN285</t>
  </si>
  <si>
    <t>Mthonjaneni</t>
  </si>
  <si>
    <t>KZN284</t>
  </si>
  <si>
    <t>uMlalazi</t>
  </si>
  <si>
    <t>KZN283</t>
  </si>
  <si>
    <t>Ntambanana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</si>
  <si>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</si>
  <si>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</si>
  <si>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</si>
  <si>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</si>
  <si>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</si>
  <si>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</si>
  <si>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</si>
  <si>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KZN275</t>
  </si>
  <si>
    <t>Mtubatuba</t>
  </si>
  <si>
    <t>KZN274</t>
  </si>
  <si>
    <t>Hlabisa</t>
  </si>
  <si>
    <t>KZN273</t>
  </si>
  <si>
    <t>The Big 5 False Bay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</si>
  <si>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</si>
  <si>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</si>
  <si>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</si>
  <si>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</si>
  <si>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</si>
  <si>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</si>
  <si>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</si>
  <si>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</si>
  <si>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</si>
  <si>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</si>
  <si>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</si>
  <si>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</si>
  <si>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</si>
  <si>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</si>
  <si>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</si>
  <si>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</si>
  <si>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</si>
  <si>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</si>
  <si>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</si>
  <si>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</si>
  <si>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</si>
  <si>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</si>
  <si>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</si>
  <si>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</si>
  <si>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</si>
  <si>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</si>
  <si>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</si>
  <si>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</si>
  <si>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</si>
  <si>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</si>
  <si>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</si>
  <si>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</si>
  <si>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</si>
  <si>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</si>
  <si>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</si>
  <si>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</si>
  <si>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</si>
  <si>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</si>
  <si>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</si>
  <si>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</si>
  <si>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KZN236</t>
  </si>
  <si>
    <t>Imbabazane</t>
  </si>
  <si>
    <t>KZN235</t>
  </si>
  <si>
    <t>Okhahlamba</t>
  </si>
  <si>
    <t>KZN234</t>
  </si>
  <si>
    <t>Umtshezi</t>
  </si>
  <si>
    <t>KZN233</t>
  </si>
  <si>
    <t>Indaka</t>
  </si>
  <si>
    <t>KZN232</t>
  </si>
  <si>
    <t>Emnambithi/Ladysmith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</si>
  <si>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</si>
  <si>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</si>
  <si>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</si>
  <si>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</si>
  <si>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</si>
  <si>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</si>
  <si>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</si>
  <si>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</si>
  <si>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</si>
  <si>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</si>
  <si>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</si>
  <si>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</si>
  <si>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</si>
  <si>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</si>
  <si>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</si>
  <si>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</si>
  <si>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</si>
  <si>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</si>
  <si>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</si>
  <si>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</si>
  <si>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</si>
  <si>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Hibiscus Coast</t>
  </si>
  <si>
    <t>KZN215</t>
  </si>
  <si>
    <t>Ezinqoleni</t>
  </si>
  <si>
    <t>KZN214</t>
  </si>
  <si>
    <t>uMuziwabantu</t>
  </si>
  <si>
    <t>KZN213</t>
  </si>
  <si>
    <t>Umzumbe</t>
  </si>
  <si>
    <t>KZN212</t>
  </si>
  <si>
    <t>Umdoni</t>
  </si>
  <si>
    <t>KZN211</t>
  </si>
  <si>
    <t>Vulamehlo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</si>
  <si>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</si>
  <si>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</si>
  <si>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</si>
  <si>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</si>
  <si>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</si>
  <si>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</si>
  <si>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</si>
  <si>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GT484</t>
  </si>
  <si>
    <t>Merafong City</t>
  </si>
  <si>
    <t>GT483</t>
  </si>
  <si>
    <t>Westonaria</t>
  </si>
  <si>
    <t>GT482</t>
  </si>
  <si>
    <t>Randfontein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</si>
  <si>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</si>
  <si>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</si>
  <si>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</si>
  <si>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</si>
  <si>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</si>
  <si>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</si>
  <si>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</si>
  <si>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</si>
  <si>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</si>
  <si>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</si>
  <si>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</si>
  <si>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</si>
  <si>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</si>
  <si>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</si>
  <si>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</si>
  <si>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</si>
  <si>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Ekurhuleni Metro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</si>
  <si>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</si>
  <si>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</si>
  <si>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</si>
  <si>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</si>
  <si>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</si>
  <si>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</si>
  <si>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</si>
  <si>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</si>
  <si>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</si>
  <si>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</si>
  <si>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</si>
  <si>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</si>
  <si>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</si>
  <si>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</si>
  <si>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</si>
  <si>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</si>
  <si>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</si>
  <si>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</si>
  <si>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</si>
  <si>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</si>
  <si>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</si>
  <si>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</si>
  <si>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</si>
  <si>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</si>
  <si>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</si>
  <si>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</si>
  <si>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</si>
  <si>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</si>
  <si>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</si>
  <si>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</si>
  <si>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</si>
  <si>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</si>
  <si>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</si>
  <si>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</si>
  <si>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</si>
  <si>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</si>
  <si>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</si>
  <si>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</si>
  <si>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</si>
  <si>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</si>
  <si>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</si>
  <si>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</si>
  <si>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</si>
  <si>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</si>
  <si>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FS164</t>
  </si>
  <si>
    <t>Naledi (Fs)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</si>
  <si>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</si>
  <si>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</si>
  <si>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</si>
  <si>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</si>
  <si>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</si>
  <si>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</si>
  <si>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</si>
  <si>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</si>
  <si>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</si>
  <si>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</si>
  <si>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</si>
  <si>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</si>
  <si>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</si>
  <si>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</si>
  <si>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</si>
  <si>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</si>
  <si>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</si>
  <si>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</si>
  <si>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</si>
  <si>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</si>
  <si>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</si>
  <si>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</si>
  <si>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</si>
  <si>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</si>
  <si>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</si>
  <si>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</si>
  <si>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</si>
  <si>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</si>
  <si>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</si>
  <si>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</si>
  <si>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</si>
  <si>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</si>
  <si>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</si>
  <si>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</si>
  <si>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</si>
  <si>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</si>
  <si>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</si>
  <si>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EC144</t>
  </si>
  <si>
    <t>Gariep</t>
  </si>
  <si>
    <t>EC143</t>
  </si>
  <si>
    <t>Maletswai</t>
  </si>
  <si>
    <t>EC142</t>
  </si>
  <si>
    <t>Senqu</t>
  </si>
  <si>
    <t>EC141</t>
  </si>
  <si>
    <t>Elundini</t>
  </si>
  <si>
    <t>Total Chris Hani</t>
  </si>
  <si>
    <t>DC13</t>
  </si>
  <si>
    <t>Chris Hani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</si>
  <si>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</si>
  <si>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</si>
  <si>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</si>
  <si>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</si>
  <si>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</si>
  <si>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</si>
  <si>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</si>
  <si>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</si>
  <si>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EC134</t>
  </si>
  <si>
    <t>Lukhanji</t>
  </si>
  <si>
    <t>EC133</t>
  </si>
  <si>
    <t>Inkwanca</t>
  </si>
  <si>
    <t>EC132</t>
  </si>
  <si>
    <t>Tsolwana</t>
  </si>
  <si>
    <t>EC131</t>
  </si>
  <si>
    <t>Inxuba Yethemba</t>
  </si>
  <si>
    <t>Total Amathole</t>
  </si>
  <si>
    <t>DC12</t>
  </si>
  <si>
    <t>Amathole</t>
  </si>
  <si>
    <t>EC128</t>
  </si>
  <si>
    <t>Nxuba</t>
  </si>
  <si>
    <t>EC127</t>
  </si>
  <si>
    <t>Nkonkobe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</si>
  <si>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</si>
  <si>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</si>
  <si>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</si>
  <si>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</si>
  <si>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</si>
  <si>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</si>
  <si>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</si>
  <si>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</si>
  <si>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</si>
  <si>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</si>
  <si>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</si>
  <si>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</si>
  <si>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</si>
  <si>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</si>
  <si>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</si>
  <si>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</si>
  <si>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</si>
  <si>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EC107</t>
  </si>
  <si>
    <t>Baviaans</t>
  </si>
  <si>
    <t>EC106</t>
  </si>
  <si>
    <t>Sundays River Valley</t>
  </si>
  <si>
    <t>EC105</t>
  </si>
  <si>
    <t>Ndlambe</t>
  </si>
  <si>
    <t>EC104</t>
  </si>
  <si>
    <t>Makana</t>
  </si>
  <si>
    <t>EC103</t>
  </si>
  <si>
    <t>Ikwezi</t>
  </si>
  <si>
    <t>EC102</t>
  </si>
  <si>
    <t>Blue Crane Route</t>
  </si>
  <si>
    <t>EC101</t>
  </si>
  <si>
    <t>Camdeboo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</si>
  <si>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</si>
  <si>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</si>
  <si>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</si>
  <si>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</si>
  <si>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</si>
  <si>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</si>
  <si>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</si>
  <si>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</si>
  <si>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</si>
  <si>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</si>
  <si>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</si>
  <si>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</si>
  <si>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</si>
  <si>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</si>
  <si>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</si>
  <si>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</si>
  <si>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</si>
  <si>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</si>
  <si>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</si>
  <si>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</si>
  <si>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July Actual</t>
  </si>
  <si>
    <t>%</t>
  </si>
  <si>
    <t>YTD Actual</t>
  </si>
  <si>
    <t>Adjusted Budget</t>
  </si>
  <si>
    <t>Original Budget</t>
  </si>
  <si>
    <t>Code</t>
  </si>
  <si>
    <t>R thousands</t>
  </si>
  <si>
    <t>MONTHLY CAPITAL EXPENDITURE FOR THE 1st Quarter Ended 30 September 2014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</si>
</sst>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0.0%;\(0.0%\);_(* &quot;- &quot;?_);_(@_)"/>
    <numFmt numFmtId="166" formatCode="_(* #,##0_);_(* \(#,##0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6" fontId="3" fillId="0" borderId="16" xfId="0" applyNumberFormat="1" applyFont="1" applyBorder="1" applyAlignment="1" applyProtection="1">
      <alignment wrapText="1"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0" fontId="20" fillId="0" borderId="16" xfId="0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164" fontId="20" fillId="0" borderId="16" xfId="0" applyNumberFormat="1" applyFont="1" applyBorder="1" applyAlignment="1" applyProtection="1">
      <alignment wrapText="1"/>
      <protection/>
    </xf>
    <xf numFmtId="164" fontId="21" fillId="0" borderId="0" xfId="0" applyNumberFormat="1" applyFont="1" applyFill="1" applyBorder="1" applyAlignment="1" applyProtection="1">
      <alignment/>
      <protection/>
    </xf>
    <xf numFmtId="165" fontId="21" fillId="0" borderId="17" xfId="0" applyNumberFormat="1" applyFont="1" applyFill="1" applyBorder="1" applyAlignment="1" applyProtection="1">
      <alignment/>
      <protection/>
    </xf>
    <xf numFmtId="164" fontId="21" fillId="0" borderId="16" xfId="0" applyNumberFormat="1" applyFont="1" applyFill="1" applyBorder="1" applyAlignment="1" applyProtection="1">
      <alignment/>
      <protection/>
    </xf>
    <xf numFmtId="164" fontId="21" fillId="0" borderId="17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5" fontId="22" fillId="0" borderId="17" xfId="0" applyNumberFormat="1" applyFont="1" applyFill="1" applyBorder="1" applyAlignment="1" applyProtection="1">
      <alignment/>
      <protection/>
    </xf>
    <xf numFmtId="164" fontId="22" fillId="0" borderId="16" xfId="0" applyNumberFormat="1" applyFont="1" applyFill="1" applyBorder="1" applyAlignment="1" applyProtection="1">
      <alignment/>
      <protection/>
    </xf>
    <xf numFmtId="164" fontId="22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/>
      <protection/>
    </xf>
    <xf numFmtId="164" fontId="22" fillId="0" borderId="19" xfId="0" applyNumberFormat="1" applyFont="1" applyFill="1" applyBorder="1" applyAlignment="1" applyProtection="1">
      <alignment/>
      <protection/>
    </xf>
    <xf numFmtId="165" fontId="22" fillId="0" borderId="20" xfId="0" applyNumberFormat="1" applyFont="1" applyFill="1" applyBorder="1" applyAlignment="1" applyProtection="1">
      <alignment/>
      <protection/>
    </xf>
    <xf numFmtId="164" fontId="22" fillId="0" borderId="18" xfId="0" applyNumberFormat="1" applyFont="1" applyFill="1" applyBorder="1" applyAlignment="1" applyProtection="1">
      <alignment/>
      <protection/>
    </xf>
    <xf numFmtId="164" fontId="22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/>
      <protection/>
    </xf>
    <xf numFmtId="164" fontId="22" fillId="0" borderId="22" xfId="0" applyNumberFormat="1" applyFont="1" applyFill="1" applyBorder="1" applyAlignment="1" applyProtection="1">
      <alignment/>
      <protection/>
    </xf>
    <xf numFmtId="165" fontId="22" fillId="0" borderId="23" xfId="0" applyNumberFormat="1" applyFont="1" applyFill="1" applyBorder="1" applyAlignment="1" applyProtection="1">
      <alignment/>
      <protection/>
    </xf>
    <xf numFmtId="164" fontId="22" fillId="0" borderId="21" xfId="0" applyNumberFormat="1" applyFont="1" applyFill="1" applyBorder="1" applyAlignment="1" applyProtection="1">
      <alignment/>
      <protection/>
    </xf>
    <xf numFmtId="164" fontId="22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/>
      <protection/>
    </xf>
    <xf numFmtId="164" fontId="22" fillId="0" borderId="25" xfId="0" applyNumberFormat="1" applyFont="1" applyFill="1" applyBorder="1" applyAlignment="1" applyProtection="1">
      <alignment/>
      <protection/>
    </xf>
    <xf numFmtId="165" fontId="22" fillId="0" borderId="26" xfId="0" applyNumberFormat="1" applyFont="1" applyFill="1" applyBorder="1" applyAlignment="1" applyProtection="1">
      <alignment/>
      <protection/>
    </xf>
    <xf numFmtId="164" fontId="22" fillId="0" borderId="24" xfId="0" applyNumberFormat="1" applyFont="1" applyFill="1" applyBorder="1" applyAlignment="1" applyProtection="1">
      <alignment/>
      <protection/>
    </xf>
    <xf numFmtId="164" fontId="22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3" fillId="0" borderId="27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164" fontId="22" fillId="0" borderId="27" xfId="0" applyNumberFormat="1" applyFont="1" applyFill="1" applyBorder="1" applyAlignment="1" applyProtection="1">
      <alignment/>
      <protection/>
    </xf>
    <xf numFmtId="164" fontId="22" fillId="0" borderId="28" xfId="0" applyNumberFormat="1" applyFont="1" applyFill="1" applyBorder="1" applyAlignment="1" applyProtection="1">
      <alignment/>
      <protection/>
    </xf>
    <xf numFmtId="164" fontId="22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1" width="10.7109375" style="78" customWidth="1"/>
    <col min="12" max="23" width="10.7109375" style="78" hidden="1" customWidth="1"/>
    <col min="24" max="16384" width="9.140625" style="1" customWidth="1"/>
  </cols>
  <sheetData>
    <row r="1" spans="1:22" s="79" customFormat="1" ht="12.75">
      <c r="A1" s="80" t="s">
        <v>645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ht="48" customHeight="1">
      <c r="A2" s="2"/>
      <c r="B2" s="3" t="s">
        <v>644</v>
      </c>
      <c r="C2" s="4" t="s">
        <v>643</v>
      </c>
      <c r="D2" s="5" t="s">
        <v>642</v>
      </c>
      <c r="E2" s="6" t="s">
        <v>641</v>
      </c>
      <c r="F2" s="6" t="s">
        <v>640</v>
      </c>
      <c r="G2" s="7" t="s">
        <v>639</v>
      </c>
      <c r="H2" s="5" t="s">
        <v>638</v>
      </c>
      <c r="I2" s="6" t="s">
        <v>637</v>
      </c>
      <c r="J2" s="7" t="s">
        <v>636</v>
      </c>
      <c r="K2" s="7" t="s">
        <v>635</v>
      </c>
      <c r="L2" s="5" t="s">
        <v>634</v>
      </c>
      <c r="M2" s="6" t="s">
        <v>633</v>
      </c>
      <c r="N2" s="7" t="s">
        <v>632</v>
      </c>
      <c r="O2" s="7" t="s">
        <v>631</v>
      </c>
      <c r="P2" s="5" t="s">
        <v>630</v>
      </c>
      <c r="Q2" s="6" t="s">
        <v>629</v>
      </c>
      <c r="R2" s="7" t="s">
        <v>628</v>
      </c>
      <c r="S2" s="7" t="s">
        <v>627</v>
      </c>
      <c r="T2" s="5" t="s">
        <v>626</v>
      </c>
      <c r="U2" s="6" t="s">
        <v>625</v>
      </c>
      <c r="V2" s="7" t="s">
        <v>624</v>
      </c>
      <c r="W2" s="7" t="s">
        <v>623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622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70</v>
      </c>
      <c r="B5" s="24" t="s">
        <v>621</v>
      </c>
      <c r="C5" s="25" t="s">
        <v>620</v>
      </c>
      <c r="D5" s="26">
        <v>942007423</v>
      </c>
      <c r="E5" s="27">
        <v>1056484706</v>
      </c>
      <c r="F5" s="27">
        <v>105049096</v>
      </c>
      <c r="G5" s="28">
        <f>IF($D5=0,0,$F5/$D5)</f>
        <v>0.1115162082963756</v>
      </c>
      <c r="H5" s="29">
        <v>4279296</v>
      </c>
      <c r="I5" s="27">
        <v>36998452</v>
      </c>
      <c r="J5" s="30">
        <v>63771348</v>
      </c>
      <c r="K5" s="30">
        <v>105049096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70</v>
      </c>
      <c r="B6" s="24" t="s">
        <v>619</v>
      </c>
      <c r="C6" s="25" t="s">
        <v>618</v>
      </c>
      <c r="D6" s="26">
        <v>1392230439</v>
      </c>
      <c r="E6" s="27">
        <v>1392230439</v>
      </c>
      <c r="F6" s="27">
        <v>164265735</v>
      </c>
      <c r="G6" s="28">
        <f>IF($D6=0,0,$F6/$D6)</f>
        <v>0.11798746126969287</v>
      </c>
      <c r="H6" s="29">
        <v>33924776</v>
      </c>
      <c r="I6" s="27">
        <v>54524026</v>
      </c>
      <c r="J6" s="30">
        <v>75816933</v>
      </c>
      <c r="K6" s="30">
        <v>164265735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67</v>
      </c>
      <c r="C7" s="33"/>
      <c r="D7" s="34">
        <f>SUM(D5:D6)</f>
        <v>2334237862</v>
      </c>
      <c r="E7" s="35">
        <f>SUM(E5:E6)</f>
        <v>2448715145</v>
      </c>
      <c r="F7" s="35">
        <f>SUM(F5:F6)</f>
        <v>269314831</v>
      </c>
      <c r="G7" s="36">
        <f>IF($D7=0,0,$F7/$D7)</f>
        <v>0.115375915790025</v>
      </c>
      <c r="H7" s="37">
        <f aca="true" t="shared" si="0" ref="H7:W7">SUM(H5:H6)</f>
        <v>38204072</v>
      </c>
      <c r="I7" s="35">
        <f t="shared" si="0"/>
        <v>91522478</v>
      </c>
      <c r="J7" s="38">
        <f t="shared" si="0"/>
        <v>139588281</v>
      </c>
      <c r="K7" s="38">
        <f t="shared" si="0"/>
        <v>269314831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8</v>
      </c>
      <c r="B8" s="24" t="s">
        <v>617</v>
      </c>
      <c r="C8" s="25" t="s">
        <v>616</v>
      </c>
      <c r="D8" s="26">
        <v>43273252</v>
      </c>
      <c r="E8" s="27">
        <v>43273252</v>
      </c>
      <c r="F8" s="27">
        <v>5594862</v>
      </c>
      <c r="G8" s="28">
        <f>IF($D8=0,0,$F8/$D8)</f>
        <v>0.12929146161698224</v>
      </c>
      <c r="H8" s="29">
        <v>2162049</v>
      </c>
      <c r="I8" s="27">
        <v>114679</v>
      </c>
      <c r="J8" s="30">
        <v>3318134</v>
      </c>
      <c r="K8" s="30">
        <v>5594862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8</v>
      </c>
      <c r="B9" s="24" t="s">
        <v>615</v>
      </c>
      <c r="C9" s="25" t="s">
        <v>614</v>
      </c>
      <c r="D9" s="26">
        <v>39411450</v>
      </c>
      <c r="E9" s="27">
        <v>39411450</v>
      </c>
      <c r="F9" s="27">
        <v>7331152</v>
      </c>
      <c r="G9" s="28">
        <f aca="true" t="shared" si="1" ref="G9:G40">IF($D9=0,0,$F9/$D9)</f>
        <v>0.1860157898275755</v>
      </c>
      <c r="H9" s="29">
        <v>2354686</v>
      </c>
      <c r="I9" s="27">
        <v>1838165</v>
      </c>
      <c r="J9" s="30">
        <v>3138301</v>
      </c>
      <c r="K9" s="30">
        <v>7331152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8</v>
      </c>
      <c r="B10" s="24" t="s">
        <v>613</v>
      </c>
      <c r="C10" s="25" t="s">
        <v>612</v>
      </c>
      <c r="D10" s="26">
        <v>8213262</v>
      </c>
      <c r="E10" s="27">
        <v>8213262</v>
      </c>
      <c r="F10" s="27">
        <v>1546201</v>
      </c>
      <c r="G10" s="28">
        <f t="shared" si="1"/>
        <v>0.188256626904146</v>
      </c>
      <c r="H10" s="29">
        <v>98727</v>
      </c>
      <c r="I10" s="27">
        <v>1272034</v>
      </c>
      <c r="J10" s="30">
        <v>175440</v>
      </c>
      <c r="K10" s="30">
        <v>1546201</v>
      </c>
      <c r="L10" s="29">
        <v>0</v>
      </c>
      <c r="M10" s="27">
        <v>0</v>
      </c>
      <c r="N10" s="30">
        <v>0</v>
      </c>
      <c r="O10" s="30">
        <v>0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8</v>
      </c>
      <c r="B11" s="24" t="s">
        <v>611</v>
      </c>
      <c r="C11" s="25" t="s">
        <v>610</v>
      </c>
      <c r="D11" s="26">
        <v>63678981</v>
      </c>
      <c r="E11" s="27">
        <v>63678981</v>
      </c>
      <c r="F11" s="27">
        <v>1188324</v>
      </c>
      <c r="G11" s="28">
        <f t="shared" si="1"/>
        <v>0.018661165447983536</v>
      </c>
      <c r="H11" s="29">
        <v>200152</v>
      </c>
      <c r="I11" s="27">
        <v>988172</v>
      </c>
      <c r="J11" s="30">
        <v>0</v>
      </c>
      <c r="K11" s="30">
        <v>1188324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8</v>
      </c>
      <c r="B12" s="24" t="s">
        <v>609</v>
      </c>
      <c r="C12" s="25" t="s">
        <v>608</v>
      </c>
      <c r="D12" s="26">
        <v>31192000</v>
      </c>
      <c r="E12" s="27">
        <v>31192000</v>
      </c>
      <c r="F12" s="27">
        <v>6382518</v>
      </c>
      <c r="G12" s="28">
        <f t="shared" si="1"/>
        <v>0.2046203513721467</v>
      </c>
      <c r="H12" s="29">
        <v>1141370</v>
      </c>
      <c r="I12" s="27">
        <v>2262677</v>
      </c>
      <c r="J12" s="30">
        <v>2978471</v>
      </c>
      <c r="K12" s="30">
        <v>6382518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8</v>
      </c>
      <c r="B13" s="24" t="s">
        <v>607</v>
      </c>
      <c r="C13" s="25" t="s">
        <v>606</v>
      </c>
      <c r="D13" s="26">
        <v>26975000</v>
      </c>
      <c r="E13" s="27">
        <v>26975000</v>
      </c>
      <c r="F13" s="27">
        <v>2636017</v>
      </c>
      <c r="G13" s="28">
        <f t="shared" si="1"/>
        <v>0.09772074142724745</v>
      </c>
      <c r="H13" s="29">
        <v>239002</v>
      </c>
      <c r="I13" s="27">
        <v>2397015</v>
      </c>
      <c r="J13" s="30">
        <v>0</v>
      </c>
      <c r="K13" s="30">
        <v>2636017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8</v>
      </c>
      <c r="B14" s="24" t="s">
        <v>605</v>
      </c>
      <c r="C14" s="25" t="s">
        <v>604</v>
      </c>
      <c r="D14" s="26">
        <v>40685600</v>
      </c>
      <c r="E14" s="27">
        <v>40685600</v>
      </c>
      <c r="F14" s="27">
        <v>3888918</v>
      </c>
      <c r="G14" s="28">
        <f t="shared" si="1"/>
        <v>0.09558462945120633</v>
      </c>
      <c r="H14" s="29">
        <v>1393325</v>
      </c>
      <c r="I14" s="27">
        <v>1026524</v>
      </c>
      <c r="J14" s="30">
        <v>1469069</v>
      </c>
      <c r="K14" s="30">
        <v>3888918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8</v>
      </c>
      <c r="B15" s="24" t="s">
        <v>603</v>
      </c>
      <c r="C15" s="25" t="s">
        <v>602</v>
      </c>
      <c r="D15" s="26">
        <v>36231400</v>
      </c>
      <c r="E15" s="27">
        <v>36231400</v>
      </c>
      <c r="F15" s="27">
        <v>12822584</v>
      </c>
      <c r="G15" s="28">
        <f t="shared" si="1"/>
        <v>0.3539080466115027</v>
      </c>
      <c r="H15" s="29">
        <v>3640016</v>
      </c>
      <c r="I15" s="27">
        <v>6173310</v>
      </c>
      <c r="J15" s="30">
        <v>3009258</v>
      </c>
      <c r="K15" s="30">
        <v>12822584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8</v>
      </c>
      <c r="B16" s="24" t="s">
        <v>601</v>
      </c>
      <c r="C16" s="25" t="s">
        <v>600</v>
      </c>
      <c r="D16" s="26">
        <v>19884564</v>
      </c>
      <c r="E16" s="27">
        <v>19884564</v>
      </c>
      <c r="F16" s="27">
        <v>212150</v>
      </c>
      <c r="G16" s="28">
        <f t="shared" si="1"/>
        <v>0.010669079794759392</v>
      </c>
      <c r="H16" s="29">
        <v>212150</v>
      </c>
      <c r="I16" s="27">
        <v>0</v>
      </c>
      <c r="J16" s="30">
        <v>0</v>
      </c>
      <c r="K16" s="30">
        <v>212150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5</v>
      </c>
      <c r="B17" s="24" t="s">
        <v>599</v>
      </c>
      <c r="C17" s="25" t="s">
        <v>598</v>
      </c>
      <c r="D17" s="26">
        <v>13731000</v>
      </c>
      <c r="E17" s="27">
        <v>13731000</v>
      </c>
      <c r="F17" s="27">
        <v>16332</v>
      </c>
      <c r="G17" s="28">
        <f t="shared" si="1"/>
        <v>0.0011894253878086082</v>
      </c>
      <c r="H17" s="29">
        <v>0</v>
      </c>
      <c r="I17" s="27">
        <v>3481</v>
      </c>
      <c r="J17" s="30">
        <v>12851</v>
      </c>
      <c r="K17" s="30">
        <v>16332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597</v>
      </c>
      <c r="C18" s="33"/>
      <c r="D18" s="34">
        <f>SUM(D8:D17)</f>
        <v>323276509</v>
      </c>
      <c r="E18" s="35">
        <f>SUM(E8:E17)</f>
        <v>323276509</v>
      </c>
      <c r="F18" s="35">
        <f>SUM(F8:F17)</f>
        <v>41619058</v>
      </c>
      <c r="G18" s="36">
        <f t="shared" si="1"/>
        <v>0.12874136177955325</v>
      </c>
      <c r="H18" s="37">
        <f aca="true" t="shared" si="2" ref="H18:W18">SUM(H8:H17)</f>
        <v>11441477</v>
      </c>
      <c r="I18" s="35">
        <f t="shared" si="2"/>
        <v>16076057</v>
      </c>
      <c r="J18" s="38">
        <f t="shared" si="2"/>
        <v>14101524</v>
      </c>
      <c r="K18" s="38">
        <f t="shared" si="2"/>
        <v>41619058</v>
      </c>
      <c r="L18" s="37">
        <f t="shared" si="2"/>
        <v>0</v>
      </c>
      <c r="M18" s="35">
        <f t="shared" si="2"/>
        <v>0</v>
      </c>
      <c r="N18" s="38">
        <f t="shared" si="2"/>
        <v>0</v>
      </c>
      <c r="O18" s="38">
        <f t="shared" si="2"/>
        <v>0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8</v>
      </c>
      <c r="B19" s="24" t="s">
        <v>596</v>
      </c>
      <c r="C19" s="25" t="s">
        <v>595</v>
      </c>
      <c r="D19" s="26">
        <v>0</v>
      </c>
      <c r="E19" s="27">
        <v>0</v>
      </c>
      <c r="F19" s="27">
        <v>11488165</v>
      </c>
      <c r="G19" s="28">
        <f t="shared" si="1"/>
        <v>0</v>
      </c>
      <c r="H19" s="29">
        <v>0</v>
      </c>
      <c r="I19" s="27">
        <v>8483964</v>
      </c>
      <c r="J19" s="30">
        <v>3004201</v>
      </c>
      <c r="K19" s="30">
        <v>11488165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8</v>
      </c>
      <c r="B20" s="24" t="s">
        <v>594</v>
      </c>
      <c r="C20" s="25" t="s">
        <v>593</v>
      </c>
      <c r="D20" s="26">
        <v>84082175</v>
      </c>
      <c r="E20" s="27">
        <v>94892361</v>
      </c>
      <c r="F20" s="27">
        <v>0</v>
      </c>
      <c r="G20" s="28">
        <f t="shared" si="1"/>
        <v>0</v>
      </c>
      <c r="H20" s="29">
        <v>0</v>
      </c>
      <c r="I20" s="27">
        <v>0</v>
      </c>
      <c r="J20" s="30">
        <v>0</v>
      </c>
      <c r="K20" s="30">
        <v>0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8</v>
      </c>
      <c r="B21" s="24" t="s">
        <v>592</v>
      </c>
      <c r="C21" s="25" t="s">
        <v>591</v>
      </c>
      <c r="D21" s="26">
        <v>12214950</v>
      </c>
      <c r="E21" s="27">
        <v>12214950</v>
      </c>
      <c r="F21" s="27">
        <v>3398299</v>
      </c>
      <c r="G21" s="28">
        <f t="shared" si="1"/>
        <v>0.2782081793212416</v>
      </c>
      <c r="H21" s="29">
        <v>27956</v>
      </c>
      <c r="I21" s="27">
        <v>2488893</v>
      </c>
      <c r="J21" s="30">
        <v>881450</v>
      </c>
      <c r="K21" s="30">
        <v>3398299</v>
      </c>
      <c r="L21" s="29">
        <v>0</v>
      </c>
      <c r="M21" s="27">
        <v>0</v>
      </c>
      <c r="N21" s="30">
        <v>0</v>
      </c>
      <c r="O21" s="30">
        <v>0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8</v>
      </c>
      <c r="B22" s="24" t="s">
        <v>590</v>
      </c>
      <c r="C22" s="25" t="s">
        <v>589</v>
      </c>
      <c r="D22" s="26">
        <v>43995264</v>
      </c>
      <c r="E22" s="27">
        <v>43995264</v>
      </c>
      <c r="F22" s="27">
        <v>1367839</v>
      </c>
      <c r="G22" s="28">
        <f t="shared" si="1"/>
        <v>0.031090596478748258</v>
      </c>
      <c r="H22" s="29">
        <v>21028</v>
      </c>
      <c r="I22" s="27">
        <v>238318</v>
      </c>
      <c r="J22" s="30">
        <v>1108493</v>
      </c>
      <c r="K22" s="30">
        <v>1367839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8</v>
      </c>
      <c r="B23" s="24" t="s">
        <v>588</v>
      </c>
      <c r="C23" s="25" t="s">
        <v>587</v>
      </c>
      <c r="D23" s="26">
        <v>0</v>
      </c>
      <c r="E23" s="27">
        <v>0</v>
      </c>
      <c r="F23" s="27">
        <v>199574</v>
      </c>
      <c r="G23" s="28">
        <f t="shared" si="1"/>
        <v>0</v>
      </c>
      <c r="H23" s="29">
        <v>31104</v>
      </c>
      <c r="I23" s="27">
        <v>1600</v>
      </c>
      <c r="J23" s="30">
        <v>166870</v>
      </c>
      <c r="K23" s="30">
        <v>199574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8</v>
      </c>
      <c r="B24" s="24" t="s">
        <v>586</v>
      </c>
      <c r="C24" s="25" t="s">
        <v>585</v>
      </c>
      <c r="D24" s="26">
        <v>84043200</v>
      </c>
      <c r="E24" s="27">
        <v>84043200</v>
      </c>
      <c r="F24" s="27">
        <v>636453</v>
      </c>
      <c r="G24" s="28">
        <f t="shared" si="1"/>
        <v>0.007572926780512879</v>
      </c>
      <c r="H24" s="29">
        <v>636453</v>
      </c>
      <c r="I24" s="27">
        <v>0</v>
      </c>
      <c r="J24" s="30">
        <v>0</v>
      </c>
      <c r="K24" s="30">
        <v>636453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8</v>
      </c>
      <c r="B25" s="24" t="s">
        <v>584</v>
      </c>
      <c r="C25" s="25" t="s">
        <v>583</v>
      </c>
      <c r="D25" s="26">
        <v>9144000</v>
      </c>
      <c r="E25" s="27">
        <v>9144000</v>
      </c>
      <c r="F25" s="27">
        <v>662216</v>
      </c>
      <c r="G25" s="28">
        <f t="shared" si="1"/>
        <v>0.07242082239720035</v>
      </c>
      <c r="H25" s="29">
        <v>0</v>
      </c>
      <c r="I25" s="27">
        <v>352470</v>
      </c>
      <c r="J25" s="30">
        <v>309746</v>
      </c>
      <c r="K25" s="30">
        <v>662216</v>
      </c>
      <c r="L25" s="29">
        <v>0</v>
      </c>
      <c r="M25" s="27">
        <v>0</v>
      </c>
      <c r="N25" s="30">
        <v>0</v>
      </c>
      <c r="O25" s="30">
        <v>0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5</v>
      </c>
      <c r="B26" s="24" t="s">
        <v>582</v>
      </c>
      <c r="C26" s="25" t="s">
        <v>581</v>
      </c>
      <c r="D26" s="26">
        <v>513039813</v>
      </c>
      <c r="E26" s="27">
        <v>513039813</v>
      </c>
      <c r="F26" s="27">
        <v>121969009</v>
      </c>
      <c r="G26" s="28">
        <f t="shared" si="1"/>
        <v>0.23773790241889084</v>
      </c>
      <c r="H26" s="29">
        <v>60786764</v>
      </c>
      <c r="I26" s="27">
        <v>28325209</v>
      </c>
      <c r="J26" s="30">
        <v>32857036</v>
      </c>
      <c r="K26" s="30">
        <v>121969009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580</v>
      </c>
      <c r="C27" s="33"/>
      <c r="D27" s="34">
        <f>SUM(D19:D26)</f>
        <v>746519402</v>
      </c>
      <c r="E27" s="35">
        <f>SUM(E19:E26)</f>
        <v>757329588</v>
      </c>
      <c r="F27" s="35">
        <f>SUM(F19:F26)</f>
        <v>139721555</v>
      </c>
      <c r="G27" s="36">
        <f t="shared" si="1"/>
        <v>0.18716399684411686</v>
      </c>
      <c r="H27" s="37">
        <f aca="true" t="shared" si="3" ref="H27:W27">SUM(H19:H26)</f>
        <v>61503305</v>
      </c>
      <c r="I27" s="35">
        <f t="shared" si="3"/>
        <v>39890454</v>
      </c>
      <c r="J27" s="38">
        <f t="shared" si="3"/>
        <v>38327796</v>
      </c>
      <c r="K27" s="38">
        <f t="shared" si="3"/>
        <v>139721555</v>
      </c>
      <c r="L27" s="37">
        <f t="shared" si="3"/>
        <v>0</v>
      </c>
      <c r="M27" s="35">
        <f t="shared" si="3"/>
        <v>0</v>
      </c>
      <c r="N27" s="38">
        <f t="shared" si="3"/>
        <v>0</v>
      </c>
      <c r="O27" s="38">
        <f t="shared" si="3"/>
        <v>0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8</v>
      </c>
      <c r="B28" s="24" t="s">
        <v>579</v>
      </c>
      <c r="C28" s="25" t="s">
        <v>578</v>
      </c>
      <c r="D28" s="26">
        <v>15950000</v>
      </c>
      <c r="E28" s="27">
        <v>15950000</v>
      </c>
      <c r="F28" s="27">
        <v>3153869</v>
      </c>
      <c r="G28" s="28">
        <f t="shared" si="1"/>
        <v>0.19773473354231974</v>
      </c>
      <c r="H28" s="29">
        <v>611053</v>
      </c>
      <c r="I28" s="27">
        <v>350136</v>
      </c>
      <c r="J28" s="30">
        <v>2192680</v>
      </c>
      <c r="K28" s="30">
        <v>3153869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8</v>
      </c>
      <c r="B29" s="24" t="s">
        <v>577</v>
      </c>
      <c r="C29" s="25" t="s">
        <v>576</v>
      </c>
      <c r="D29" s="26">
        <v>13949550</v>
      </c>
      <c r="E29" s="27">
        <v>13949550</v>
      </c>
      <c r="F29" s="27">
        <v>2610727</v>
      </c>
      <c r="G29" s="28">
        <f t="shared" si="1"/>
        <v>0.18715492614457097</v>
      </c>
      <c r="H29" s="29">
        <v>51240</v>
      </c>
      <c r="I29" s="27">
        <v>1059763</v>
      </c>
      <c r="J29" s="30">
        <v>1499724</v>
      </c>
      <c r="K29" s="30">
        <v>2610727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8</v>
      </c>
      <c r="B30" s="24" t="s">
        <v>575</v>
      </c>
      <c r="C30" s="25" t="s">
        <v>574</v>
      </c>
      <c r="D30" s="26">
        <v>12615850</v>
      </c>
      <c r="E30" s="27">
        <v>12615850</v>
      </c>
      <c r="F30" s="27">
        <v>9200</v>
      </c>
      <c r="G30" s="28">
        <f t="shared" si="1"/>
        <v>0.0007292413907901568</v>
      </c>
      <c r="H30" s="29">
        <v>0</v>
      </c>
      <c r="I30" s="27">
        <v>9200</v>
      </c>
      <c r="J30" s="30">
        <v>0</v>
      </c>
      <c r="K30" s="30">
        <v>9200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8</v>
      </c>
      <c r="B31" s="24" t="s">
        <v>573</v>
      </c>
      <c r="C31" s="25" t="s">
        <v>572</v>
      </c>
      <c r="D31" s="26">
        <v>67361000</v>
      </c>
      <c r="E31" s="27">
        <v>67361000</v>
      </c>
      <c r="F31" s="27">
        <v>8619007</v>
      </c>
      <c r="G31" s="28">
        <f t="shared" si="1"/>
        <v>0.12795247992161637</v>
      </c>
      <c r="H31" s="29">
        <v>2737032</v>
      </c>
      <c r="I31" s="27">
        <v>208267</v>
      </c>
      <c r="J31" s="30">
        <v>5673708</v>
      </c>
      <c r="K31" s="30">
        <v>8619007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8</v>
      </c>
      <c r="B32" s="24" t="s">
        <v>571</v>
      </c>
      <c r="C32" s="25" t="s">
        <v>570</v>
      </c>
      <c r="D32" s="26">
        <v>6389000</v>
      </c>
      <c r="E32" s="27">
        <v>6389000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8</v>
      </c>
      <c r="B33" s="24" t="s">
        <v>569</v>
      </c>
      <c r="C33" s="25" t="s">
        <v>568</v>
      </c>
      <c r="D33" s="26">
        <v>38222900</v>
      </c>
      <c r="E33" s="27">
        <v>38222900</v>
      </c>
      <c r="F33" s="27">
        <v>2234313</v>
      </c>
      <c r="G33" s="28">
        <f t="shared" si="1"/>
        <v>0.058454826818477926</v>
      </c>
      <c r="H33" s="29">
        <v>351195</v>
      </c>
      <c r="I33" s="27">
        <v>681265</v>
      </c>
      <c r="J33" s="30">
        <v>1201853</v>
      </c>
      <c r="K33" s="30">
        <v>2234313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8</v>
      </c>
      <c r="B34" s="24" t="s">
        <v>567</v>
      </c>
      <c r="C34" s="25" t="s">
        <v>566</v>
      </c>
      <c r="D34" s="26">
        <v>68423250</v>
      </c>
      <c r="E34" s="27">
        <v>68423250</v>
      </c>
      <c r="F34" s="27">
        <v>843283</v>
      </c>
      <c r="G34" s="28">
        <f t="shared" si="1"/>
        <v>0.012324509578250082</v>
      </c>
      <c r="H34" s="29">
        <v>313542</v>
      </c>
      <c r="I34" s="27">
        <v>239464</v>
      </c>
      <c r="J34" s="30">
        <v>290277</v>
      </c>
      <c r="K34" s="30">
        <v>843283</v>
      </c>
      <c r="L34" s="29">
        <v>0</v>
      </c>
      <c r="M34" s="27">
        <v>0</v>
      </c>
      <c r="N34" s="30">
        <v>0</v>
      </c>
      <c r="O34" s="30">
        <v>0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8</v>
      </c>
      <c r="B35" s="24" t="s">
        <v>565</v>
      </c>
      <c r="C35" s="25" t="s">
        <v>564</v>
      </c>
      <c r="D35" s="26">
        <v>23274000</v>
      </c>
      <c r="E35" s="27">
        <v>23274000</v>
      </c>
      <c r="F35" s="27">
        <v>3544706</v>
      </c>
      <c r="G35" s="28">
        <f t="shared" si="1"/>
        <v>0.15230325685314083</v>
      </c>
      <c r="H35" s="29">
        <v>1187081</v>
      </c>
      <c r="I35" s="27">
        <v>1884665</v>
      </c>
      <c r="J35" s="30">
        <v>472960</v>
      </c>
      <c r="K35" s="30">
        <v>3544706</v>
      </c>
      <c r="L35" s="29">
        <v>0</v>
      </c>
      <c r="M35" s="27">
        <v>0</v>
      </c>
      <c r="N35" s="30">
        <v>0</v>
      </c>
      <c r="O35" s="30">
        <v>0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5</v>
      </c>
      <c r="B36" s="24" t="s">
        <v>563</v>
      </c>
      <c r="C36" s="25" t="s">
        <v>562</v>
      </c>
      <c r="D36" s="26">
        <v>609167346</v>
      </c>
      <c r="E36" s="27">
        <v>609167346</v>
      </c>
      <c r="F36" s="27">
        <v>54470930</v>
      </c>
      <c r="G36" s="28">
        <f t="shared" si="1"/>
        <v>0.08941866361956965</v>
      </c>
      <c r="H36" s="29">
        <v>570310</v>
      </c>
      <c r="I36" s="27">
        <v>21651750</v>
      </c>
      <c r="J36" s="30">
        <v>32248870</v>
      </c>
      <c r="K36" s="30">
        <v>54470930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561</v>
      </c>
      <c r="C37" s="33"/>
      <c r="D37" s="34">
        <f>SUM(D28:D36)</f>
        <v>855352896</v>
      </c>
      <c r="E37" s="35">
        <f>SUM(E28:E36)</f>
        <v>855352896</v>
      </c>
      <c r="F37" s="35">
        <f>SUM(F28:F36)</f>
        <v>75486035</v>
      </c>
      <c r="G37" s="36">
        <f t="shared" si="1"/>
        <v>0.08825133503727565</v>
      </c>
      <c r="H37" s="37">
        <f aca="true" t="shared" si="4" ref="H37:W37">SUM(H28:H36)</f>
        <v>5821453</v>
      </c>
      <c r="I37" s="35">
        <f t="shared" si="4"/>
        <v>26084510</v>
      </c>
      <c r="J37" s="38">
        <f t="shared" si="4"/>
        <v>43580072</v>
      </c>
      <c r="K37" s="38">
        <f t="shared" si="4"/>
        <v>75486035</v>
      </c>
      <c r="L37" s="37">
        <f t="shared" si="4"/>
        <v>0</v>
      </c>
      <c r="M37" s="35">
        <f t="shared" si="4"/>
        <v>0</v>
      </c>
      <c r="N37" s="38">
        <f t="shared" si="4"/>
        <v>0</v>
      </c>
      <c r="O37" s="38">
        <f t="shared" si="4"/>
        <v>0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8</v>
      </c>
      <c r="B38" s="24" t="s">
        <v>560</v>
      </c>
      <c r="C38" s="25" t="s">
        <v>559</v>
      </c>
      <c r="D38" s="26">
        <v>38533718</v>
      </c>
      <c r="E38" s="27">
        <v>38533718</v>
      </c>
      <c r="F38" s="27">
        <v>4814723</v>
      </c>
      <c r="G38" s="28">
        <f t="shared" si="1"/>
        <v>0.12494831150214988</v>
      </c>
      <c r="H38" s="29">
        <v>464170</v>
      </c>
      <c r="I38" s="27">
        <v>1184856</v>
      </c>
      <c r="J38" s="30">
        <v>3165697</v>
      </c>
      <c r="K38" s="30">
        <v>4814723</v>
      </c>
      <c r="L38" s="29">
        <v>0</v>
      </c>
      <c r="M38" s="27">
        <v>0</v>
      </c>
      <c r="N38" s="30">
        <v>0</v>
      </c>
      <c r="O38" s="30">
        <v>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8</v>
      </c>
      <c r="B39" s="24" t="s">
        <v>558</v>
      </c>
      <c r="C39" s="25" t="s">
        <v>557</v>
      </c>
      <c r="D39" s="26">
        <v>56206100</v>
      </c>
      <c r="E39" s="27">
        <v>56206100</v>
      </c>
      <c r="F39" s="27">
        <v>15533798</v>
      </c>
      <c r="G39" s="28">
        <f t="shared" si="1"/>
        <v>0.27637210196046336</v>
      </c>
      <c r="H39" s="29">
        <v>3429670</v>
      </c>
      <c r="I39" s="27">
        <v>4131362</v>
      </c>
      <c r="J39" s="30">
        <v>7972766</v>
      </c>
      <c r="K39" s="30">
        <v>15533798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8</v>
      </c>
      <c r="B40" s="24" t="s">
        <v>556</v>
      </c>
      <c r="C40" s="25" t="s">
        <v>555</v>
      </c>
      <c r="D40" s="26">
        <v>10704290</v>
      </c>
      <c r="E40" s="27">
        <v>10704290</v>
      </c>
      <c r="F40" s="27">
        <v>2549819</v>
      </c>
      <c r="G40" s="28">
        <f t="shared" si="1"/>
        <v>0.23820533636513957</v>
      </c>
      <c r="H40" s="29">
        <v>1936853</v>
      </c>
      <c r="I40" s="27">
        <v>4644</v>
      </c>
      <c r="J40" s="30">
        <v>608322</v>
      </c>
      <c r="K40" s="30">
        <v>2549819</v>
      </c>
      <c r="L40" s="29">
        <v>0</v>
      </c>
      <c r="M40" s="27">
        <v>0</v>
      </c>
      <c r="N40" s="30">
        <v>0</v>
      </c>
      <c r="O40" s="30">
        <v>0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8</v>
      </c>
      <c r="B41" s="24" t="s">
        <v>554</v>
      </c>
      <c r="C41" s="25" t="s">
        <v>553</v>
      </c>
      <c r="D41" s="26">
        <v>11027000</v>
      </c>
      <c r="E41" s="27">
        <v>11027000</v>
      </c>
      <c r="F41" s="27">
        <v>1079561</v>
      </c>
      <c r="G41" s="28">
        <f aca="true" t="shared" si="5" ref="G41:G57">IF($D41=0,0,$F41/$D41)</f>
        <v>0.09790160515099301</v>
      </c>
      <c r="H41" s="29">
        <v>102670</v>
      </c>
      <c r="I41" s="27">
        <v>976891</v>
      </c>
      <c r="J41" s="30">
        <v>0</v>
      </c>
      <c r="K41" s="30">
        <v>1079561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5</v>
      </c>
      <c r="B42" s="24" t="s">
        <v>552</v>
      </c>
      <c r="C42" s="25" t="s">
        <v>551</v>
      </c>
      <c r="D42" s="26">
        <v>120336336</v>
      </c>
      <c r="E42" s="27">
        <v>120336336</v>
      </c>
      <c r="F42" s="27">
        <v>11449349</v>
      </c>
      <c r="G42" s="28">
        <f t="shared" si="5"/>
        <v>0.09514457046456858</v>
      </c>
      <c r="H42" s="29">
        <v>2738065</v>
      </c>
      <c r="I42" s="27">
        <v>4047801</v>
      </c>
      <c r="J42" s="30">
        <v>4663483</v>
      </c>
      <c r="K42" s="30">
        <v>11449349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550</v>
      </c>
      <c r="C43" s="33"/>
      <c r="D43" s="34">
        <f>SUM(D38:D42)</f>
        <v>236807444</v>
      </c>
      <c r="E43" s="35">
        <f>SUM(E38:E42)</f>
        <v>236807444</v>
      </c>
      <c r="F43" s="35">
        <f>SUM(F38:F42)</f>
        <v>35427250</v>
      </c>
      <c r="G43" s="36">
        <f t="shared" si="5"/>
        <v>0.1496036163457767</v>
      </c>
      <c r="H43" s="37">
        <f aca="true" t="shared" si="6" ref="H43:W43">SUM(H38:H42)</f>
        <v>8671428</v>
      </c>
      <c r="I43" s="35">
        <f t="shared" si="6"/>
        <v>10345554</v>
      </c>
      <c r="J43" s="38">
        <f t="shared" si="6"/>
        <v>16410268</v>
      </c>
      <c r="K43" s="38">
        <f t="shared" si="6"/>
        <v>35427250</v>
      </c>
      <c r="L43" s="37">
        <f t="shared" si="6"/>
        <v>0</v>
      </c>
      <c r="M43" s="35">
        <f t="shared" si="6"/>
        <v>0</v>
      </c>
      <c r="N43" s="38">
        <f t="shared" si="6"/>
        <v>0</v>
      </c>
      <c r="O43" s="38">
        <f t="shared" si="6"/>
        <v>0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8</v>
      </c>
      <c r="B44" s="24" t="s">
        <v>549</v>
      </c>
      <c r="C44" s="25" t="s">
        <v>548</v>
      </c>
      <c r="D44" s="26">
        <v>119975900</v>
      </c>
      <c r="E44" s="27">
        <v>119975900</v>
      </c>
      <c r="F44" s="27">
        <v>22946490</v>
      </c>
      <c r="G44" s="28">
        <f t="shared" si="5"/>
        <v>0.19125916121487732</v>
      </c>
      <c r="H44" s="29">
        <v>10593625</v>
      </c>
      <c r="I44" s="27">
        <v>5658013</v>
      </c>
      <c r="J44" s="30">
        <v>6694852</v>
      </c>
      <c r="K44" s="30">
        <v>22946490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8</v>
      </c>
      <c r="B45" s="24" t="s">
        <v>547</v>
      </c>
      <c r="C45" s="25" t="s">
        <v>546</v>
      </c>
      <c r="D45" s="26">
        <v>33298000</v>
      </c>
      <c r="E45" s="27">
        <v>33298000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8</v>
      </c>
      <c r="B46" s="24" t="s">
        <v>545</v>
      </c>
      <c r="C46" s="25" t="s">
        <v>544</v>
      </c>
      <c r="D46" s="26">
        <v>86101800</v>
      </c>
      <c r="E46" s="27">
        <v>86101800</v>
      </c>
      <c r="F46" s="27">
        <v>21289632</v>
      </c>
      <c r="G46" s="28">
        <f t="shared" si="5"/>
        <v>0.24726117224030159</v>
      </c>
      <c r="H46" s="29">
        <v>4508579</v>
      </c>
      <c r="I46" s="27">
        <v>8253555</v>
      </c>
      <c r="J46" s="30">
        <v>8527498</v>
      </c>
      <c r="K46" s="30">
        <v>21289632</v>
      </c>
      <c r="L46" s="29">
        <v>0</v>
      </c>
      <c r="M46" s="27">
        <v>0</v>
      </c>
      <c r="N46" s="30">
        <v>0</v>
      </c>
      <c r="O46" s="30">
        <v>0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8</v>
      </c>
      <c r="B47" s="24" t="s">
        <v>543</v>
      </c>
      <c r="C47" s="25" t="s">
        <v>542</v>
      </c>
      <c r="D47" s="26">
        <v>54410377</v>
      </c>
      <c r="E47" s="27">
        <v>54410377</v>
      </c>
      <c r="F47" s="27">
        <v>10405545</v>
      </c>
      <c r="G47" s="28">
        <f t="shared" si="5"/>
        <v>0.19124192063583753</v>
      </c>
      <c r="H47" s="29">
        <v>1042768</v>
      </c>
      <c r="I47" s="27">
        <v>7612465</v>
      </c>
      <c r="J47" s="30">
        <v>1750312</v>
      </c>
      <c r="K47" s="30">
        <v>10405545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8</v>
      </c>
      <c r="B48" s="24" t="s">
        <v>541</v>
      </c>
      <c r="C48" s="25" t="s">
        <v>540</v>
      </c>
      <c r="D48" s="26">
        <v>149668439</v>
      </c>
      <c r="E48" s="27">
        <v>149668439</v>
      </c>
      <c r="F48" s="27">
        <v>20242166</v>
      </c>
      <c r="G48" s="28">
        <f t="shared" si="5"/>
        <v>0.1352467235928077</v>
      </c>
      <c r="H48" s="29">
        <v>6304755</v>
      </c>
      <c r="I48" s="27">
        <v>9306957</v>
      </c>
      <c r="J48" s="30">
        <v>4630454</v>
      </c>
      <c r="K48" s="30">
        <v>20242166</v>
      </c>
      <c r="L48" s="29">
        <v>0</v>
      </c>
      <c r="M48" s="27">
        <v>0</v>
      </c>
      <c r="N48" s="30">
        <v>0</v>
      </c>
      <c r="O48" s="30">
        <v>0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5</v>
      </c>
      <c r="B49" s="24" t="s">
        <v>539</v>
      </c>
      <c r="C49" s="25" t="s">
        <v>538</v>
      </c>
      <c r="D49" s="26">
        <v>835455054</v>
      </c>
      <c r="E49" s="27">
        <v>835455054</v>
      </c>
      <c r="F49" s="27">
        <v>119553675</v>
      </c>
      <c r="G49" s="28">
        <f t="shared" si="5"/>
        <v>0.14310006795410446</v>
      </c>
      <c r="H49" s="29">
        <v>10607112</v>
      </c>
      <c r="I49" s="27">
        <v>64691282</v>
      </c>
      <c r="J49" s="30">
        <v>44255281</v>
      </c>
      <c r="K49" s="30">
        <v>119553675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537</v>
      </c>
      <c r="C50" s="33"/>
      <c r="D50" s="34">
        <f>SUM(D44:D49)</f>
        <v>1278909570</v>
      </c>
      <c r="E50" s="35">
        <f>SUM(E44:E49)</f>
        <v>1278909570</v>
      </c>
      <c r="F50" s="35">
        <f>SUM(F44:F49)</f>
        <v>194437508</v>
      </c>
      <c r="G50" s="36">
        <f t="shared" si="5"/>
        <v>0.15203382049913036</v>
      </c>
      <c r="H50" s="37">
        <f aca="true" t="shared" si="7" ref="H50:W50">SUM(H44:H49)</f>
        <v>33056839</v>
      </c>
      <c r="I50" s="35">
        <f t="shared" si="7"/>
        <v>95522272</v>
      </c>
      <c r="J50" s="38">
        <f t="shared" si="7"/>
        <v>65858397</v>
      </c>
      <c r="K50" s="38">
        <f t="shared" si="7"/>
        <v>194437508</v>
      </c>
      <c r="L50" s="37">
        <f t="shared" si="7"/>
        <v>0</v>
      </c>
      <c r="M50" s="35">
        <f t="shared" si="7"/>
        <v>0</v>
      </c>
      <c r="N50" s="38">
        <f t="shared" si="7"/>
        <v>0</v>
      </c>
      <c r="O50" s="38">
        <f t="shared" si="7"/>
        <v>0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8</v>
      </c>
      <c r="B51" s="24" t="s">
        <v>536</v>
      </c>
      <c r="C51" s="25" t="s">
        <v>535</v>
      </c>
      <c r="D51" s="26">
        <v>147577402</v>
      </c>
      <c r="E51" s="27">
        <v>147577402</v>
      </c>
      <c r="F51" s="27">
        <v>19432244</v>
      </c>
      <c r="G51" s="28">
        <f t="shared" si="5"/>
        <v>0.13167492947192552</v>
      </c>
      <c r="H51" s="29">
        <v>3485828</v>
      </c>
      <c r="I51" s="27">
        <v>3418229</v>
      </c>
      <c r="J51" s="30">
        <v>12528187</v>
      </c>
      <c r="K51" s="30">
        <v>19432244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8</v>
      </c>
      <c r="B52" s="24" t="s">
        <v>534</v>
      </c>
      <c r="C52" s="25" t="s">
        <v>533</v>
      </c>
      <c r="D52" s="26">
        <v>80423152</v>
      </c>
      <c r="E52" s="27">
        <v>80423152</v>
      </c>
      <c r="F52" s="27">
        <v>18345312</v>
      </c>
      <c r="G52" s="28">
        <f t="shared" si="5"/>
        <v>0.22810983583433786</v>
      </c>
      <c r="H52" s="29">
        <v>1096661</v>
      </c>
      <c r="I52" s="27">
        <v>3001255</v>
      </c>
      <c r="J52" s="30">
        <v>14247396</v>
      </c>
      <c r="K52" s="30">
        <v>18345312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8</v>
      </c>
      <c r="B53" s="24" t="s">
        <v>532</v>
      </c>
      <c r="C53" s="25" t="s">
        <v>531</v>
      </c>
      <c r="D53" s="26">
        <v>171421285</v>
      </c>
      <c r="E53" s="27">
        <v>171421285</v>
      </c>
      <c r="F53" s="27">
        <v>12469148</v>
      </c>
      <c r="G53" s="28">
        <f t="shared" si="5"/>
        <v>0.07273978841075658</v>
      </c>
      <c r="H53" s="29">
        <v>3050681</v>
      </c>
      <c r="I53" s="27">
        <v>5715437</v>
      </c>
      <c r="J53" s="30">
        <v>3703030</v>
      </c>
      <c r="K53" s="30">
        <v>12469148</v>
      </c>
      <c r="L53" s="29">
        <v>0</v>
      </c>
      <c r="M53" s="27">
        <v>0</v>
      </c>
      <c r="N53" s="30">
        <v>0</v>
      </c>
      <c r="O53" s="30">
        <v>0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8</v>
      </c>
      <c r="B54" s="24" t="s">
        <v>530</v>
      </c>
      <c r="C54" s="25" t="s">
        <v>529</v>
      </c>
      <c r="D54" s="26">
        <v>61410000</v>
      </c>
      <c r="E54" s="27">
        <v>61410000</v>
      </c>
      <c r="F54" s="27">
        <v>4864248</v>
      </c>
      <c r="G54" s="28">
        <f t="shared" si="5"/>
        <v>0.07920937957987298</v>
      </c>
      <c r="H54" s="29">
        <v>0</v>
      </c>
      <c r="I54" s="27">
        <v>3609343</v>
      </c>
      <c r="J54" s="30">
        <v>1254905</v>
      </c>
      <c r="K54" s="30">
        <v>4864248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5</v>
      </c>
      <c r="B55" s="24" t="s">
        <v>528</v>
      </c>
      <c r="C55" s="25" t="s">
        <v>527</v>
      </c>
      <c r="D55" s="26">
        <v>0</v>
      </c>
      <c r="E55" s="27">
        <v>0</v>
      </c>
      <c r="F55" s="27">
        <v>58392430</v>
      </c>
      <c r="G55" s="28">
        <f t="shared" si="5"/>
        <v>0</v>
      </c>
      <c r="H55" s="29">
        <v>16264646</v>
      </c>
      <c r="I55" s="27">
        <v>42127784</v>
      </c>
      <c r="J55" s="30">
        <v>0</v>
      </c>
      <c r="K55" s="30">
        <v>58392430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526</v>
      </c>
      <c r="C56" s="33"/>
      <c r="D56" s="34">
        <f>SUM(D51:D55)</f>
        <v>460831839</v>
      </c>
      <c r="E56" s="35">
        <f>SUM(E51:E55)</f>
        <v>460831839</v>
      </c>
      <c r="F56" s="35">
        <f>SUM(F51:F55)</f>
        <v>113503382</v>
      </c>
      <c r="G56" s="36">
        <f t="shared" si="5"/>
        <v>0.24630108511230708</v>
      </c>
      <c r="H56" s="37">
        <f aca="true" t="shared" si="8" ref="H56:W56">SUM(H51:H55)</f>
        <v>23897816</v>
      </c>
      <c r="I56" s="35">
        <f t="shared" si="8"/>
        <v>57872048</v>
      </c>
      <c r="J56" s="38">
        <f t="shared" si="8"/>
        <v>31733518</v>
      </c>
      <c r="K56" s="38">
        <f t="shared" si="8"/>
        <v>113503382</v>
      </c>
      <c r="L56" s="37">
        <f t="shared" si="8"/>
        <v>0</v>
      </c>
      <c r="M56" s="35">
        <f t="shared" si="8"/>
        <v>0</v>
      </c>
      <c r="N56" s="38">
        <f t="shared" si="8"/>
        <v>0</v>
      </c>
      <c r="O56" s="38">
        <f t="shared" si="8"/>
        <v>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525</v>
      </c>
      <c r="C57" s="41"/>
      <c r="D57" s="42">
        <f>SUM(D5:D6,D8:D17,D19:D26,D28:D36,D38:D42,D44:D49,D51:D55)</f>
        <v>6235935522</v>
      </c>
      <c r="E57" s="43">
        <f>SUM(E5:E6,E8:E17,E19:E26,E28:E36,E38:E42,E44:E49,E51:E55)</f>
        <v>6361222991</v>
      </c>
      <c r="F57" s="43">
        <f>SUM(F5:F6,F8:F17,F19:F26,F28:F36,F38:F42,F44:F49,F51:F55)</f>
        <v>869509619</v>
      </c>
      <c r="G57" s="44">
        <f t="shared" si="5"/>
        <v>0.139435312621887</v>
      </c>
      <c r="H57" s="45">
        <f aca="true" t="shared" si="9" ref="H57:W57">SUM(H5:H6,H8:H17,H19:H26,H28:H36,H38:H42,H44:H49,H51:H55)</f>
        <v>182596390</v>
      </c>
      <c r="I57" s="43">
        <f t="shared" si="9"/>
        <v>337313373</v>
      </c>
      <c r="J57" s="46">
        <f t="shared" si="9"/>
        <v>349599856</v>
      </c>
      <c r="K57" s="46">
        <f t="shared" si="9"/>
        <v>869509619</v>
      </c>
      <c r="L57" s="45">
        <f t="shared" si="9"/>
        <v>0</v>
      </c>
      <c r="M57" s="43">
        <f t="shared" si="9"/>
        <v>0</v>
      </c>
      <c r="N57" s="46">
        <f t="shared" si="9"/>
        <v>0</v>
      </c>
      <c r="O57" s="46">
        <f t="shared" si="9"/>
        <v>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524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70</v>
      </c>
      <c r="B60" s="24" t="s">
        <v>523</v>
      </c>
      <c r="C60" s="25" t="s">
        <v>522</v>
      </c>
      <c r="D60" s="26">
        <v>1469462648</v>
      </c>
      <c r="E60" s="27">
        <v>1469462648</v>
      </c>
      <c r="F60" s="27">
        <v>98991895</v>
      </c>
      <c r="G60" s="28">
        <f aca="true" t="shared" si="10" ref="G60:G89">IF($D60=0,0,$F60/$D60)</f>
        <v>0.06736605053196289</v>
      </c>
      <c r="H60" s="29">
        <v>6688657</v>
      </c>
      <c r="I60" s="27">
        <v>51226973</v>
      </c>
      <c r="J60" s="30">
        <v>41076265</v>
      </c>
      <c r="K60" s="30">
        <v>98991895</v>
      </c>
      <c r="L60" s="29">
        <v>0</v>
      </c>
      <c r="M60" s="27">
        <v>0</v>
      </c>
      <c r="N60" s="30">
        <v>0</v>
      </c>
      <c r="O60" s="30">
        <v>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67</v>
      </c>
      <c r="C61" s="33"/>
      <c r="D61" s="34">
        <f>D60</f>
        <v>1469462648</v>
      </c>
      <c r="E61" s="35">
        <f>E60</f>
        <v>1469462648</v>
      </c>
      <c r="F61" s="35">
        <f>F60</f>
        <v>98991895</v>
      </c>
      <c r="G61" s="36">
        <f t="shared" si="10"/>
        <v>0.06736605053196289</v>
      </c>
      <c r="H61" s="37">
        <f aca="true" t="shared" si="11" ref="H61:W61">H60</f>
        <v>6688657</v>
      </c>
      <c r="I61" s="35">
        <f t="shared" si="11"/>
        <v>51226973</v>
      </c>
      <c r="J61" s="38">
        <f t="shared" si="11"/>
        <v>41076265</v>
      </c>
      <c r="K61" s="38">
        <f t="shared" si="11"/>
        <v>98991895</v>
      </c>
      <c r="L61" s="37">
        <f t="shared" si="11"/>
        <v>0</v>
      </c>
      <c r="M61" s="35">
        <f t="shared" si="11"/>
        <v>0</v>
      </c>
      <c r="N61" s="38">
        <f t="shared" si="11"/>
        <v>0</v>
      </c>
      <c r="O61" s="38">
        <f t="shared" si="11"/>
        <v>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8</v>
      </c>
      <c r="B62" s="24" t="s">
        <v>521</v>
      </c>
      <c r="C62" s="25" t="s">
        <v>520</v>
      </c>
      <c r="D62" s="26">
        <v>43035079</v>
      </c>
      <c r="E62" s="27">
        <v>43035079</v>
      </c>
      <c r="F62" s="27">
        <v>661880</v>
      </c>
      <c r="G62" s="28">
        <f t="shared" si="10"/>
        <v>0.015380011269411171</v>
      </c>
      <c r="H62" s="29">
        <v>0</v>
      </c>
      <c r="I62" s="27">
        <v>0</v>
      </c>
      <c r="J62" s="30">
        <v>661880</v>
      </c>
      <c r="K62" s="30">
        <v>661880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8</v>
      </c>
      <c r="B63" s="24" t="s">
        <v>519</v>
      </c>
      <c r="C63" s="25" t="s">
        <v>518</v>
      </c>
      <c r="D63" s="26">
        <v>32730000</v>
      </c>
      <c r="E63" s="27">
        <v>32730000</v>
      </c>
      <c r="F63" s="27">
        <v>2349299</v>
      </c>
      <c r="G63" s="28">
        <f t="shared" si="10"/>
        <v>0.07177815459822792</v>
      </c>
      <c r="H63" s="29">
        <v>1139166</v>
      </c>
      <c r="I63" s="27">
        <v>573363</v>
      </c>
      <c r="J63" s="30">
        <v>636770</v>
      </c>
      <c r="K63" s="30">
        <v>2349299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8</v>
      </c>
      <c r="B64" s="24" t="s">
        <v>517</v>
      </c>
      <c r="C64" s="25" t="s">
        <v>516</v>
      </c>
      <c r="D64" s="26">
        <v>72435713</v>
      </c>
      <c r="E64" s="27">
        <v>72435713</v>
      </c>
      <c r="F64" s="27">
        <v>9381454</v>
      </c>
      <c r="G64" s="28">
        <f t="shared" si="10"/>
        <v>0.1295142079984772</v>
      </c>
      <c r="H64" s="29">
        <v>3680717</v>
      </c>
      <c r="I64" s="27">
        <v>5700737</v>
      </c>
      <c r="J64" s="30">
        <v>0</v>
      </c>
      <c r="K64" s="30">
        <v>9381454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8</v>
      </c>
      <c r="B65" s="24" t="s">
        <v>515</v>
      </c>
      <c r="C65" s="25" t="s">
        <v>514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5</v>
      </c>
      <c r="B66" s="24" t="s">
        <v>513</v>
      </c>
      <c r="C66" s="25" t="s">
        <v>512</v>
      </c>
      <c r="D66" s="26">
        <v>1745000</v>
      </c>
      <c r="E66" s="27">
        <v>1745000</v>
      </c>
      <c r="F66" s="27">
        <v>0</v>
      </c>
      <c r="G66" s="28">
        <f t="shared" si="10"/>
        <v>0</v>
      </c>
      <c r="H66" s="29">
        <v>0</v>
      </c>
      <c r="I66" s="27">
        <v>0</v>
      </c>
      <c r="J66" s="30">
        <v>0</v>
      </c>
      <c r="K66" s="30">
        <v>0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511</v>
      </c>
      <c r="C67" s="33"/>
      <c r="D67" s="34">
        <f>SUM(D62:D66)</f>
        <v>149945792</v>
      </c>
      <c r="E67" s="35">
        <f>SUM(E62:E66)</f>
        <v>149945792</v>
      </c>
      <c r="F67" s="35">
        <f>SUM(F62:F66)</f>
        <v>12392633</v>
      </c>
      <c r="G67" s="36">
        <f t="shared" si="10"/>
        <v>0.08264742100932049</v>
      </c>
      <c r="H67" s="37">
        <f aca="true" t="shared" si="12" ref="H67:W67">SUM(H62:H66)</f>
        <v>4819883</v>
      </c>
      <c r="I67" s="35">
        <f t="shared" si="12"/>
        <v>6274100</v>
      </c>
      <c r="J67" s="38">
        <f t="shared" si="12"/>
        <v>1298650</v>
      </c>
      <c r="K67" s="38">
        <f t="shared" si="12"/>
        <v>12392633</v>
      </c>
      <c r="L67" s="37">
        <f t="shared" si="12"/>
        <v>0</v>
      </c>
      <c r="M67" s="35">
        <f t="shared" si="12"/>
        <v>0</v>
      </c>
      <c r="N67" s="38">
        <f t="shared" si="12"/>
        <v>0</v>
      </c>
      <c r="O67" s="38">
        <f t="shared" si="12"/>
        <v>0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8</v>
      </c>
      <c r="B68" s="24" t="s">
        <v>510</v>
      </c>
      <c r="C68" s="25" t="s">
        <v>509</v>
      </c>
      <c r="D68" s="26">
        <v>83076688</v>
      </c>
      <c r="E68" s="27">
        <v>83076688</v>
      </c>
      <c r="F68" s="27">
        <v>8257057</v>
      </c>
      <c r="G68" s="28">
        <f t="shared" si="10"/>
        <v>0.09939078216502806</v>
      </c>
      <c r="H68" s="29">
        <v>3181724</v>
      </c>
      <c r="I68" s="27">
        <v>2414300</v>
      </c>
      <c r="J68" s="30">
        <v>2661033</v>
      </c>
      <c r="K68" s="30">
        <v>8257057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8</v>
      </c>
      <c r="B69" s="24" t="s">
        <v>508</v>
      </c>
      <c r="C69" s="25" t="s">
        <v>507</v>
      </c>
      <c r="D69" s="26">
        <v>29155100</v>
      </c>
      <c r="E69" s="27">
        <v>29155100</v>
      </c>
      <c r="F69" s="27">
        <v>3789422</v>
      </c>
      <c r="G69" s="28">
        <f t="shared" si="10"/>
        <v>0.12997458420653676</v>
      </c>
      <c r="H69" s="29">
        <v>2953228</v>
      </c>
      <c r="I69" s="27">
        <v>0</v>
      </c>
      <c r="J69" s="30">
        <v>836194</v>
      </c>
      <c r="K69" s="30">
        <v>3789422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8</v>
      </c>
      <c r="B70" s="24" t="s">
        <v>506</v>
      </c>
      <c r="C70" s="25" t="s">
        <v>505</v>
      </c>
      <c r="D70" s="26">
        <v>24802792</v>
      </c>
      <c r="E70" s="27">
        <v>24802792</v>
      </c>
      <c r="F70" s="27">
        <v>11139306</v>
      </c>
      <c r="G70" s="28">
        <f t="shared" si="10"/>
        <v>0.4491150028593555</v>
      </c>
      <c r="H70" s="29">
        <v>4323531</v>
      </c>
      <c r="I70" s="27">
        <v>2331719</v>
      </c>
      <c r="J70" s="30">
        <v>4484056</v>
      </c>
      <c r="K70" s="30">
        <v>11139306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8</v>
      </c>
      <c r="B71" s="24" t="s">
        <v>504</v>
      </c>
      <c r="C71" s="25" t="s">
        <v>503</v>
      </c>
      <c r="D71" s="26">
        <v>156246000</v>
      </c>
      <c r="E71" s="27">
        <v>156246000</v>
      </c>
      <c r="F71" s="27">
        <v>42995746</v>
      </c>
      <c r="G71" s="28">
        <f t="shared" si="10"/>
        <v>0.27517981900336647</v>
      </c>
      <c r="H71" s="29">
        <v>13357052</v>
      </c>
      <c r="I71" s="27">
        <v>18761151</v>
      </c>
      <c r="J71" s="30">
        <v>10877543</v>
      </c>
      <c r="K71" s="30">
        <v>42995746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8</v>
      </c>
      <c r="B72" s="24" t="s">
        <v>502</v>
      </c>
      <c r="C72" s="25" t="s">
        <v>501</v>
      </c>
      <c r="D72" s="26">
        <v>43086000</v>
      </c>
      <c r="E72" s="27">
        <v>43086000</v>
      </c>
      <c r="F72" s="27">
        <v>6934623</v>
      </c>
      <c r="G72" s="28">
        <f t="shared" si="10"/>
        <v>0.16094840551455228</v>
      </c>
      <c r="H72" s="29">
        <v>1904793</v>
      </c>
      <c r="I72" s="27">
        <v>3270084</v>
      </c>
      <c r="J72" s="30">
        <v>1759746</v>
      </c>
      <c r="K72" s="30">
        <v>6934623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5</v>
      </c>
      <c r="B73" s="24" t="s">
        <v>500</v>
      </c>
      <c r="C73" s="25" t="s">
        <v>499</v>
      </c>
      <c r="D73" s="26">
        <v>711000</v>
      </c>
      <c r="E73" s="27">
        <v>711000</v>
      </c>
      <c r="F73" s="27">
        <v>123484</v>
      </c>
      <c r="G73" s="28">
        <f t="shared" si="10"/>
        <v>0.17367651195499298</v>
      </c>
      <c r="H73" s="29">
        <v>0</v>
      </c>
      <c r="I73" s="27">
        <v>49534</v>
      </c>
      <c r="J73" s="30">
        <v>73950</v>
      </c>
      <c r="K73" s="30">
        <v>123484</v>
      </c>
      <c r="L73" s="29">
        <v>0</v>
      </c>
      <c r="M73" s="27">
        <v>0</v>
      </c>
      <c r="N73" s="30">
        <v>0</v>
      </c>
      <c r="O73" s="30">
        <v>0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498</v>
      </c>
      <c r="C74" s="33"/>
      <c r="D74" s="34">
        <f>SUM(D68:D73)</f>
        <v>337077580</v>
      </c>
      <c r="E74" s="35">
        <f>SUM(E68:E73)</f>
        <v>337077580</v>
      </c>
      <c r="F74" s="35">
        <f>SUM(F68:F73)</f>
        <v>73239638</v>
      </c>
      <c r="G74" s="36">
        <f t="shared" si="10"/>
        <v>0.21727828353342277</v>
      </c>
      <c r="H74" s="37">
        <f aca="true" t="shared" si="13" ref="H74:W74">SUM(H68:H73)</f>
        <v>25720328</v>
      </c>
      <c r="I74" s="35">
        <f t="shared" si="13"/>
        <v>26826788</v>
      </c>
      <c r="J74" s="38">
        <f t="shared" si="13"/>
        <v>20692522</v>
      </c>
      <c r="K74" s="38">
        <f t="shared" si="13"/>
        <v>73239638</v>
      </c>
      <c r="L74" s="37">
        <f t="shared" si="13"/>
        <v>0</v>
      </c>
      <c r="M74" s="35">
        <f t="shared" si="13"/>
        <v>0</v>
      </c>
      <c r="N74" s="38">
        <f t="shared" si="13"/>
        <v>0</v>
      </c>
      <c r="O74" s="38">
        <f t="shared" si="13"/>
        <v>0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8</v>
      </c>
      <c r="B75" s="24" t="s">
        <v>497</v>
      </c>
      <c r="C75" s="25" t="s">
        <v>496</v>
      </c>
      <c r="D75" s="26">
        <v>61377000</v>
      </c>
      <c r="E75" s="27">
        <v>61377000</v>
      </c>
      <c r="F75" s="27">
        <v>4945008</v>
      </c>
      <c r="G75" s="28">
        <f t="shared" si="10"/>
        <v>0.08056776968571289</v>
      </c>
      <c r="H75" s="29">
        <v>2085422</v>
      </c>
      <c r="I75" s="27">
        <v>2827167</v>
      </c>
      <c r="J75" s="30">
        <v>32419</v>
      </c>
      <c r="K75" s="30">
        <v>4945008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8</v>
      </c>
      <c r="B76" s="24" t="s">
        <v>495</v>
      </c>
      <c r="C76" s="25" t="s">
        <v>494</v>
      </c>
      <c r="D76" s="26">
        <v>79603947</v>
      </c>
      <c r="E76" s="27">
        <v>79603947</v>
      </c>
      <c r="F76" s="27">
        <v>2390237</v>
      </c>
      <c r="G76" s="28">
        <f t="shared" si="10"/>
        <v>0.030026614132588173</v>
      </c>
      <c r="H76" s="29">
        <v>1035635</v>
      </c>
      <c r="I76" s="27">
        <v>0</v>
      </c>
      <c r="J76" s="30">
        <v>1354602</v>
      </c>
      <c r="K76" s="30">
        <v>2390237</v>
      </c>
      <c r="L76" s="29">
        <v>0</v>
      </c>
      <c r="M76" s="27">
        <v>0</v>
      </c>
      <c r="N76" s="30">
        <v>0</v>
      </c>
      <c r="O76" s="30">
        <v>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8</v>
      </c>
      <c r="B77" s="24" t="s">
        <v>493</v>
      </c>
      <c r="C77" s="25" t="s">
        <v>492</v>
      </c>
      <c r="D77" s="26">
        <v>61022000</v>
      </c>
      <c r="E77" s="27">
        <v>61022000</v>
      </c>
      <c r="F77" s="27">
        <v>5880550</v>
      </c>
      <c r="G77" s="28">
        <f t="shared" si="10"/>
        <v>0.09636770345121431</v>
      </c>
      <c r="H77" s="29">
        <v>620435</v>
      </c>
      <c r="I77" s="27">
        <v>3495923</v>
      </c>
      <c r="J77" s="30">
        <v>1764192</v>
      </c>
      <c r="K77" s="30">
        <v>5880550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8</v>
      </c>
      <c r="B78" s="24" t="s">
        <v>491</v>
      </c>
      <c r="C78" s="25" t="s">
        <v>490</v>
      </c>
      <c r="D78" s="26">
        <v>308308998</v>
      </c>
      <c r="E78" s="27">
        <v>308308998</v>
      </c>
      <c r="F78" s="27">
        <v>26241690</v>
      </c>
      <c r="G78" s="28">
        <f t="shared" si="10"/>
        <v>0.08511490151189165</v>
      </c>
      <c r="H78" s="29">
        <v>13603664</v>
      </c>
      <c r="I78" s="27">
        <v>9166384</v>
      </c>
      <c r="J78" s="30">
        <v>3471642</v>
      </c>
      <c r="K78" s="30">
        <v>26241690</v>
      </c>
      <c r="L78" s="29">
        <v>0</v>
      </c>
      <c r="M78" s="27">
        <v>0</v>
      </c>
      <c r="N78" s="30">
        <v>0</v>
      </c>
      <c r="O78" s="30">
        <v>0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8</v>
      </c>
      <c r="B79" s="24" t="s">
        <v>489</v>
      </c>
      <c r="C79" s="25" t="s">
        <v>488</v>
      </c>
      <c r="D79" s="26">
        <v>0</v>
      </c>
      <c r="E79" s="27">
        <v>0</v>
      </c>
      <c r="F79" s="27">
        <v>5940844</v>
      </c>
      <c r="G79" s="28">
        <f t="shared" si="10"/>
        <v>0</v>
      </c>
      <c r="H79" s="29">
        <v>4803944</v>
      </c>
      <c r="I79" s="27">
        <v>0</v>
      </c>
      <c r="J79" s="30">
        <v>1136900</v>
      </c>
      <c r="K79" s="30">
        <v>5940844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8</v>
      </c>
      <c r="B80" s="24" t="s">
        <v>487</v>
      </c>
      <c r="C80" s="25" t="s">
        <v>486</v>
      </c>
      <c r="D80" s="26">
        <v>74435200</v>
      </c>
      <c r="E80" s="27">
        <v>74435200</v>
      </c>
      <c r="F80" s="27">
        <v>3732767</v>
      </c>
      <c r="G80" s="28">
        <f t="shared" si="10"/>
        <v>0.05014787358669017</v>
      </c>
      <c r="H80" s="29">
        <v>670</v>
      </c>
      <c r="I80" s="27">
        <v>2041009</v>
      </c>
      <c r="J80" s="30">
        <v>1691088</v>
      </c>
      <c r="K80" s="30">
        <v>3732767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5</v>
      </c>
      <c r="B81" s="24" t="s">
        <v>485</v>
      </c>
      <c r="C81" s="25" t="s">
        <v>484</v>
      </c>
      <c r="D81" s="26">
        <v>7055000</v>
      </c>
      <c r="E81" s="27">
        <v>7055000</v>
      </c>
      <c r="F81" s="27">
        <v>595825</v>
      </c>
      <c r="G81" s="28">
        <f t="shared" si="10"/>
        <v>0.08445428773919206</v>
      </c>
      <c r="H81" s="29">
        <v>256069</v>
      </c>
      <c r="I81" s="27">
        <v>338356</v>
      </c>
      <c r="J81" s="30">
        <v>1400</v>
      </c>
      <c r="K81" s="30">
        <v>595825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483</v>
      </c>
      <c r="C82" s="33"/>
      <c r="D82" s="34">
        <f>SUM(D75:D81)</f>
        <v>591802145</v>
      </c>
      <c r="E82" s="35">
        <f>SUM(E75:E81)</f>
        <v>591802145</v>
      </c>
      <c r="F82" s="35">
        <f>SUM(F75:F81)</f>
        <v>49726921</v>
      </c>
      <c r="G82" s="36">
        <f t="shared" si="10"/>
        <v>0.08402626016166265</v>
      </c>
      <c r="H82" s="37">
        <f aca="true" t="shared" si="14" ref="H82:W82">SUM(H75:H81)</f>
        <v>22405839</v>
      </c>
      <c r="I82" s="35">
        <f t="shared" si="14"/>
        <v>17868839</v>
      </c>
      <c r="J82" s="38">
        <f t="shared" si="14"/>
        <v>9452243</v>
      </c>
      <c r="K82" s="38">
        <f t="shared" si="14"/>
        <v>49726921</v>
      </c>
      <c r="L82" s="37">
        <f t="shared" si="14"/>
        <v>0</v>
      </c>
      <c r="M82" s="35">
        <f t="shared" si="14"/>
        <v>0</v>
      </c>
      <c r="N82" s="38">
        <f t="shared" si="14"/>
        <v>0</v>
      </c>
      <c r="O82" s="38">
        <f t="shared" si="14"/>
        <v>0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8</v>
      </c>
      <c r="B83" s="24" t="s">
        <v>482</v>
      </c>
      <c r="C83" s="25" t="s">
        <v>481</v>
      </c>
      <c r="D83" s="26">
        <v>0</v>
      </c>
      <c r="E83" s="27">
        <v>0</v>
      </c>
      <c r="F83" s="27">
        <v>0</v>
      </c>
      <c r="G83" s="28">
        <f t="shared" si="10"/>
        <v>0</v>
      </c>
      <c r="H83" s="29">
        <v>0</v>
      </c>
      <c r="I83" s="27">
        <v>0</v>
      </c>
      <c r="J83" s="30">
        <v>0</v>
      </c>
      <c r="K83" s="30">
        <v>0</v>
      </c>
      <c r="L83" s="29">
        <v>0</v>
      </c>
      <c r="M83" s="27">
        <v>0</v>
      </c>
      <c r="N83" s="30">
        <v>0</v>
      </c>
      <c r="O83" s="30">
        <v>0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8</v>
      </c>
      <c r="B84" s="24" t="s">
        <v>480</v>
      </c>
      <c r="C84" s="25" t="s">
        <v>479</v>
      </c>
      <c r="D84" s="26">
        <v>66691559</v>
      </c>
      <c r="E84" s="27">
        <v>66691559</v>
      </c>
      <c r="F84" s="27">
        <v>14277573</v>
      </c>
      <c r="G84" s="28">
        <f t="shared" si="10"/>
        <v>0.21408365937284507</v>
      </c>
      <c r="H84" s="29">
        <v>11080443</v>
      </c>
      <c r="I84" s="27">
        <v>2227917</v>
      </c>
      <c r="J84" s="30">
        <v>969213</v>
      </c>
      <c r="K84" s="30">
        <v>14277573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8</v>
      </c>
      <c r="B85" s="24" t="s">
        <v>478</v>
      </c>
      <c r="C85" s="25" t="s">
        <v>477</v>
      </c>
      <c r="D85" s="26">
        <v>136860750</v>
      </c>
      <c r="E85" s="27">
        <v>136860750</v>
      </c>
      <c r="F85" s="27">
        <v>4591862</v>
      </c>
      <c r="G85" s="28">
        <f t="shared" si="10"/>
        <v>0.033551343244867506</v>
      </c>
      <c r="H85" s="29">
        <v>0</v>
      </c>
      <c r="I85" s="27">
        <v>241500</v>
      </c>
      <c r="J85" s="30">
        <v>4350362</v>
      </c>
      <c r="K85" s="30">
        <v>4591862</v>
      </c>
      <c r="L85" s="29">
        <v>0</v>
      </c>
      <c r="M85" s="27">
        <v>0</v>
      </c>
      <c r="N85" s="30">
        <v>0</v>
      </c>
      <c r="O85" s="30">
        <v>0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8</v>
      </c>
      <c r="B86" s="24" t="s">
        <v>476</v>
      </c>
      <c r="C86" s="25" t="s">
        <v>475</v>
      </c>
      <c r="D86" s="26">
        <v>43017176</v>
      </c>
      <c r="E86" s="27">
        <v>43017176</v>
      </c>
      <c r="F86" s="27">
        <v>11883598</v>
      </c>
      <c r="G86" s="28">
        <f t="shared" si="10"/>
        <v>0.27625239741446533</v>
      </c>
      <c r="H86" s="29">
        <v>10415567</v>
      </c>
      <c r="I86" s="27">
        <v>1214625</v>
      </c>
      <c r="J86" s="30">
        <v>253406</v>
      </c>
      <c r="K86" s="30">
        <v>11883598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5</v>
      </c>
      <c r="B87" s="24" t="s">
        <v>474</v>
      </c>
      <c r="C87" s="25" t="s">
        <v>473</v>
      </c>
      <c r="D87" s="26">
        <v>3460000</v>
      </c>
      <c r="E87" s="27">
        <v>3460000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472</v>
      </c>
      <c r="C88" s="33"/>
      <c r="D88" s="34">
        <f>SUM(D83:D87)</f>
        <v>250029485</v>
      </c>
      <c r="E88" s="35">
        <f>SUM(E83:E87)</f>
        <v>250029485</v>
      </c>
      <c r="F88" s="35">
        <f>SUM(F83:F87)</f>
        <v>30753033</v>
      </c>
      <c r="G88" s="36">
        <f t="shared" si="10"/>
        <v>0.12299762566002966</v>
      </c>
      <c r="H88" s="37">
        <f aca="true" t="shared" si="15" ref="H88:W88">SUM(H83:H87)</f>
        <v>21496010</v>
      </c>
      <c r="I88" s="35">
        <f t="shared" si="15"/>
        <v>3684042</v>
      </c>
      <c r="J88" s="38">
        <f t="shared" si="15"/>
        <v>5572981</v>
      </c>
      <c r="K88" s="38">
        <f t="shared" si="15"/>
        <v>30753033</v>
      </c>
      <c r="L88" s="37">
        <f t="shared" si="15"/>
        <v>0</v>
      </c>
      <c r="M88" s="35">
        <f t="shared" si="15"/>
        <v>0</v>
      </c>
      <c r="N88" s="38">
        <f t="shared" si="15"/>
        <v>0</v>
      </c>
      <c r="O88" s="38">
        <f t="shared" si="15"/>
        <v>0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471</v>
      </c>
      <c r="C89" s="41"/>
      <c r="D89" s="42">
        <f>SUM(D60,D62:D66,D68:D73,D75:D81,D83:D87)</f>
        <v>2798317650</v>
      </c>
      <c r="E89" s="43">
        <f>SUM(E60,E62:E66,E68:E73,E75:E81,E83:E87)</f>
        <v>2798317650</v>
      </c>
      <c r="F89" s="43">
        <f>SUM(F60,F62:F66,F68:F73,F75:F81,F83:F87)</f>
        <v>265104120</v>
      </c>
      <c r="G89" s="44">
        <f t="shared" si="10"/>
        <v>0.09473696454725217</v>
      </c>
      <c r="H89" s="45">
        <f aca="true" t="shared" si="16" ref="H89:W89">SUM(H60,H62:H66,H68:H73,H75:H81,H83:H87)</f>
        <v>81130717</v>
      </c>
      <c r="I89" s="43">
        <f t="shared" si="16"/>
        <v>105880742</v>
      </c>
      <c r="J89" s="46">
        <f t="shared" si="16"/>
        <v>78092661</v>
      </c>
      <c r="K89" s="46">
        <f t="shared" si="16"/>
        <v>265104120</v>
      </c>
      <c r="L89" s="45">
        <f t="shared" si="16"/>
        <v>0</v>
      </c>
      <c r="M89" s="43">
        <f t="shared" si="16"/>
        <v>0</v>
      </c>
      <c r="N89" s="46">
        <f t="shared" si="16"/>
        <v>0</v>
      </c>
      <c r="O89" s="46">
        <f t="shared" si="16"/>
        <v>0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470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70</v>
      </c>
      <c r="B92" s="24" t="s">
        <v>469</v>
      </c>
      <c r="C92" s="25" t="s">
        <v>468</v>
      </c>
      <c r="D92" s="26">
        <v>3790365854</v>
      </c>
      <c r="E92" s="27">
        <v>3790365854</v>
      </c>
      <c r="F92" s="27">
        <v>282847652</v>
      </c>
      <c r="G92" s="28">
        <f aca="true" t="shared" si="17" ref="G92:G98">IF($D92=0,0,$F92/$D92)</f>
        <v>0.07462278389340936</v>
      </c>
      <c r="H92" s="29">
        <v>21198951</v>
      </c>
      <c r="I92" s="27">
        <v>63252628</v>
      </c>
      <c r="J92" s="30">
        <v>198396073</v>
      </c>
      <c r="K92" s="30">
        <v>282847652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70</v>
      </c>
      <c r="B93" s="24" t="s">
        <v>467</v>
      </c>
      <c r="C93" s="25" t="s">
        <v>466</v>
      </c>
      <c r="D93" s="26">
        <v>10875150000</v>
      </c>
      <c r="E93" s="27">
        <v>10875150000</v>
      </c>
      <c r="F93" s="27">
        <v>706542360</v>
      </c>
      <c r="G93" s="28">
        <f t="shared" si="17"/>
        <v>0.06496851629632695</v>
      </c>
      <c r="H93" s="29">
        <v>448519658</v>
      </c>
      <c r="I93" s="27">
        <v>219118479</v>
      </c>
      <c r="J93" s="30">
        <v>38904223</v>
      </c>
      <c r="K93" s="30">
        <v>706542360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70</v>
      </c>
      <c r="B94" s="24" t="s">
        <v>465</v>
      </c>
      <c r="C94" s="25" t="s">
        <v>464</v>
      </c>
      <c r="D94" s="26">
        <v>4167986756</v>
      </c>
      <c r="E94" s="27">
        <v>4167986756</v>
      </c>
      <c r="F94" s="27">
        <v>788528516</v>
      </c>
      <c r="G94" s="28">
        <f t="shared" si="17"/>
        <v>0.18918690537221083</v>
      </c>
      <c r="H94" s="29">
        <v>11589938</v>
      </c>
      <c r="I94" s="27">
        <v>389255659</v>
      </c>
      <c r="J94" s="30">
        <v>387682919</v>
      </c>
      <c r="K94" s="30">
        <v>788528516</v>
      </c>
      <c r="L94" s="29">
        <v>0</v>
      </c>
      <c r="M94" s="27">
        <v>0</v>
      </c>
      <c r="N94" s="30">
        <v>0</v>
      </c>
      <c r="O94" s="30">
        <v>0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67</v>
      </c>
      <c r="C95" s="33"/>
      <c r="D95" s="34">
        <f>SUM(D92:D94)</f>
        <v>18833502610</v>
      </c>
      <c r="E95" s="35">
        <f>SUM(E92:E94)</f>
        <v>18833502610</v>
      </c>
      <c r="F95" s="35">
        <f>SUM(F92:F94)</f>
        <v>1777918528</v>
      </c>
      <c r="G95" s="36">
        <f t="shared" si="17"/>
        <v>0.09440190520142445</v>
      </c>
      <c r="H95" s="37">
        <f aca="true" t="shared" si="18" ref="H95:W95">SUM(H92:H94)</f>
        <v>481308547</v>
      </c>
      <c r="I95" s="35">
        <f t="shared" si="18"/>
        <v>671626766</v>
      </c>
      <c r="J95" s="38">
        <f t="shared" si="18"/>
        <v>624983215</v>
      </c>
      <c r="K95" s="38">
        <f t="shared" si="18"/>
        <v>1777918528</v>
      </c>
      <c r="L95" s="37">
        <f t="shared" si="18"/>
        <v>0</v>
      </c>
      <c r="M95" s="35">
        <f t="shared" si="18"/>
        <v>0</v>
      </c>
      <c r="N95" s="38">
        <f t="shared" si="18"/>
        <v>0</v>
      </c>
      <c r="O95" s="38">
        <f t="shared" si="18"/>
        <v>0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8</v>
      </c>
      <c r="B96" s="24" t="s">
        <v>463</v>
      </c>
      <c r="C96" s="25" t="s">
        <v>462</v>
      </c>
      <c r="D96" s="26">
        <v>408425346</v>
      </c>
      <c r="E96" s="27">
        <v>408425346</v>
      </c>
      <c r="F96" s="27">
        <v>32727533</v>
      </c>
      <c r="G96" s="28">
        <f t="shared" si="17"/>
        <v>0.0801310039166864</v>
      </c>
      <c r="H96" s="29">
        <v>119352</v>
      </c>
      <c r="I96" s="27">
        <v>19258882</v>
      </c>
      <c r="J96" s="30">
        <v>13349299</v>
      </c>
      <c r="K96" s="30">
        <v>32727533</v>
      </c>
      <c r="L96" s="29">
        <v>0</v>
      </c>
      <c r="M96" s="27">
        <v>0</v>
      </c>
      <c r="N96" s="30">
        <v>0</v>
      </c>
      <c r="O96" s="30">
        <v>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8</v>
      </c>
      <c r="B97" s="24" t="s">
        <v>461</v>
      </c>
      <c r="C97" s="25" t="s">
        <v>460</v>
      </c>
      <c r="D97" s="26">
        <v>82391545</v>
      </c>
      <c r="E97" s="27">
        <v>82391545</v>
      </c>
      <c r="F97" s="27">
        <v>18524490</v>
      </c>
      <c r="G97" s="28">
        <f t="shared" si="17"/>
        <v>0.22483484197316606</v>
      </c>
      <c r="H97" s="29">
        <v>163337</v>
      </c>
      <c r="I97" s="27">
        <v>9048026</v>
      </c>
      <c r="J97" s="30">
        <v>9313127</v>
      </c>
      <c r="K97" s="30">
        <v>18524490</v>
      </c>
      <c r="L97" s="29">
        <v>0</v>
      </c>
      <c r="M97" s="27">
        <v>0</v>
      </c>
      <c r="N97" s="30">
        <v>0</v>
      </c>
      <c r="O97" s="30">
        <v>0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8</v>
      </c>
      <c r="B98" s="24" t="s">
        <v>459</v>
      </c>
      <c r="C98" s="25" t="s">
        <v>458</v>
      </c>
      <c r="D98" s="26">
        <v>47654000</v>
      </c>
      <c r="E98" s="27">
        <v>47654000</v>
      </c>
      <c r="F98" s="27">
        <v>17173617</v>
      </c>
      <c r="G98" s="28">
        <f t="shared" si="17"/>
        <v>0.36038143702522346</v>
      </c>
      <c r="H98" s="29">
        <v>4803823</v>
      </c>
      <c r="I98" s="27">
        <v>4156530</v>
      </c>
      <c r="J98" s="30">
        <v>8213264</v>
      </c>
      <c r="K98" s="30">
        <v>17173617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5</v>
      </c>
      <c r="B99" s="24" t="s">
        <v>457</v>
      </c>
      <c r="C99" s="25" t="s">
        <v>456</v>
      </c>
      <c r="D99" s="26">
        <v>17237736</v>
      </c>
      <c r="E99" s="27">
        <v>17237736</v>
      </c>
      <c r="F99" s="27">
        <v>2671270</v>
      </c>
      <c r="G99" s="28">
        <f aca="true" t="shared" si="19" ref="G99:G107">IF($D99=0,0,$F99/$D99)</f>
        <v>0.15496640626123986</v>
      </c>
      <c r="H99" s="29">
        <v>537421</v>
      </c>
      <c r="I99" s="27">
        <v>1213356</v>
      </c>
      <c r="J99" s="30">
        <v>920493</v>
      </c>
      <c r="K99" s="30">
        <v>2671270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455</v>
      </c>
      <c r="C100" s="33"/>
      <c r="D100" s="34">
        <f>SUM(D96:D99)</f>
        <v>555708627</v>
      </c>
      <c r="E100" s="35">
        <f>SUM(E96:E99)</f>
        <v>555708627</v>
      </c>
      <c r="F100" s="35">
        <f>SUM(F96:F99)</f>
        <v>71096910</v>
      </c>
      <c r="G100" s="36">
        <f t="shared" si="19"/>
        <v>0.1279391870948946</v>
      </c>
      <c r="H100" s="37">
        <f aca="true" t="shared" si="20" ref="H100:W100">SUM(H96:H99)</f>
        <v>5623933</v>
      </c>
      <c r="I100" s="35">
        <f t="shared" si="20"/>
        <v>33676794</v>
      </c>
      <c r="J100" s="38">
        <f t="shared" si="20"/>
        <v>31796183</v>
      </c>
      <c r="K100" s="38">
        <f t="shared" si="20"/>
        <v>71096910</v>
      </c>
      <c r="L100" s="37">
        <f t="shared" si="20"/>
        <v>0</v>
      </c>
      <c r="M100" s="35">
        <f t="shared" si="20"/>
        <v>0</v>
      </c>
      <c r="N100" s="38">
        <f t="shared" si="20"/>
        <v>0</v>
      </c>
      <c r="O100" s="38">
        <f t="shared" si="20"/>
        <v>0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8</v>
      </c>
      <c r="B101" s="24" t="s">
        <v>454</v>
      </c>
      <c r="C101" s="25" t="s">
        <v>453</v>
      </c>
      <c r="D101" s="26">
        <v>483995868</v>
      </c>
      <c r="E101" s="27">
        <v>483995868</v>
      </c>
      <c r="F101" s="27">
        <v>24603016</v>
      </c>
      <c r="G101" s="28">
        <f t="shared" si="19"/>
        <v>0.05083311165788713</v>
      </c>
      <c r="H101" s="29">
        <v>55048</v>
      </c>
      <c r="I101" s="27">
        <v>10544194</v>
      </c>
      <c r="J101" s="30">
        <v>14003774</v>
      </c>
      <c r="K101" s="30">
        <v>24603016</v>
      </c>
      <c r="L101" s="29">
        <v>0</v>
      </c>
      <c r="M101" s="27">
        <v>0</v>
      </c>
      <c r="N101" s="30">
        <v>0</v>
      </c>
      <c r="O101" s="30">
        <v>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8</v>
      </c>
      <c r="B102" s="24" t="s">
        <v>452</v>
      </c>
      <c r="C102" s="25" t="s">
        <v>451</v>
      </c>
      <c r="D102" s="26">
        <v>65560000</v>
      </c>
      <c r="E102" s="27">
        <v>65560000</v>
      </c>
      <c r="F102" s="27">
        <v>6144296</v>
      </c>
      <c r="G102" s="28">
        <f t="shared" si="19"/>
        <v>0.09372019524100061</v>
      </c>
      <c r="H102" s="29">
        <v>943018</v>
      </c>
      <c r="I102" s="27">
        <v>1998257</v>
      </c>
      <c r="J102" s="30">
        <v>3203021</v>
      </c>
      <c r="K102" s="30">
        <v>6144296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8</v>
      </c>
      <c r="B103" s="24" t="s">
        <v>450</v>
      </c>
      <c r="C103" s="25" t="s">
        <v>449</v>
      </c>
      <c r="D103" s="26">
        <v>84209000</v>
      </c>
      <c r="E103" s="27">
        <v>84209000</v>
      </c>
      <c r="F103" s="27">
        <v>3572759</v>
      </c>
      <c r="G103" s="28">
        <f t="shared" si="19"/>
        <v>0.042427282119488416</v>
      </c>
      <c r="H103" s="29">
        <v>0</v>
      </c>
      <c r="I103" s="27">
        <v>0</v>
      </c>
      <c r="J103" s="30">
        <v>3572759</v>
      </c>
      <c r="K103" s="30">
        <v>3572759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8</v>
      </c>
      <c r="B104" s="24" t="s">
        <v>448</v>
      </c>
      <c r="C104" s="25" t="s">
        <v>447</v>
      </c>
      <c r="D104" s="26">
        <v>294678621</v>
      </c>
      <c r="E104" s="27">
        <v>294678621</v>
      </c>
      <c r="F104" s="27">
        <v>12105778</v>
      </c>
      <c r="G104" s="28">
        <f t="shared" si="19"/>
        <v>0.04108129038651908</v>
      </c>
      <c r="H104" s="29">
        <v>0</v>
      </c>
      <c r="I104" s="27">
        <v>8886825</v>
      </c>
      <c r="J104" s="30">
        <v>3218953</v>
      </c>
      <c r="K104" s="30">
        <v>12105778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5</v>
      </c>
      <c r="B105" s="24" t="s">
        <v>446</v>
      </c>
      <c r="C105" s="25" t="s">
        <v>445</v>
      </c>
      <c r="D105" s="26">
        <v>5085771</v>
      </c>
      <c r="E105" s="27">
        <v>5085771</v>
      </c>
      <c r="F105" s="27">
        <v>22515</v>
      </c>
      <c r="G105" s="28">
        <f t="shared" si="19"/>
        <v>0.0044270573724219985</v>
      </c>
      <c r="H105" s="29">
        <v>0</v>
      </c>
      <c r="I105" s="27">
        <v>22515</v>
      </c>
      <c r="J105" s="30">
        <v>0</v>
      </c>
      <c r="K105" s="30">
        <v>22515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444</v>
      </c>
      <c r="C106" s="33"/>
      <c r="D106" s="34">
        <f>SUM(D101:D105)</f>
        <v>933529260</v>
      </c>
      <c r="E106" s="35">
        <f>SUM(E101:E105)</f>
        <v>933529260</v>
      </c>
      <c r="F106" s="35">
        <f>SUM(F101:F105)</f>
        <v>46448364</v>
      </c>
      <c r="G106" s="36">
        <f t="shared" si="19"/>
        <v>0.04975565950659115</v>
      </c>
      <c r="H106" s="37">
        <f aca="true" t="shared" si="21" ref="H106:W106">SUM(H101:H105)</f>
        <v>998066</v>
      </c>
      <c r="I106" s="35">
        <f t="shared" si="21"/>
        <v>21451791</v>
      </c>
      <c r="J106" s="38">
        <f t="shared" si="21"/>
        <v>23998507</v>
      </c>
      <c r="K106" s="38">
        <f t="shared" si="21"/>
        <v>46448364</v>
      </c>
      <c r="L106" s="37">
        <f t="shared" si="21"/>
        <v>0</v>
      </c>
      <c r="M106" s="35">
        <f t="shared" si="21"/>
        <v>0</v>
      </c>
      <c r="N106" s="38">
        <f t="shared" si="21"/>
        <v>0</v>
      </c>
      <c r="O106" s="38">
        <f t="shared" si="21"/>
        <v>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443</v>
      </c>
      <c r="C107" s="41"/>
      <c r="D107" s="42">
        <f>SUM(D92:D94,D96:D99,D101:D105)</f>
        <v>20322740497</v>
      </c>
      <c r="E107" s="43">
        <f>SUM(E92:E94,E96:E99,E101:E105)</f>
        <v>20322740497</v>
      </c>
      <c r="F107" s="43">
        <f>SUM(F92:F94,F96:F99,F101:F105)</f>
        <v>1895463802</v>
      </c>
      <c r="G107" s="44">
        <f t="shared" si="19"/>
        <v>0.09326812012778514</v>
      </c>
      <c r="H107" s="45">
        <f aca="true" t="shared" si="22" ref="H107:W107">SUM(H92:H94,H96:H99,H101:H105)</f>
        <v>487930546</v>
      </c>
      <c r="I107" s="43">
        <f t="shared" si="22"/>
        <v>726755351</v>
      </c>
      <c r="J107" s="46">
        <f t="shared" si="22"/>
        <v>680777905</v>
      </c>
      <c r="K107" s="46">
        <f t="shared" si="22"/>
        <v>1895463802</v>
      </c>
      <c r="L107" s="45">
        <f t="shared" si="22"/>
        <v>0</v>
      </c>
      <c r="M107" s="43">
        <f t="shared" si="22"/>
        <v>0</v>
      </c>
      <c r="N107" s="46">
        <f t="shared" si="22"/>
        <v>0</v>
      </c>
      <c r="O107" s="46">
        <f t="shared" si="22"/>
        <v>0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442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70</v>
      </c>
      <c r="B110" s="24" t="s">
        <v>441</v>
      </c>
      <c r="C110" s="25" t="s">
        <v>440</v>
      </c>
      <c r="D110" s="26">
        <v>5711022000</v>
      </c>
      <c r="E110" s="27">
        <v>5711022000</v>
      </c>
      <c r="F110" s="27">
        <v>1167040000</v>
      </c>
      <c r="G110" s="28">
        <f aca="true" t="shared" si="23" ref="G110:G141">IF($D110=0,0,$F110/$D110)</f>
        <v>0.2043487137678685</v>
      </c>
      <c r="H110" s="29">
        <v>340219000</v>
      </c>
      <c r="I110" s="27">
        <v>361164000</v>
      </c>
      <c r="J110" s="30">
        <v>465657000</v>
      </c>
      <c r="K110" s="30">
        <v>1167040000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67</v>
      </c>
      <c r="C111" s="33"/>
      <c r="D111" s="34">
        <f>D110</f>
        <v>5711022000</v>
      </c>
      <c r="E111" s="35">
        <f>E110</f>
        <v>5711022000</v>
      </c>
      <c r="F111" s="35">
        <f>F110</f>
        <v>1167040000</v>
      </c>
      <c r="G111" s="36">
        <f t="shared" si="23"/>
        <v>0.2043487137678685</v>
      </c>
      <c r="H111" s="37">
        <f aca="true" t="shared" si="24" ref="H111:W111">H110</f>
        <v>340219000</v>
      </c>
      <c r="I111" s="35">
        <f t="shared" si="24"/>
        <v>361164000</v>
      </c>
      <c r="J111" s="38">
        <f t="shared" si="24"/>
        <v>465657000</v>
      </c>
      <c r="K111" s="38">
        <f t="shared" si="24"/>
        <v>1167040000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8</v>
      </c>
      <c r="B112" s="24" t="s">
        <v>439</v>
      </c>
      <c r="C112" s="25" t="s">
        <v>438</v>
      </c>
      <c r="D112" s="26">
        <v>17733000</v>
      </c>
      <c r="E112" s="27">
        <v>17733000</v>
      </c>
      <c r="F112" s="27">
        <v>1248942</v>
      </c>
      <c r="G112" s="28">
        <f t="shared" si="23"/>
        <v>0.070430384029775</v>
      </c>
      <c r="H112" s="29">
        <v>342349</v>
      </c>
      <c r="I112" s="27">
        <v>0</v>
      </c>
      <c r="J112" s="30">
        <v>906593</v>
      </c>
      <c r="K112" s="30">
        <v>1248942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8</v>
      </c>
      <c r="B113" s="24" t="s">
        <v>437</v>
      </c>
      <c r="C113" s="25" t="s">
        <v>436</v>
      </c>
      <c r="D113" s="26">
        <v>33493250</v>
      </c>
      <c r="E113" s="27">
        <v>33493250</v>
      </c>
      <c r="F113" s="27">
        <v>4377250</v>
      </c>
      <c r="G113" s="28">
        <f t="shared" si="23"/>
        <v>0.13069051226739717</v>
      </c>
      <c r="H113" s="29">
        <v>0</v>
      </c>
      <c r="I113" s="27">
        <v>450353</v>
      </c>
      <c r="J113" s="30">
        <v>3926897</v>
      </c>
      <c r="K113" s="30">
        <v>4377250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8</v>
      </c>
      <c r="B114" s="24" t="s">
        <v>435</v>
      </c>
      <c r="C114" s="25" t="s">
        <v>434</v>
      </c>
      <c r="D114" s="26">
        <v>55527384</v>
      </c>
      <c r="E114" s="27">
        <v>55527384</v>
      </c>
      <c r="F114" s="27">
        <v>8937404</v>
      </c>
      <c r="G114" s="28">
        <f t="shared" si="23"/>
        <v>0.1609548902934091</v>
      </c>
      <c r="H114" s="29">
        <v>1083133</v>
      </c>
      <c r="I114" s="27">
        <v>1051800</v>
      </c>
      <c r="J114" s="30">
        <v>6802471</v>
      </c>
      <c r="K114" s="30">
        <v>8937404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8</v>
      </c>
      <c r="B115" s="24" t="s">
        <v>433</v>
      </c>
      <c r="C115" s="25" t="s">
        <v>432</v>
      </c>
      <c r="D115" s="26">
        <v>31033200</v>
      </c>
      <c r="E115" s="27">
        <v>31033200</v>
      </c>
      <c r="F115" s="27">
        <v>3283768</v>
      </c>
      <c r="G115" s="28">
        <f t="shared" si="23"/>
        <v>0.10581467589549257</v>
      </c>
      <c r="H115" s="29">
        <v>1193329</v>
      </c>
      <c r="I115" s="27">
        <v>1366432</v>
      </c>
      <c r="J115" s="30">
        <v>724007</v>
      </c>
      <c r="K115" s="30">
        <v>3283768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8</v>
      </c>
      <c r="B116" s="24" t="s">
        <v>431</v>
      </c>
      <c r="C116" s="25" t="s">
        <v>430</v>
      </c>
      <c r="D116" s="26">
        <v>16538000</v>
      </c>
      <c r="E116" s="27">
        <v>16538000</v>
      </c>
      <c r="F116" s="27">
        <v>0</v>
      </c>
      <c r="G116" s="28">
        <f t="shared" si="23"/>
        <v>0</v>
      </c>
      <c r="H116" s="29">
        <v>0</v>
      </c>
      <c r="I116" s="27">
        <v>0</v>
      </c>
      <c r="J116" s="30">
        <v>0</v>
      </c>
      <c r="K116" s="30">
        <v>0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8</v>
      </c>
      <c r="B117" s="24" t="s">
        <v>429</v>
      </c>
      <c r="C117" s="25" t="s">
        <v>428</v>
      </c>
      <c r="D117" s="26">
        <v>101031000</v>
      </c>
      <c r="E117" s="27">
        <v>101031000</v>
      </c>
      <c r="F117" s="27">
        <v>17860627</v>
      </c>
      <c r="G117" s="28">
        <f t="shared" si="23"/>
        <v>0.17678363076679435</v>
      </c>
      <c r="H117" s="29">
        <v>802342</v>
      </c>
      <c r="I117" s="27">
        <v>9872797</v>
      </c>
      <c r="J117" s="30">
        <v>7185488</v>
      </c>
      <c r="K117" s="30">
        <v>17860627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5</v>
      </c>
      <c r="B118" s="24" t="s">
        <v>427</v>
      </c>
      <c r="C118" s="25" t="s">
        <v>426</v>
      </c>
      <c r="D118" s="26">
        <v>336966128</v>
      </c>
      <c r="E118" s="27">
        <v>336966128</v>
      </c>
      <c r="F118" s="27">
        <v>73013011</v>
      </c>
      <c r="G118" s="28">
        <f t="shared" si="23"/>
        <v>0.2166775973399914</v>
      </c>
      <c r="H118" s="29">
        <v>3643948</v>
      </c>
      <c r="I118" s="27">
        <v>41224604</v>
      </c>
      <c r="J118" s="30">
        <v>28144459</v>
      </c>
      <c r="K118" s="30">
        <v>73013011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425</v>
      </c>
      <c r="C119" s="33"/>
      <c r="D119" s="34">
        <f>SUM(D112:D118)</f>
        <v>592321962</v>
      </c>
      <c r="E119" s="35">
        <f>SUM(E112:E118)</f>
        <v>592321962</v>
      </c>
      <c r="F119" s="35">
        <f>SUM(F112:F118)</f>
        <v>108721002</v>
      </c>
      <c r="G119" s="36">
        <f t="shared" si="23"/>
        <v>0.1835505163997279</v>
      </c>
      <c r="H119" s="37">
        <f aca="true" t="shared" si="25" ref="H119:W119">SUM(H112:H118)</f>
        <v>7065101</v>
      </c>
      <c r="I119" s="35">
        <f t="shared" si="25"/>
        <v>53965986</v>
      </c>
      <c r="J119" s="38">
        <f t="shared" si="25"/>
        <v>47689915</v>
      </c>
      <c r="K119" s="38">
        <f t="shared" si="25"/>
        <v>108721002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8</v>
      </c>
      <c r="B120" s="24" t="s">
        <v>424</v>
      </c>
      <c r="C120" s="25" t="s">
        <v>423</v>
      </c>
      <c r="D120" s="26">
        <v>32700000</v>
      </c>
      <c r="E120" s="27">
        <v>32700000</v>
      </c>
      <c r="F120" s="27">
        <v>13541617</v>
      </c>
      <c r="G120" s="28">
        <f t="shared" si="23"/>
        <v>0.4141167278287462</v>
      </c>
      <c r="H120" s="29">
        <v>6508198</v>
      </c>
      <c r="I120" s="27">
        <v>2723491</v>
      </c>
      <c r="J120" s="30">
        <v>4309928</v>
      </c>
      <c r="K120" s="30">
        <v>13541617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8</v>
      </c>
      <c r="B121" s="24" t="s">
        <v>422</v>
      </c>
      <c r="C121" s="25" t="s">
        <v>421</v>
      </c>
      <c r="D121" s="26">
        <v>23015000</v>
      </c>
      <c r="E121" s="27">
        <v>23015000</v>
      </c>
      <c r="F121" s="27">
        <v>8565743</v>
      </c>
      <c r="G121" s="28">
        <f t="shared" si="23"/>
        <v>0.37218088203345645</v>
      </c>
      <c r="H121" s="29">
        <v>0</v>
      </c>
      <c r="I121" s="27">
        <v>3575195</v>
      </c>
      <c r="J121" s="30">
        <v>4990548</v>
      </c>
      <c r="K121" s="30">
        <v>8565743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8</v>
      </c>
      <c r="B122" s="24" t="s">
        <v>420</v>
      </c>
      <c r="C122" s="25" t="s">
        <v>419</v>
      </c>
      <c r="D122" s="26">
        <v>17641000</v>
      </c>
      <c r="E122" s="27">
        <v>17641000</v>
      </c>
      <c r="F122" s="27">
        <v>2974367</v>
      </c>
      <c r="G122" s="28">
        <f t="shared" si="23"/>
        <v>0.16860535117056857</v>
      </c>
      <c r="H122" s="29">
        <v>0</v>
      </c>
      <c r="I122" s="27">
        <v>2456889</v>
      </c>
      <c r="J122" s="30">
        <v>517478</v>
      </c>
      <c r="K122" s="30">
        <v>2974367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8</v>
      </c>
      <c r="B123" s="24" t="s">
        <v>418</v>
      </c>
      <c r="C123" s="25" t="s">
        <v>417</v>
      </c>
      <c r="D123" s="26">
        <v>15256000</v>
      </c>
      <c r="E123" s="27">
        <v>15256000</v>
      </c>
      <c r="F123" s="27">
        <v>10490138</v>
      </c>
      <c r="G123" s="28">
        <f t="shared" si="23"/>
        <v>0.6876073675930782</v>
      </c>
      <c r="H123" s="29">
        <v>4799683</v>
      </c>
      <c r="I123" s="27">
        <v>3701000</v>
      </c>
      <c r="J123" s="30">
        <v>1989455</v>
      </c>
      <c r="K123" s="30">
        <v>10490138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8</v>
      </c>
      <c r="B124" s="24" t="s">
        <v>416</v>
      </c>
      <c r="C124" s="25" t="s">
        <v>415</v>
      </c>
      <c r="D124" s="26">
        <v>597754000</v>
      </c>
      <c r="E124" s="27">
        <v>597754000</v>
      </c>
      <c r="F124" s="27">
        <v>46978403</v>
      </c>
      <c r="G124" s="28">
        <f t="shared" si="23"/>
        <v>0.07859153263717181</v>
      </c>
      <c r="H124" s="29">
        <v>1459186</v>
      </c>
      <c r="I124" s="27">
        <v>15963554</v>
      </c>
      <c r="J124" s="30">
        <v>29555663</v>
      </c>
      <c r="K124" s="30">
        <v>46978403</v>
      </c>
      <c r="L124" s="29">
        <v>0</v>
      </c>
      <c r="M124" s="27">
        <v>0</v>
      </c>
      <c r="N124" s="30">
        <v>0</v>
      </c>
      <c r="O124" s="30">
        <v>0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8</v>
      </c>
      <c r="B125" s="24" t="s">
        <v>414</v>
      </c>
      <c r="C125" s="25" t="s">
        <v>413</v>
      </c>
      <c r="D125" s="26">
        <v>20720000</v>
      </c>
      <c r="E125" s="27">
        <v>20720000</v>
      </c>
      <c r="F125" s="27">
        <v>3913627</v>
      </c>
      <c r="G125" s="28">
        <f t="shared" si="23"/>
        <v>0.18888161196911196</v>
      </c>
      <c r="H125" s="29">
        <v>900344</v>
      </c>
      <c r="I125" s="27">
        <v>1288750</v>
      </c>
      <c r="J125" s="30">
        <v>1724533</v>
      </c>
      <c r="K125" s="30">
        <v>3913627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8</v>
      </c>
      <c r="B126" s="24" t="s">
        <v>412</v>
      </c>
      <c r="C126" s="25" t="s">
        <v>411</v>
      </c>
      <c r="D126" s="26">
        <v>21499050</v>
      </c>
      <c r="E126" s="27">
        <v>21499050</v>
      </c>
      <c r="F126" s="27">
        <v>7656897</v>
      </c>
      <c r="G126" s="28">
        <f t="shared" si="23"/>
        <v>0.3561504810677681</v>
      </c>
      <c r="H126" s="29">
        <v>1858873</v>
      </c>
      <c r="I126" s="27">
        <v>2530602</v>
      </c>
      <c r="J126" s="30">
        <v>3267422</v>
      </c>
      <c r="K126" s="30">
        <v>7656897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5</v>
      </c>
      <c r="B127" s="24" t="s">
        <v>410</v>
      </c>
      <c r="C127" s="25" t="s">
        <v>409</v>
      </c>
      <c r="D127" s="26">
        <v>246108000</v>
      </c>
      <c r="E127" s="27">
        <v>246108000</v>
      </c>
      <c r="F127" s="27">
        <v>111411912</v>
      </c>
      <c r="G127" s="28">
        <f t="shared" si="23"/>
        <v>0.4526952069823005</v>
      </c>
      <c r="H127" s="29">
        <v>67438157</v>
      </c>
      <c r="I127" s="27">
        <v>13757165</v>
      </c>
      <c r="J127" s="30">
        <v>30216590</v>
      </c>
      <c r="K127" s="30">
        <v>111411912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408</v>
      </c>
      <c r="C128" s="33"/>
      <c r="D128" s="34">
        <f>SUM(D120:D127)</f>
        <v>974693050</v>
      </c>
      <c r="E128" s="35">
        <f>SUM(E120:E127)</f>
        <v>974693050</v>
      </c>
      <c r="F128" s="35">
        <f>SUM(F120:F127)</f>
        <v>205532704</v>
      </c>
      <c r="G128" s="36">
        <f t="shared" si="23"/>
        <v>0.2108691592701928</v>
      </c>
      <c r="H128" s="37">
        <f aca="true" t="shared" si="26" ref="H128:W128">SUM(H120:H127)</f>
        <v>82964441</v>
      </c>
      <c r="I128" s="35">
        <f t="shared" si="26"/>
        <v>45996646</v>
      </c>
      <c r="J128" s="38">
        <f t="shared" si="26"/>
        <v>76571617</v>
      </c>
      <c r="K128" s="38">
        <f t="shared" si="26"/>
        <v>205532704</v>
      </c>
      <c r="L128" s="37">
        <f t="shared" si="26"/>
        <v>0</v>
      </c>
      <c r="M128" s="35">
        <f t="shared" si="26"/>
        <v>0</v>
      </c>
      <c r="N128" s="38">
        <f t="shared" si="26"/>
        <v>0</v>
      </c>
      <c r="O128" s="38">
        <f t="shared" si="26"/>
        <v>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8</v>
      </c>
      <c r="B129" s="24" t="s">
        <v>407</v>
      </c>
      <c r="C129" s="25" t="s">
        <v>406</v>
      </c>
      <c r="D129" s="26">
        <v>111799030</v>
      </c>
      <c r="E129" s="27">
        <v>111799030</v>
      </c>
      <c r="F129" s="27">
        <v>7941565</v>
      </c>
      <c r="G129" s="28">
        <f t="shared" si="23"/>
        <v>0.07103429251577585</v>
      </c>
      <c r="H129" s="29">
        <v>6791</v>
      </c>
      <c r="I129" s="27">
        <v>5909581</v>
      </c>
      <c r="J129" s="30">
        <v>2025193</v>
      </c>
      <c r="K129" s="30">
        <v>7941565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8</v>
      </c>
      <c r="B130" s="24" t="s">
        <v>405</v>
      </c>
      <c r="C130" s="25" t="s">
        <v>404</v>
      </c>
      <c r="D130" s="26">
        <v>44040000</v>
      </c>
      <c r="E130" s="27">
        <v>44040000</v>
      </c>
      <c r="F130" s="27">
        <v>8671067</v>
      </c>
      <c r="G130" s="28">
        <f t="shared" si="23"/>
        <v>0.19689071298819255</v>
      </c>
      <c r="H130" s="29">
        <v>5505546</v>
      </c>
      <c r="I130" s="27">
        <v>249624</v>
      </c>
      <c r="J130" s="30">
        <v>2915897</v>
      </c>
      <c r="K130" s="30">
        <v>8671067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8</v>
      </c>
      <c r="B131" s="24" t="s">
        <v>403</v>
      </c>
      <c r="C131" s="25" t="s">
        <v>402</v>
      </c>
      <c r="D131" s="26">
        <v>35499280</v>
      </c>
      <c r="E131" s="27">
        <v>35499280</v>
      </c>
      <c r="F131" s="27">
        <v>9967351</v>
      </c>
      <c r="G131" s="28">
        <f t="shared" si="23"/>
        <v>0.28077614531900363</v>
      </c>
      <c r="H131" s="29">
        <v>1763575</v>
      </c>
      <c r="I131" s="27">
        <v>3247283</v>
      </c>
      <c r="J131" s="30">
        <v>4956493</v>
      </c>
      <c r="K131" s="30">
        <v>9967351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8</v>
      </c>
      <c r="B132" s="24" t="s">
        <v>401</v>
      </c>
      <c r="C132" s="25" t="s">
        <v>400</v>
      </c>
      <c r="D132" s="26">
        <v>48412352</v>
      </c>
      <c r="E132" s="27">
        <v>48412352</v>
      </c>
      <c r="F132" s="27">
        <v>17556791</v>
      </c>
      <c r="G132" s="28">
        <f t="shared" si="23"/>
        <v>0.36265106475306136</v>
      </c>
      <c r="H132" s="29">
        <v>9413348</v>
      </c>
      <c r="I132" s="27">
        <v>3693552</v>
      </c>
      <c r="J132" s="30">
        <v>4449891</v>
      </c>
      <c r="K132" s="30">
        <v>17556791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8</v>
      </c>
      <c r="B133" s="24" t="s">
        <v>399</v>
      </c>
      <c r="C133" s="25" t="s">
        <v>398</v>
      </c>
      <c r="D133" s="26">
        <v>28974595</v>
      </c>
      <c r="E133" s="27">
        <v>28974595</v>
      </c>
      <c r="F133" s="27">
        <v>5641875</v>
      </c>
      <c r="G133" s="28">
        <f t="shared" si="23"/>
        <v>0.19471799346979657</v>
      </c>
      <c r="H133" s="29">
        <v>3593429</v>
      </c>
      <c r="I133" s="27">
        <v>789106</v>
      </c>
      <c r="J133" s="30">
        <v>1259340</v>
      </c>
      <c r="K133" s="30">
        <v>5641875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5</v>
      </c>
      <c r="B134" s="24" t="s">
        <v>397</v>
      </c>
      <c r="C134" s="25" t="s">
        <v>396</v>
      </c>
      <c r="D134" s="26">
        <v>277474642</v>
      </c>
      <c r="E134" s="27">
        <v>277474642</v>
      </c>
      <c r="F134" s="27">
        <v>70760966</v>
      </c>
      <c r="G134" s="28">
        <f t="shared" si="23"/>
        <v>0.25501777564235945</v>
      </c>
      <c r="H134" s="29">
        <v>8136501</v>
      </c>
      <c r="I134" s="27">
        <v>32720443</v>
      </c>
      <c r="J134" s="30">
        <v>29904022</v>
      </c>
      <c r="K134" s="30">
        <v>70760966</v>
      </c>
      <c r="L134" s="29">
        <v>0</v>
      </c>
      <c r="M134" s="27">
        <v>0</v>
      </c>
      <c r="N134" s="30">
        <v>0</v>
      </c>
      <c r="O134" s="30">
        <v>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395</v>
      </c>
      <c r="C135" s="33"/>
      <c r="D135" s="34">
        <f>SUM(D129:D134)</f>
        <v>546199899</v>
      </c>
      <c r="E135" s="35">
        <f>SUM(E129:E134)</f>
        <v>546199899</v>
      </c>
      <c r="F135" s="35">
        <f>SUM(F129:F134)</f>
        <v>120539615</v>
      </c>
      <c r="G135" s="36">
        <f t="shared" si="23"/>
        <v>0.2206877284684375</v>
      </c>
      <c r="H135" s="37">
        <f aca="true" t="shared" si="27" ref="H135:W135">SUM(H129:H134)</f>
        <v>28419190</v>
      </c>
      <c r="I135" s="35">
        <f t="shared" si="27"/>
        <v>46609589</v>
      </c>
      <c r="J135" s="38">
        <f t="shared" si="27"/>
        <v>45510836</v>
      </c>
      <c r="K135" s="38">
        <f t="shared" si="27"/>
        <v>120539615</v>
      </c>
      <c r="L135" s="37">
        <f t="shared" si="27"/>
        <v>0</v>
      </c>
      <c r="M135" s="35">
        <f t="shared" si="27"/>
        <v>0</v>
      </c>
      <c r="N135" s="38">
        <f t="shared" si="27"/>
        <v>0</v>
      </c>
      <c r="O135" s="38">
        <f t="shared" si="27"/>
        <v>0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8</v>
      </c>
      <c r="B136" s="24" t="s">
        <v>394</v>
      </c>
      <c r="C136" s="25" t="s">
        <v>393</v>
      </c>
      <c r="D136" s="26">
        <v>36162826</v>
      </c>
      <c r="E136" s="27">
        <v>36162826</v>
      </c>
      <c r="F136" s="27">
        <v>5259297</v>
      </c>
      <c r="G136" s="28">
        <f t="shared" si="23"/>
        <v>0.14543379436109335</v>
      </c>
      <c r="H136" s="29">
        <v>2494699</v>
      </c>
      <c r="I136" s="27">
        <v>2018781</v>
      </c>
      <c r="J136" s="30">
        <v>745817</v>
      </c>
      <c r="K136" s="30">
        <v>5259297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8</v>
      </c>
      <c r="B137" s="24" t="s">
        <v>392</v>
      </c>
      <c r="C137" s="25" t="s">
        <v>391</v>
      </c>
      <c r="D137" s="26">
        <v>14840000</v>
      </c>
      <c r="E137" s="27">
        <v>14840000</v>
      </c>
      <c r="F137" s="27">
        <v>9723511</v>
      </c>
      <c r="G137" s="28">
        <f t="shared" si="23"/>
        <v>0.6552231132075472</v>
      </c>
      <c r="H137" s="29">
        <v>428410</v>
      </c>
      <c r="I137" s="27">
        <v>6588960</v>
      </c>
      <c r="J137" s="30">
        <v>2706141</v>
      </c>
      <c r="K137" s="30">
        <v>9723511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8</v>
      </c>
      <c r="B138" s="24" t="s">
        <v>390</v>
      </c>
      <c r="C138" s="25" t="s">
        <v>389</v>
      </c>
      <c r="D138" s="26">
        <v>45663000</v>
      </c>
      <c r="E138" s="27">
        <v>45663000</v>
      </c>
      <c r="F138" s="27">
        <v>5650730</v>
      </c>
      <c r="G138" s="28">
        <f t="shared" si="23"/>
        <v>0.12374854915358167</v>
      </c>
      <c r="H138" s="29">
        <v>782972</v>
      </c>
      <c r="I138" s="27">
        <v>1033688</v>
      </c>
      <c r="J138" s="30">
        <v>3834070</v>
      </c>
      <c r="K138" s="30">
        <v>5650730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8</v>
      </c>
      <c r="B139" s="24" t="s">
        <v>388</v>
      </c>
      <c r="C139" s="25" t="s">
        <v>387</v>
      </c>
      <c r="D139" s="26">
        <v>52916000</v>
      </c>
      <c r="E139" s="27">
        <v>52916000</v>
      </c>
      <c r="F139" s="27">
        <v>5050075</v>
      </c>
      <c r="G139" s="28">
        <f t="shared" si="23"/>
        <v>0.0954356905283846</v>
      </c>
      <c r="H139" s="29">
        <v>52803</v>
      </c>
      <c r="I139" s="27">
        <v>4699377</v>
      </c>
      <c r="J139" s="30">
        <v>297895</v>
      </c>
      <c r="K139" s="30">
        <v>5050075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5</v>
      </c>
      <c r="B140" s="24" t="s">
        <v>386</v>
      </c>
      <c r="C140" s="25" t="s">
        <v>385</v>
      </c>
      <c r="D140" s="26">
        <v>181509083</v>
      </c>
      <c r="E140" s="27">
        <v>181509083</v>
      </c>
      <c r="F140" s="27">
        <v>121948092</v>
      </c>
      <c r="G140" s="28">
        <f t="shared" si="23"/>
        <v>0.6718566916014886</v>
      </c>
      <c r="H140" s="29">
        <v>66829831</v>
      </c>
      <c r="I140" s="27">
        <v>20757622</v>
      </c>
      <c r="J140" s="30">
        <v>34360639</v>
      </c>
      <c r="K140" s="30">
        <v>121948092</v>
      </c>
      <c r="L140" s="29">
        <v>0</v>
      </c>
      <c r="M140" s="27">
        <v>0</v>
      </c>
      <c r="N140" s="30">
        <v>0</v>
      </c>
      <c r="O140" s="30">
        <v>0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384</v>
      </c>
      <c r="C141" s="33"/>
      <c r="D141" s="34">
        <f>SUM(D136:D140)</f>
        <v>331090909</v>
      </c>
      <c r="E141" s="35">
        <f>SUM(E136:E140)</f>
        <v>331090909</v>
      </c>
      <c r="F141" s="35">
        <f>SUM(F136:F140)</f>
        <v>147631705</v>
      </c>
      <c r="G141" s="36">
        <f t="shared" si="23"/>
        <v>0.4458947708527992</v>
      </c>
      <c r="H141" s="37">
        <f aca="true" t="shared" si="28" ref="H141:W141">SUM(H136:H140)</f>
        <v>70588715</v>
      </c>
      <c r="I141" s="35">
        <f t="shared" si="28"/>
        <v>35098428</v>
      </c>
      <c r="J141" s="38">
        <f t="shared" si="28"/>
        <v>41944562</v>
      </c>
      <c r="K141" s="38">
        <f t="shared" si="28"/>
        <v>147631705</v>
      </c>
      <c r="L141" s="37">
        <f t="shared" si="28"/>
        <v>0</v>
      </c>
      <c r="M141" s="35">
        <f t="shared" si="28"/>
        <v>0</v>
      </c>
      <c r="N141" s="38">
        <f t="shared" si="28"/>
        <v>0</v>
      </c>
      <c r="O141" s="38">
        <f t="shared" si="28"/>
        <v>0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8</v>
      </c>
      <c r="B142" s="24" t="s">
        <v>383</v>
      </c>
      <c r="C142" s="25" t="s">
        <v>382</v>
      </c>
      <c r="D142" s="26">
        <v>444228959</v>
      </c>
      <c r="E142" s="27">
        <v>444228959</v>
      </c>
      <c r="F142" s="27">
        <v>39281908</v>
      </c>
      <c r="G142" s="28">
        <f aca="true" t="shared" si="29" ref="G142:G173">IF($D142=0,0,$F142/$D142)</f>
        <v>0.08842716622623426</v>
      </c>
      <c r="H142" s="29">
        <v>10095050</v>
      </c>
      <c r="I142" s="27">
        <v>29186858</v>
      </c>
      <c r="J142" s="30">
        <v>0</v>
      </c>
      <c r="K142" s="30">
        <v>39281908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8</v>
      </c>
      <c r="B143" s="24" t="s">
        <v>381</v>
      </c>
      <c r="C143" s="25" t="s">
        <v>380</v>
      </c>
      <c r="D143" s="26">
        <v>14725000</v>
      </c>
      <c r="E143" s="27">
        <v>14725000</v>
      </c>
      <c r="F143" s="27">
        <v>1321806</v>
      </c>
      <c r="G143" s="28">
        <f t="shared" si="29"/>
        <v>0.08976611205432937</v>
      </c>
      <c r="H143" s="29">
        <v>239564</v>
      </c>
      <c r="I143" s="27">
        <v>175458</v>
      </c>
      <c r="J143" s="30">
        <v>906784</v>
      </c>
      <c r="K143" s="30">
        <v>1321806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8</v>
      </c>
      <c r="B144" s="24" t="s">
        <v>379</v>
      </c>
      <c r="C144" s="25" t="s">
        <v>378</v>
      </c>
      <c r="D144" s="26">
        <v>49232000</v>
      </c>
      <c r="E144" s="27">
        <v>49232000</v>
      </c>
      <c r="F144" s="27">
        <v>7889484</v>
      </c>
      <c r="G144" s="28">
        <f t="shared" si="29"/>
        <v>0.16025113747156322</v>
      </c>
      <c r="H144" s="29">
        <v>2604291</v>
      </c>
      <c r="I144" s="27">
        <v>931475</v>
      </c>
      <c r="J144" s="30">
        <v>4353718</v>
      </c>
      <c r="K144" s="30">
        <v>7889484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5</v>
      </c>
      <c r="B145" s="24" t="s">
        <v>377</v>
      </c>
      <c r="C145" s="25" t="s">
        <v>376</v>
      </c>
      <c r="D145" s="26">
        <v>56403500</v>
      </c>
      <c r="E145" s="27">
        <v>56403500</v>
      </c>
      <c r="F145" s="27">
        <v>6144182</v>
      </c>
      <c r="G145" s="28">
        <f t="shared" si="29"/>
        <v>0.10893263715904154</v>
      </c>
      <c r="H145" s="29">
        <v>2606865</v>
      </c>
      <c r="I145" s="27">
        <v>1304288</v>
      </c>
      <c r="J145" s="30">
        <v>2233029</v>
      </c>
      <c r="K145" s="30">
        <v>6144182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375</v>
      </c>
      <c r="C146" s="33"/>
      <c r="D146" s="34">
        <f>SUM(D142:D145)</f>
        <v>564589459</v>
      </c>
      <c r="E146" s="35">
        <f>SUM(E142:E145)</f>
        <v>564589459</v>
      </c>
      <c r="F146" s="35">
        <f>SUM(F142:F145)</f>
        <v>54637380</v>
      </c>
      <c r="G146" s="36">
        <f t="shared" si="29"/>
        <v>0.09677364521961435</v>
      </c>
      <c r="H146" s="37">
        <f aca="true" t="shared" si="30" ref="H146:W146">SUM(H142:H145)</f>
        <v>15545770</v>
      </c>
      <c r="I146" s="35">
        <f t="shared" si="30"/>
        <v>31598079</v>
      </c>
      <c r="J146" s="38">
        <f t="shared" si="30"/>
        <v>7493531</v>
      </c>
      <c r="K146" s="38">
        <f t="shared" si="30"/>
        <v>54637380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8</v>
      </c>
      <c r="B147" s="24" t="s">
        <v>374</v>
      </c>
      <c r="C147" s="25" t="s">
        <v>373</v>
      </c>
      <c r="D147" s="26">
        <v>26028000</v>
      </c>
      <c r="E147" s="27">
        <v>26028000</v>
      </c>
      <c r="F147" s="27">
        <v>6940877</v>
      </c>
      <c r="G147" s="28">
        <f t="shared" si="29"/>
        <v>0.2666696250192101</v>
      </c>
      <c r="H147" s="29">
        <v>3459938</v>
      </c>
      <c r="I147" s="27">
        <v>2284877</v>
      </c>
      <c r="J147" s="30">
        <v>1196062</v>
      </c>
      <c r="K147" s="30">
        <v>6940877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8</v>
      </c>
      <c r="B148" s="24" t="s">
        <v>372</v>
      </c>
      <c r="C148" s="25" t="s">
        <v>371</v>
      </c>
      <c r="D148" s="26">
        <v>56335950</v>
      </c>
      <c r="E148" s="27">
        <v>56335950</v>
      </c>
      <c r="F148" s="27">
        <v>6140528</v>
      </c>
      <c r="G148" s="28">
        <f t="shared" si="29"/>
        <v>0.10899839267820992</v>
      </c>
      <c r="H148" s="29">
        <v>2147302</v>
      </c>
      <c r="I148" s="27">
        <v>2597450</v>
      </c>
      <c r="J148" s="30">
        <v>1395776</v>
      </c>
      <c r="K148" s="30">
        <v>6140528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8</v>
      </c>
      <c r="B149" s="24" t="s">
        <v>370</v>
      </c>
      <c r="C149" s="25" t="s">
        <v>369</v>
      </c>
      <c r="D149" s="26">
        <v>54413920</v>
      </c>
      <c r="E149" s="27">
        <v>54413920</v>
      </c>
      <c r="F149" s="27">
        <v>6448116</v>
      </c>
      <c r="G149" s="28">
        <f t="shared" si="29"/>
        <v>0.11850122174620023</v>
      </c>
      <c r="H149" s="29">
        <v>3864830</v>
      </c>
      <c r="I149" s="27">
        <v>473838</v>
      </c>
      <c r="J149" s="30">
        <v>2109448</v>
      </c>
      <c r="K149" s="30">
        <v>6448116</v>
      </c>
      <c r="L149" s="29">
        <v>0</v>
      </c>
      <c r="M149" s="27">
        <v>0</v>
      </c>
      <c r="N149" s="30">
        <v>0</v>
      </c>
      <c r="O149" s="30">
        <v>0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8</v>
      </c>
      <c r="B150" s="24" t="s">
        <v>368</v>
      </c>
      <c r="C150" s="25" t="s">
        <v>367</v>
      </c>
      <c r="D150" s="26">
        <v>57938000</v>
      </c>
      <c r="E150" s="27">
        <v>57938000</v>
      </c>
      <c r="F150" s="27">
        <v>7029890</v>
      </c>
      <c r="G150" s="28">
        <f t="shared" si="29"/>
        <v>0.12133470261313818</v>
      </c>
      <c r="H150" s="29">
        <v>844195</v>
      </c>
      <c r="I150" s="27">
        <v>3129135</v>
      </c>
      <c r="J150" s="30">
        <v>3056560</v>
      </c>
      <c r="K150" s="30">
        <v>7029890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8</v>
      </c>
      <c r="B151" s="24" t="s">
        <v>366</v>
      </c>
      <c r="C151" s="25" t="s">
        <v>365</v>
      </c>
      <c r="D151" s="26">
        <v>34610000</v>
      </c>
      <c r="E151" s="27">
        <v>34610000</v>
      </c>
      <c r="F151" s="27">
        <v>7936571</v>
      </c>
      <c r="G151" s="28">
        <f t="shared" si="29"/>
        <v>0.22931438890494077</v>
      </c>
      <c r="H151" s="29">
        <v>2797829</v>
      </c>
      <c r="I151" s="27">
        <v>2840554</v>
      </c>
      <c r="J151" s="30">
        <v>2298188</v>
      </c>
      <c r="K151" s="30">
        <v>7936571</v>
      </c>
      <c r="L151" s="29">
        <v>0</v>
      </c>
      <c r="M151" s="27">
        <v>0</v>
      </c>
      <c r="N151" s="30">
        <v>0</v>
      </c>
      <c r="O151" s="30">
        <v>0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5</v>
      </c>
      <c r="B152" s="24" t="s">
        <v>364</v>
      </c>
      <c r="C152" s="25" t="s">
        <v>363</v>
      </c>
      <c r="D152" s="26">
        <v>355008000</v>
      </c>
      <c r="E152" s="27">
        <v>355008000</v>
      </c>
      <c r="F152" s="27">
        <v>69737079</v>
      </c>
      <c r="G152" s="28">
        <f t="shared" si="29"/>
        <v>0.19643804928339642</v>
      </c>
      <c r="H152" s="29">
        <v>35608100</v>
      </c>
      <c r="I152" s="27">
        <v>23011726</v>
      </c>
      <c r="J152" s="30">
        <v>11117253</v>
      </c>
      <c r="K152" s="30">
        <v>69737079</v>
      </c>
      <c r="L152" s="29">
        <v>0</v>
      </c>
      <c r="M152" s="27">
        <v>0</v>
      </c>
      <c r="N152" s="30">
        <v>0</v>
      </c>
      <c r="O152" s="30">
        <v>0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362</v>
      </c>
      <c r="C153" s="33"/>
      <c r="D153" s="34">
        <f>SUM(D147:D152)</f>
        <v>584333870</v>
      </c>
      <c r="E153" s="35">
        <f>SUM(E147:E152)</f>
        <v>584333870</v>
      </c>
      <c r="F153" s="35">
        <f>SUM(F147:F152)</f>
        <v>104233061</v>
      </c>
      <c r="G153" s="36">
        <f t="shared" si="29"/>
        <v>0.17837929025062332</v>
      </c>
      <c r="H153" s="37">
        <f aca="true" t="shared" si="31" ref="H153:W153">SUM(H147:H152)</f>
        <v>48722194</v>
      </c>
      <c r="I153" s="35">
        <f t="shared" si="31"/>
        <v>34337580</v>
      </c>
      <c r="J153" s="38">
        <f t="shared" si="31"/>
        <v>21173287</v>
      </c>
      <c r="K153" s="38">
        <f t="shared" si="31"/>
        <v>104233061</v>
      </c>
      <c r="L153" s="37">
        <f t="shared" si="31"/>
        <v>0</v>
      </c>
      <c r="M153" s="35">
        <f t="shared" si="31"/>
        <v>0</v>
      </c>
      <c r="N153" s="38">
        <f t="shared" si="31"/>
        <v>0</v>
      </c>
      <c r="O153" s="38">
        <f t="shared" si="31"/>
        <v>0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8</v>
      </c>
      <c r="B154" s="24" t="s">
        <v>361</v>
      </c>
      <c r="C154" s="25" t="s">
        <v>360</v>
      </c>
      <c r="D154" s="26">
        <v>53703132</v>
      </c>
      <c r="E154" s="27">
        <v>53703132</v>
      </c>
      <c r="F154" s="27">
        <v>6689797</v>
      </c>
      <c r="G154" s="28">
        <f t="shared" si="29"/>
        <v>0.12456995990475937</v>
      </c>
      <c r="H154" s="29">
        <v>3953586</v>
      </c>
      <c r="I154" s="27">
        <v>571582</v>
      </c>
      <c r="J154" s="30">
        <v>2164629</v>
      </c>
      <c r="K154" s="30">
        <v>6689797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8</v>
      </c>
      <c r="B155" s="24" t="s">
        <v>359</v>
      </c>
      <c r="C155" s="25" t="s">
        <v>358</v>
      </c>
      <c r="D155" s="26">
        <v>71450913</v>
      </c>
      <c r="E155" s="27">
        <v>71450913</v>
      </c>
      <c r="F155" s="27">
        <v>9957727</v>
      </c>
      <c r="G155" s="28">
        <f t="shared" si="29"/>
        <v>0.13936458726566586</v>
      </c>
      <c r="H155" s="29">
        <v>2930184</v>
      </c>
      <c r="I155" s="27">
        <v>708334</v>
      </c>
      <c r="J155" s="30">
        <v>6319209</v>
      </c>
      <c r="K155" s="30">
        <v>9957727</v>
      </c>
      <c r="L155" s="29">
        <v>0</v>
      </c>
      <c r="M155" s="27">
        <v>0</v>
      </c>
      <c r="N155" s="30">
        <v>0</v>
      </c>
      <c r="O155" s="30">
        <v>0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8</v>
      </c>
      <c r="B156" s="24" t="s">
        <v>357</v>
      </c>
      <c r="C156" s="25" t="s">
        <v>356</v>
      </c>
      <c r="D156" s="26">
        <v>11556000</v>
      </c>
      <c r="E156" s="27">
        <v>11556000</v>
      </c>
      <c r="F156" s="27">
        <v>813817</v>
      </c>
      <c r="G156" s="28">
        <f t="shared" si="29"/>
        <v>0.07042376254759432</v>
      </c>
      <c r="H156" s="29">
        <v>353322</v>
      </c>
      <c r="I156" s="27">
        <v>283355</v>
      </c>
      <c r="J156" s="30">
        <v>177140</v>
      </c>
      <c r="K156" s="30">
        <v>813817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8</v>
      </c>
      <c r="B157" s="24" t="s">
        <v>355</v>
      </c>
      <c r="C157" s="25" t="s">
        <v>354</v>
      </c>
      <c r="D157" s="26">
        <v>14540000</v>
      </c>
      <c r="E157" s="27">
        <v>14540000</v>
      </c>
      <c r="F157" s="27">
        <v>1037691</v>
      </c>
      <c r="G157" s="28">
        <f t="shared" si="29"/>
        <v>0.07136801925722146</v>
      </c>
      <c r="H157" s="29">
        <v>0</v>
      </c>
      <c r="I157" s="27">
        <v>942570</v>
      </c>
      <c r="J157" s="30">
        <v>95121</v>
      </c>
      <c r="K157" s="30">
        <v>1037691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8</v>
      </c>
      <c r="B158" s="24" t="s">
        <v>353</v>
      </c>
      <c r="C158" s="25" t="s">
        <v>352</v>
      </c>
      <c r="D158" s="26">
        <v>45807200</v>
      </c>
      <c r="E158" s="27">
        <v>45807200</v>
      </c>
      <c r="F158" s="27">
        <v>4030002</v>
      </c>
      <c r="G158" s="28">
        <f t="shared" si="29"/>
        <v>0.08797747952286977</v>
      </c>
      <c r="H158" s="29">
        <v>2419877</v>
      </c>
      <c r="I158" s="27">
        <v>605584</v>
      </c>
      <c r="J158" s="30">
        <v>1004541</v>
      </c>
      <c r="K158" s="30">
        <v>4030002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5</v>
      </c>
      <c r="B159" s="24" t="s">
        <v>351</v>
      </c>
      <c r="C159" s="25" t="s">
        <v>350</v>
      </c>
      <c r="D159" s="26">
        <v>206285000</v>
      </c>
      <c r="E159" s="27">
        <v>206285000</v>
      </c>
      <c r="F159" s="27">
        <v>40234191</v>
      </c>
      <c r="G159" s="28">
        <f t="shared" si="29"/>
        <v>0.19504176745764354</v>
      </c>
      <c r="H159" s="29">
        <v>17992299</v>
      </c>
      <c r="I159" s="27">
        <v>11377287</v>
      </c>
      <c r="J159" s="30">
        <v>10864605</v>
      </c>
      <c r="K159" s="30">
        <v>40234191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349</v>
      </c>
      <c r="C160" s="33"/>
      <c r="D160" s="34">
        <f>SUM(D154:D159)</f>
        <v>403342245</v>
      </c>
      <c r="E160" s="35">
        <f>SUM(E154:E159)</f>
        <v>403342245</v>
      </c>
      <c r="F160" s="35">
        <f>SUM(F154:F159)</f>
        <v>62763225</v>
      </c>
      <c r="G160" s="36">
        <f t="shared" si="29"/>
        <v>0.15560786349071865</v>
      </c>
      <c r="H160" s="37">
        <f aca="true" t="shared" si="32" ref="H160:W160">SUM(H154:H159)</f>
        <v>27649268</v>
      </c>
      <c r="I160" s="35">
        <f t="shared" si="32"/>
        <v>14488712</v>
      </c>
      <c r="J160" s="38">
        <f t="shared" si="32"/>
        <v>20625245</v>
      </c>
      <c r="K160" s="38">
        <f t="shared" si="32"/>
        <v>62763225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8</v>
      </c>
      <c r="B161" s="24" t="s">
        <v>348</v>
      </c>
      <c r="C161" s="25" t="s">
        <v>347</v>
      </c>
      <c r="D161" s="26">
        <v>60652000</v>
      </c>
      <c r="E161" s="27">
        <v>60652000</v>
      </c>
      <c r="F161" s="27">
        <v>10387541</v>
      </c>
      <c r="G161" s="28">
        <f t="shared" si="29"/>
        <v>0.1712646079271912</v>
      </c>
      <c r="H161" s="29">
        <v>3575937</v>
      </c>
      <c r="I161" s="27">
        <v>4737587</v>
      </c>
      <c r="J161" s="30">
        <v>2074017</v>
      </c>
      <c r="K161" s="30">
        <v>10387541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8</v>
      </c>
      <c r="B162" s="24" t="s">
        <v>346</v>
      </c>
      <c r="C162" s="25" t="s">
        <v>345</v>
      </c>
      <c r="D162" s="26">
        <v>419862100</v>
      </c>
      <c r="E162" s="27">
        <v>419862100</v>
      </c>
      <c r="F162" s="27">
        <v>56821997</v>
      </c>
      <c r="G162" s="28">
        <f t="shared" si="29"/>
        <v>0.13533490400776826</v>
      </c>
      <c r="H162" s="29">
        <v>6838656</v>
      </c>
      <c r="I162" s="27">
        <v>23918760</v>
      </c>
      <c r="J162" s="30">
        <v>26064581</v>
      </c>
      <c r="K162" s="30">
        <v>56821997</v>
      </c>
      <c r="L162" s="29">
        <v>0</v>
      </c>
      <c r="M162" s="27">
        <v>0</v>
      </c>
      <c r="N162" s="30">
        <v>0</v>
      </c>
      <c r="O162" s="30">
        <v>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8</v>
      </c>
      <c r="B163" s="24" t="s">
        <v>344</v>
      </c>
      <c r="C163" s="25" t="s">
        <v>343</v>
      </c>
      <c r="D163" s="26">
        <v>16975000</v>
      </c>
      <c r="E163" s="27">
        <v>16975000</v>
      </c>
      <c r="F163" s="27">
        <v>838873</v>
      </c>
      <c r="G163" s="28">
        <f t="shared" si="29"/>
        <v>0.049418144329896906</v>
      </c>
      <c r="H163" s="29">
        <v>0</v>
      </c>
      <c r="I163" s="27">
        <v>838873</v>
      </c>
      <c r="J163" s="30">
        <v>0</v>
      </c>
      <c r="K163" s="30">
        <v>838873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8</v>
      </c>
      <c r="B164" s="24" t="s">
        <v>342</v>
      </c>
      <c r="C164" s="25" t="s">
        <v>341</v>
      </c>
      <c r="D164" s="26">
        <v>62448210</v>
      </c>
      <c r="E164" s="27">
        <v>62448210</v>
      </c>
      <c r="F164" s="27">
        <v>8289842</v>
      </c>
      <c r="G164" s="28">
        <f t="shared" si="29"/>
        <v>0.1327474718650863</v>
      </c>
      <c r="H164" s="29">
        <v>0</v>
      </c>
      <c r="I164" s="27">
        <v>5007129</v>
      </c>
      <c r="J164" s="30">
        <v>3282713</v>
      </c>
      <c r="K164" s="30">
        <v>8289842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8</v>
      </c>
      <c r="B165" s="24" t="s">
        <v>340</v>
      </c>
      <c r="C165" s="25" t="s">
        <v>339</v>
      </c>
      <c r="D165" s="26">
        <v>31103000</v>
      </c>
      <c r="E165" s="27">
        <v>31103000</v>
      </c>
      <c r="F165" s="27">
        <v>1419676</v>
      </c>
      <c r="G165" s="28">
        <f t="shared" si="29"/>
        <v>0.04564434298942224</v>
      </c>
      <c r="H165" s="29">
        <v>874608</v>
      </c>
      <c r="I165" s="27">
        <v>61650</v>
      </c>
      <c r="J165" s="30">
        <v>483418</v>
      </c>
      <c r="K165" s="30">
        <v>1419676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8</v>
      </c>
      <c r="B166" s="24" t="s">
        <v>338</v>
      </c>
      <c r="C166" s="25" t="s">
        <v>337</v>
      </c>
      <c r="D166" s="26">
        <v>26737000</v>
      </c>
      <c r="E166" s="27">
        <v>26737000</v>
      </c>
      <c r="F166" s="27">
        <v>12590631</v>
      </c>
      <c r="G166" s="28">
        <f t="shared" si="29"/>
        <v>0.4709066462205932</v>
      </c>
      <c r="H166" s="29">
        <v>830341</v>
      </c>
      <c r="I166" s="27">
        <v>7995014</v>
      </c>
      <c r="J166" s="30">
        <v>3765276</v>
      </c>
      <c r="K166" s="30">
        <v>12590631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5</v>
      </c>
      <c r="B167" s="24" t="s">
        <v>336</v>
      </c>
      <c r="C167" s="25" t="s">
        <v>335</v>
      </c>
      <c r="D167" s="26">
        <v>368696446</v>
      </c>
      <c r="E167" s="27">
        <v>462867556</v>
      </c>
      <c r="F167" s="27">
        <v>19802720</v>
      </c>
      <c r="G167" s="28">
        <f t="shared" si="29"/>
        <v>0.053710091905795045</v>
      </c>
      <c r="H167" s="29">
        <v>135610</v>
      </c>
      <c r="I167" s="27">
        <v>8747727</v>
      </c>
      <c r="J167" s="30">
        <v>10919383</v>
      </c>
      <c r="K167" s="30">
        <v>19802720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53"/>
      <c r="B168" s="54" t="s">
        <v>334</v>
      </c>
      <c r="C168" s="55"/>
      <c r="D168" s="56">
        <f>SUM(D161:D167)</f>
        <v>986473756</v>
      </c>
      <c r="E168" s="57">
        <f>SUM(E161:E167)</f>
        <v>1080644866</v>
      </c>
      <c r="F168" s="57">
        <f>SUM(F161:F167)</f>
        <v>110151280</v>
      </c>
      <c r="G168" s="58">
        <f t="shared" si="29"/>
        <v>0.11166164262356718</v>
      </c>
      <c r="H168" s="59">
        <f aca="true" t="shared" si="33" ref="H168:W168">SUM(H161:H167)</f>
        <v>12255152</v>
      </c>
      <c r="I168" s="57">
        <f t="shared" si="33"/>
        <v>51306740</v>
      </c>
      <c r="J168" s="60">
        <f t="shared" si="33"/>
        <v>46589388</v>
      </c>
      <c r="K168" s="60">
        <f t="shared" si="33"/>
        <v>110151280</v>
      </c>
      <c r="L168" s="37">
        <f t="shared" si="33"/>
        <v>0</v>
      </c>
      <c r="M168" s="35">
        <f t="shared" si="33"/>
        <v>0</v>
      </c>
      <c r="N168" s="38">
        <f t="shared" si="33"/>
        <v>0</v>
      </c>
      <c r="O168" s="38">
        <f t="shared" si="33"/>
        <v>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8</v>
      </c>
      <c r="B169" s="24" t="s">
        <v>333</v>
      </c>
      <c r="C169" s="25" t="s">
        <v>332</v>
      </c>
      <c r="D169" s="26">
        <v>90497450</v>
      </c>
      <c r="E169" s="27">
        <v>90497450</v>
      </c>
      <c r="F169" s="27">
        <v>11098559</v>
      </c>
      <c r="G169" s="28">
        <f t="shared" si="29"/>
        <v>0.12263946663690524</v>
      </c>
      <c r="H169" s="29">
        <v>2164084</v>
      </c>
      <c r="I169" s="27">
        <v>4794854</v>
      </c>
      <c r="J169" s="30">
        <v>4139621</v>
      </c>
      <c r="K169" s="30">
        <v>11098559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8</v>
      </c>
      <c r="B170" s="24" t="s">
        <v>331</v>
      </c>
      <c r="C170" s="25" t="s">
        <v>330</v>
      </c>
      <c r="D170" s="26">
        <v>439276654</v>
      </c>
      <c r="E170" s="27">
        <v>439276654</v>
      </c>
      <c r="F170" s="27">
        <v>44185830</v>
      </c>
      <c r="G170" s="28">
        <f t="shared" si="29"/>
        <v>0.10058770389377443</v>
      </c>
      <c r="H170" s="29">
        <v>340091</v>
      </c>
      <c r="I170" s="27">
        <v>15309541</v>
      </c>
      <c r="J170" s="30">
        <v>28536198</v>
      </c>
      <c r="K170" s="30">
        <v>44185830</v>
      </c>
      <c r="L170" s="29">
        <v>0</v>
      </c>
      <c r="M170" s="27">
        <v>0</v>
      </c>
      <c r="N170" s="30">
        <v>0</v>
      </c>
      <c r="O170" s="30">
        <v>0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8</v>
      </c>
      <c r="B171" s="24" t="s">
        <v>329</v>
      </c>
      <c r="C171" s="25" t="s">
        <v>328</v>
      </c>
      <c r="D171" s="26">
        <v>59505000</v>
      </c>
      <c r="E171" s="27">
        <v>59505000</v>
      </c>
      <c r="F171" s="27">
        <v>7253528</v>
      </c>
      <c r="G171" s="28">
        <f t="shared" si="29"/>
        <v>0.12189779010167213</v>
      </c>
      <c r="H171" s="29">
        <v>214321</v>
      </c>
      <c r="I171" s="27">
        <v>6034567</v>
      </c>
      <c r="J171" s="30">
        <v>1004640</v>
      </c>
      <c r="K171" s="30">
        <v>7253528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8</v>
      </c>
      <c r="B172" s="24" t="s">
        <v>327</v>
      </c>
      <c r="C172" s="25" t="s">
        <v>326</v>
      </c>
      <c r="D172" s="26">
        <v>39640000</v>
      </c>
      <c r="E172" s="27">
        <v>39640000</v>
      </c>
      <c r="F172" s="27">
        <v>8010273</v>
      </c>
      <c r="G172" s="28">
        <f t="shared" si="29"/>
        <v>0.2020755045408678</v>
      </c>
      <c r="H172" s="29">
        <v>2976157</v>
      </c>
      <c r="I172" s="27">
        <v>1135253</v>
      </c>
      <c r="J172" s="30">
        <v>3898863</v>
      </c>
      <c r="K172" s="30">
        <v>8010273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5</v>
      </c>
      <c r="B173" s="24" t="s">
        <v>325</v>
      </c>
      <c r="C173" s="25" t="s">
        <v>324</v>
      </c>
      <c r="D173" s="26">
        <v>310764421</v>
      </c>
      <c r="E173" s="27">
        <v>310764421</v>
      </c>
      <c r="F173" s="27">
        <v>55926143</v>
      </c>
      <c r="G173" s="28">
        <f t="shared" si="29"/>
        <v>0.17996314642466746</v>
      </c>
      <c r="H173" s="29">
        <v>12055258</v>
      </c>
      <c r="I173" s="27">
        <v>25011575</v>
      </c>
      <c r="J173" s="30">
        <v>18859310</v>
      </c>
      <c r="K173" s="30">
        <v>55926143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323</v>
      </c>
      <c r="C174" s="33"/>
      <c r="D174" s="34">
        <f>SUM(D169:D173)</f>
        <v>939683525</v>
      </c>
      <c r="E174" s="35">
        <f>SUM(E169:E173)</f>
        <v>939683525</v>
      </c>
      <c r="F174" s="35">
        <f>SUM(F169:F173)</f>
        <v>126474333</v>
      </c>
      <c r="G174" s="36">
        <f aca="true" t="shared" si="34" ref="G174:G182">IF($D174=0,0,$F174/$D174)</f>
        <v>0.13459247675966224</v>
      </c>
      <c r="H174" s="37">
        <f aca="true" t="shared" si="35" ref="H174:W174">SUM(H169:H173)</f>
        <v>17749911</v>
      </c>
      <c r="I174" s="35">
        <f t="shared" si="35"/>
        <v>52285790</v>
      </c>
      <c r="J174" s="38">
        <f t="shared" si="35"/>
        <v>56438632</v>
      </c>
      <c r="K174" s="38">
        <f t="shared" si="35"/>
        <v>126474333</v>
      </c>
      <c r="L174" s="37">
        <f t="shared" si="35"/>
        <v>0</v>
      </c>
      <c r="M174" s="35">
        <f t="shared" si="35"/>
        <v>0</v>
      </c>
      <c r="N174" s="38">
        <f t="shared" si="35"/>
        <v>0</v>
      </c>
      <c r="O174" s="38">
        <f t="shared" si="35"/>
        <v>0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8</v>
      </c>
      <c r="B175" s="24" t="s">
        <v>322</v>
      </c>
      <c r="C175" s="25" t="s">
        <v>321</v>
      </c>
      <c r="D175" s="26">
        <v>68296000</v>
      </c>
      <c r="E175" s="27">
        <v>68296000</v>
      </c>
      <c r="F175" s="27">
        <v>1366643</v>
      </c>
      <c r="G175" s="28">
        <f t="shared" si="34"/>
        <v>0.020010586271523953</v>
      </c>
      <c r="H175" s="29">
        <v>10252</v>
      </c>
      <c r="I175" s="27">
        <v>373973</v>
      </c>
      <c r="J175" s="30">
        <v>982418</v>
      </c>
      <c r="K175" s="30">
        <v>1366643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8</v>
      </c>
      <c r="B176" s="24" t="s">
        <v>320</v>
      </c>
      <c r="C176" s="25" t="s">
        <v>319</v>
      </c>
      <c r="D176" s="26">
        <v>10862890</v>
      </c>
      <c r="E176" s="27">
        <v>10862890</v>
      </c>
      <c r="F176" s="27">
        <v>2964575</v>
      </c>
      <c r="G176" s="28">
        <f t="shared" si="34"/>
        <v>0.27290849856714006</v>
      </c>
      <c r="H176" s="29">
        <v>2261616</v>
      </c>
      <c r="I176" s="27">
        <v>213546</v>
      </c>
      <c r="J176" s="30">
        <v>489413</v>
      </c>
      <c r="K176" s="30">
        <v>2964575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8</v>
      </c>
      <c r="B177" s="24" t="s">
        <v>318</v>
      </c>
      <c r="C177" s="25" t="s">
        <v>317</v>
      </c>
      <c r="D177" s="26">
        <v>64632000</v>
      </c>
      <c r="E177" s="27">
        <v>64632000</v>
      </c>
      <c r="F177" s="27">
        <v>10327819</v>
      </c>
      <c r="G177" s="28">
        <f t="shared" si="34"/>
        <v>0.15979420410941947</v>
      </c>
      <c r="H177" s="29">
        <v>1903538</v>
      </c>
      <c r="I177" s="27">
        <v>1540804</v>
      </c>
      <c r="J177" s="30">
        <v>6883477</v>
      </c>
      <c r="K177" s="30">
        <v>10327819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8</v>
      </c>
      <c r="B178" s="24" t="s">
        <v>316</v>
      </c>
      <c r="C178" s="25" t="s">
        <v>315</v>
      </c>
      <c r="D178" s="26">
        <v>40020303</v>
      </c>
      <c r="E178" s="27">
        <v>40020303</v>
      </c>
      <c r="F178" s="27">
        <v>2599323</v>
      </c>
      <c r="G178" s="28">
        <f t="shared" si="34"/>
        <v>0.06495010794895781</v>
      </c>
      <c r="H178" s="29">
        <v>0</v>
      </c>
      <c r="I178" s="27">
        <v>282098</v>
      </c>
      <c r="J178" s="30">
        <v>2317225</v>
      </c>
      <c r="K178" s="30">
        <v>2599323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8</v>
      </c>
      <c r="B179" s="24" t="s">
        <v>314</v>
      </c>
      <c r="C179" s="25" t="s">
        <v>313</v>
      </c>
      <c r="D179" s="26">
        <v>82595680</v>
      </c>
      <c r="E179" s="27">
        <v>82595680</v>
      </c>
      <c r="F179" s="27">
        <v>6680617</v>
      </c>
      <c r="G179" s="28">
        <f t="shared" si="34"/>
        <v>0.080883370655705</v>
      </c>
      <c r="H179" s="29">
        <v>2824231</v>
      </c>
      <c r="I179" s="27">
        <v>1794864</v>
      </c>
      <c r="J179" s="30">
        <v>2061522</v>
      </c>
      <c r="K179" s="30">
        <v>6680617</v>
      </c>
      <c r="L179" s="29">
        <v>0</v>
      </c>
      <c r="M179" s="27">
        <v>0</v>
      </c>
      <c r="N179" s="30">
        <v>0</v>
      </c>
      <c r="O179" s="30">
        <v>0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5</v>
      </c>
      <c r="B180" s="24" t="s">
        <v>312</v>
      </c>
      <c r="C180" s="25" t="s">
        <v>311</v>
      </c>
      <c r="D180" s="26">
        <v>259260000</v>
      </c>
      <c r="E180" s="27">
        <v>259260000</v>
      </c>
      <c r="F180" s="27">
        <v>28799961</v>
      </c>
      <c r="G180" s="28">
        <f t="shared" si="34"/>
        <v>0.11108524647072437</v>
      </c>
      <c r="H180" s="29">
        <v>684611</v>
      </c>
      <c r="I180" s="27">
        <v>11900467</v>
      </c>
      <c r="J180" s="30">
        <v>16214883</v>
      </c>
      <c r="K180" s="30">
        <v>28799961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310</v>
      </c>
      <c r="C181" s="55"/>
      <c r="D181" s="56">
        <f>SUM(D175:D180)</f>
        <v>525666873</v>
      </c>
      <c r="E181" s="57">
        <f>SUM(E175:E180)</f>
        <v>525666873</v>
      </c>
      <c r="F181" s="57">
        <f>SUM(F175:F180)</f>
        <v>52738938</v>
      </c>
      <c r="G181" s="58">
        <f t="shared" si="34"/>
        <v>0.10032768034062516</v>
      </c>
      <c r="H181" s="59">
        <f aca="true" t="shared" si="36" ref="H181:W181">SUM(H175:H180)</f>
        <v>7684248</v>
      </c>
      <c r="I181" s="57">
        <f t="shared" si="36"/>
        <v>16105752</v>
      </c>
      <c r="J181" s="60">
        <f t="shared" si="36"/>
        <v>28948938</v>
      </c>
      <c r="K181" s="60">
        <f t="shared" si="36"/>
        <v>52738938</v>
      </c>
      <c r="L181" s="59">
        <f t="shared" si="36"/>
        <v>0</v>
      </c>
      <c r="M181" s="57">
        <f t="shared" si="36"/>
        <v>0</v>
      </c>
      <c r="N181" s="60">
        <f t="shared" si="36"/>
        <v>0</v>
      </c>
      <c r="O181" s="60">
        <f t="shared" si="36"/>
        <v>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309</v>
      </c>
      <c r="C182" s="41"/>
      <c r="D182" s="42">
        <f>SUM(D110,D112:D118,D120:D127,D129:D134,D136:D140,D142:D145,D147:D152,D154:D159,D161:D167,D169:D173,D175:D180)</f>
        <v>12159417548</v>
      </c>
      <c r="E182" s="43">
        <f>SUM(E110,E112:E118,E120:E127,E129:E134,E136:E140,E142:E145,E147:E152,E154:E159,E161:E167,E169:E173,E175:E180)</f>
        <v>12253588658</v>
      </c>
      <c r="F182" s="43">
        <f>SUM(F110,F112:F118,F120:F127,F129:F134,F136:F140,F142:F145,F147:F152,F154:F159,F161:F167,F169:F173,F175:F180)</f>
        <v>2260463243</v>
      </c>
      <c r="G182" s="44">
        <f t="shared" si="34"/>
        <v>0.18590226333429963</v>
      </c>
      <c r="H182" s="45">
        <f aca="true" t="shared" si="37" ref="H182:W182">SUM(H110,H112:H118,H120:H127,H129:H134,H136:H140,H142:H145,H147:H152,H154:H159,H161:H167,H169:H173,H175:H180)</f>
        <v>658862990</v>
      </c>
      <c r="I182" s="43">
        <f t="shared" si="37"/>
        <v>742957302</v>
      </c>
      <c r="J182" s="46">
        <f t="shared" si="37"/>
        <v>858642951</v>
      </c>
      <c r="K182" s="46">
        <f t="shared" si="37"/>
        <v>2260463243</v>
      </c>
      <c r="L182" s="45">
        <f t="shared" si="37"/>
        <v>0</v>
      </c>
      <c r="M182" s="43">
        <f t="shared" si="37"/>
        <v>0</v>
      </c>
      <c r="N182" s="46">
        <f t="shared" si="37"/>
        <v>0</v>
      </c>
      <c r="O182" s="46">
        <f t="shared" si="37"/>
        <v>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308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8</v>
      </c>
      <c r="B185" s="24" t="s">
        <v>307</v>
      </c>
      <c r="C185" s="25" t="s">
        <v>306</v>
      </c>
      <c r="D185" s="26">
        <v>100918479</v>
      </c>
      <c r="E185" s="27">
        <v>100918479</v>
      </c>
      <c r="F185" s="27">
        <v>12088108</v>
      </c>
      <c r="G185" s="28">
        <f aca="true" t="shared" si="38" ref="G185:G220">IF($D185=0,0,$F185/$D185)</f>
        <v>0.11978091742742179</v>
      </c>
      <c r="H185" s="29">
        <v>89474</v>
      </c>
      <c r="I185" s="27">
        <v>7592729</v>
      </c>
      <c r="J185" s="30">
        <v>4405905</v>
      </c>
      <c r="K185" s="30">
        <v>12088108</v>
      </c>
      <c r="L185" s="29">
        <v>0</v>
      </c>
      <c r="M185" s="27">
        <v>0</v>
      </c>
      <c r="N185" s="30">
        <v>0</v>
      </c>
      <c r="O185" s="30">
        <v>0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8</v>
      </c>
      <c r="B186" s="24" t="s">
        <v>305</v>
      </c>
      <c r="C186" s="25" t="s">
        <v>304</v>
      </c>
      <c r="D186" s="26">
        <v>165975472</v>
      </c>
      <c r="E186" s="27">
        <v>165975472</v>
      </c>
      <c r="F186" s="27">
        <v>18534809</v>
      </c>
      <c r="G186" s="28">
        <f t="shared" si="38"/>
        <v>0.11167197644721866</v>
      </c>
      <c r="H186" s="29">
        <v>2929620</v>
      </c>
      <c r="I186" s="27">
        <v>7448424</v>
      </c>
      <c r="J186" s="30">
        <v>8156765</v>
      </c>
      <c r="K186" s="30">
        <v>18534809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8</v>
      </c>
      <c r="B187" s="24" t="s">
        <v>303</v>
      </c>
      <c r="C187" s="25" t="s">
        <v>302</v>
      </c>
      <c r="D187" s="26">
        <v>170928970</v>
      </c>
      <c r="E187" s="27">
        <v>170928970</v>
      </c>
      <c r="F187" s="27">
        <v>23906484</v>
      </c>
      <c r="G187" s="28">
        <f t="shared" si="38"/>
        <v>0.1398620959337671</v>
      </c>
      <c r="H187" s="29">
        <v>4756820</v>
      </c>
      <c r="I187" s="27">
        <v>4519613</v>
      </c>
      <c r="J187" s="30">
        <v>14630051</v>
      </c>
      <c r="K187" s="30">
        <v>23906484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8</v>
      </c>
      <c r="B188" s="24" t="s">
        <v>301</v>
      </c>
      <c r="C188" s="25" t="s">
        <v>300</v>
      </c>
      <c r="D188" s="26">
        <v>61178650</v>
      </c>
      <c r="E188" s="27">
        <v>61178650</v>
      </c>
      <c r="F188" s="27">
        <v>19421935</v>
      </c>
      <c r="G188" s="28">
        <f t="shared" si="38"/>
        <v>0.3174626278938813</v>
      </c>
      <c r="H188" s="29">
        <v>9500472</v>
      </c>
      <c r="I188" s="27">
        <v>6208783</v>
      </c>
      <c r="J188" s="30">
        <v>3712680</v>
      </c>
      <c r="K188" s="30">
        <v>19421935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8</v>
      </c>
      <c r="B189" s="24" t="s">
        <v>299</v>
      </c>
      <c r="C189" s="25" t="s">
        <v>298</v>
      </c>
      <c r="D189" s="26">
        <v>49589000</v>
      </c>
      <c r="E189" s="27">
        <v>49589000</v>
      </c>
      <c r="F189" s="27">
        <v>5438663</v>
      </c>
      <c r="G189" s="28">
        <f t="shared" si="38"/>
        <v>0.10967478674706084</v>
      </c>
      <c r="H189" s="29">
        <v>1945490</v>
      </c>
      <c r="I189" s="27">
        <v>1337807</v>
      </c>
      <c r="J189" s="30">
        <v>2155366</v>
      </c>
      <c r="K189" s="30">
        <v>5438663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5</v>
      </c>
      <c r="B190" s="24" t="s">
        <v>297</v>
      </c>
      <c r="C190" s="25" t="s">
        <v>296</v>
      </c>
      <c r="D190" s="26">
        <v>674966000</v>
      </c>
      <c r="E190" s="27">
        <v>674966000</v>
      </c>
      <c r="F190" s="27">
        <v>14634719</v>
      </c>
      <c r="G190" s="28">
        <f t="shared" si="38"/>
        <v>0.021682157323479997</v>
      </c>
      <c r="H190" s="29">
        <v>735883</v>
      </c>
      <c r="I190" s="27">
        <v>8652251</v>
      </c>
      <c r="J190" s="30">
        <v>5246585</v>
      </c>
      <c r="K190" s="30">
        <v>14634719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295</v>
      </c>
      <c r="C191" s="33"/>
      <c r="D191" s="34">
        <f>SUM(D185:D190)</f>
        <v>1223556571</v>
      </c>
      <c r="E191" s="35">
        <f>SUM(E185:E190)</f>
        <v>1223556571</v>
      </c>
      <c r="F191" s="35">
        <f>SUM(F185:F190)</f>
        <v>94024718</v>
      </c>
      <c r="G191" s="36">
        <f t="shared" si="38"/>
        <v>0.07684541951595632</v>
      </c>
      <c r="H191" s="37">
        <f aca="true" t="shared" si="39" ref="H191:W191">SUM(H185:H190)</f>
        <v>19957759</v>
      </c>
      <c r="I191" s="35">
        <f t="shared" si="39"/>
        <v>35759607</v>
      </c>
      <c r="J191" s="38">
        <f t="shared" si="39"/>
        <v>38307352</v>
      </c>
      <c r="K191" s="38">
        <f t="shared" si="39"/>
        <v>94024718</v>
      </c>
      <c r="L191" s="37">
        <f t="shared" si="39"/>
        <v>0</v>
      </c>
      <c r="M191" s="35">
        <f t="shared" si="39"/>
        <v>0</v>
      </c>
      <c r="N191" s="38">
        <f t="shared" si="39"/>
        <v>0</v>
      </c>
      <c r="O191" s="38">
        <f t="shared" si="39"/>
        <v>0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8</v>
      </c>
      <c r="B192" s="24" t="s">
        <v>294</v>
      </c>
      <c r="C192" s="25" t="s">
        <v>293</v>
      </c>
      <c r="D192" s="26">
        <v>29450000</v>
      </c>
      <c r="E192" s="27">
        <v>29450000</v>
      </c>
      <c r="F192" s="27">
        <v>1653358</v>
      </c>
      <c r="G192" s="28">
        <f t="shared" si="38"/>
        <v>0.05614118845500849</v>
      </c>
      <c r="H192" s="29">
        <v>1128996</v>
      </c>
      <c r="I192" s="27">
        <v>411103</v>
      </c>
      <c r="J192" s="30">
        <v>113259</v>
      </c>
      <c r="K192" s="30">
        <v>1653358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8</v>
      </c>
      <c r="B193" s="24" t="s">
        <v>292</v>
      </c>
      <c r="C193" s="25" t="s">
        <v>291</v>
      </c>
      <c r="D193" s="26">
        <v>33567100</v>
      </c>
      <c r="E193" s="27">
        <v>33567100</v>
      </c>
      <c r="F193" s="27">
        <v>4109225</v>
      </c>
      <c r="G193" s="28">
        <f t="shared" si="38"/>
        <v>0.12241823094637308</v>
      </c>
      <c r="H193" s="29">
        <v>1137172</v>
      </c>
      <c r="I193" s="27">
        <v>0</v>
      </c>
      <c r="J193" s="30">
        <v>2972053</v>
      </c>
      <c r="K193" s="30">
        <v>4109225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8</v>
      </c>
      <c r="B194" s="24" t="s">
        <v>290</v>
      </c>
      <c r="C194" s="25" t="s">
        <v>289</v>
      </c>
      <c r="D194" s="26">
        <v>333863000</v>
      </c>
      <c r="E194" s="27">
        <v>333863000</v>
      </c>
      <c r="F194" s="27">
        <v>31004166</v>
      </c>
      <c r="G194" s="28">
        <f t="shared" si="38"/>
        <v>0.0928649356173041</v>
      </c>
      <c r="H194" s="29">
        <v>111579</v>
      </c>
      <c r="I194" s="27">
        <v>12326237</v>
      </c>
      <c r="J194" s="30">
        <v>18566350</v>
      </c>
      <c r="K194" s="30">
        <v>31004166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8</v>
      </c>
      <c r="B195" s="24" t="s">
        <v>288</v>
      </c>
      <c r="C195" s="25" t="s">
        <v>287</v>
      </c>
      <c r="D195" s="26">
        <v>150941000</v>
      </c>
      <c r="E195" s="27">
        <v>150941000</v>
      </c>
      <c r="F195" s="27">
        <v>23083575</v>
      </c>
      <c r="G195" s="28">
        <f t="shared" si="38"/>
        <v>0.15293111215640548</v>
      </c>
      <c r="H195" s="29">
        <v>4374446</v>
      </c>
      <c r="I195" s="27">
        <v>9581130</v>
      </c>
      <c r="J195" s="30">
        <v>9127999</v>
      </c>
      <c r="K195" s="30">
        <v>23083575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5</v>
      </c>
      <c r="B196" s="24" t="s">
        <v>286</v>
      </c>
      <c r="C196" s="25" t="s">
        <v>285</v>
      </c>
      <c r="D196" s="26">
        <v>704498219</v>
      </c>
      <c r="E196" s="27">
        <v>704498219</v>
      </c>
      <c r="F196" s="27">
        <v>99899302</v>
      </c>
      <c r="G196" s="28">
        <f t="shared" si="38"/>
        <v>0.14180206465504208</v>
      </c>
      <c r="H196" s="29">
        <v>21473046</v>
      </c>
      <c r="I196" s="27">
        <v>15985315</v>
      </c>
      <c r="J196" s="30">
        <v>62440941</v>
      </c>
      <c r="K196" s="30">
        <v>99899302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284</v>
      </c>
      <c r="C197" s="33"/>
      <c r="D197" s="34">
        <f>SUM(D192:D196)</f>
        <v>1252319319</v>
      </c>
      <c r="E197" s="35">
        <f>SUM(E192:E196)</f>
        <v>1252319319</v>
      </c>
      <c r="F197" s="35">
        <f>SUM(F192:F196)</f>
        <v>159749626</v>
      </c>
      <c r="G197" s="36">
        <f t="shared" si="38"/>
        <v>0.127563013343564</v>
      </c>
      <c r="H197" s="37">
        <f aca="true" t="shared" si="40" ref="H197:W197">SUM(H192:H196)</f>
        <v>28225239</v>
      </c>
      <c r="I197" s="35">
        <f t="shared" si="40"/>
        <v>38303785</v>
      </c>
      <c r="J197" s="38">
        <f t="shared" si="40"/>
        <v>93220602</v>
      </c>
      <c r="K197" s="38">
        <f t="shared" si="40"/>
        <v>159749626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8</v>
      </c>
      <c r="B198" s="24" t="s">
        <v>283</v>
      </c>
      <c r="C198" s="25" t="s">
        <v>282</v>
      </c>
      <c r="D198" s="26">
        <v>46896832</v>
      </c>
      <c r="E198" s="27">
        <v>46896832</v>
      </c>
      <c r="F198" s="27">
        <v>1031182</v>
      </c>
      <c r="G198" s="28">
        <f t="shared" si="38"/>
        <v>0.021988308293404552</v>
      </c>
      <c r="H198" s="29">
        <v>0</v>
      </c>
      <c r="I198" s="27">
        <v>872556</v>
      </c>
      <c r="J198" s="30">
        <v>158626</v>
      </c>
      <c r="K198" s="30">
        <v>1031182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8</v>
      </c>
      <c r="B199" s="24" t="s">
        <v>281</v>
      </c>
      <c r="C199" s="25" t="s">
        <v>280</v>
      </c>
      <c r="D199" s="26">
        <v>52706220</v>
      </c>
      <c r="E199" s="27">
        <v>52706220</v>
      </c>
      <c r="F199" s="27">
        <v>1433358</v>
      </c>
      <c r="G199" s="28">
        <f t="shared" si="38"/>
        <v>0.02719523426267336</v>
      </c>
      <c r="H199" s="29">
        <v>126723</v>
      </c>
      <c r="I199" s="27">
        <v>73359</v>
      </c>
      <c r="J199" s="30">
        <v>1233276</v>
      </c>
      <c r="K199" s="30">
        <v>1433358</v>
      </c>
      <c r="L199" s="29">
        <v>0</v>
      </c>
      <c r="M199" s="27">
        <v>0</v>
      </c>
      <c r="N199" s="30">
        <v>0</v>
      </c>
      <c r="O199" s="30">
        <v>0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8</v>
      </c>
      <c r="B200" s="24" t="s">
        <v>279</v>
      </c>
      <c r="C200" s="25" t="s">
        <v>278</v>
      </c>
      <c r="D200" s="26">
        <v>42784870</v>
      </c>
      <c r="E200" s="27">
        <v>42784870</v>
      </c>
      <c r="F200" s="27">
        <v>2917203</v>
      </c>
      <c r="G200" s="28">
        <f t="shared" si="38"/>
        <v>0.06818305162549285</v>
      </c>
      <c r="H200" s="29">
        <v>221626</v>
      </c>
      <c r="I200" s="27">
        <v>0</v>
      </c>
      <c r="J200" s="30">
        <v>2695577</v>
      </c>
      <c r="K200" s="30">
        <v>2917203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8</v>
      </c>
      <c r="B201" s="24" t="s">
        <v>277</v>
      </c>
      <c r="C201" s="25" t="s">
        <v>276</v>
      </c>
      <c r="D201" s="26">
        <v>518749000</v>
      </c>
      <c r="E201" s="27">
        <v>518749000</v>
      </c>
      <c r="F201" s="27">
        <v>34672306</v>
      </c>
      <c r="G201" s="28">
        <f t="shared" si="38"/>
        <v>0.06683830908589704</v>
      </c>
      <c r="H201" s="29">
        <v>5606264</v>
      </c>
      <c r="I201" s="27">
        <v>29066042</v>
      </c>
      <c r="J201" s="30">
        <v>0</v>
      </c>
      <c r="K201" s="30">
        <v>34672306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8</v>
      </c>
      <c r="B202" s="24" t="s">
        <v>275</v>
      </c>
      <c r="C202" s="25" t="s">
        <v>274</v>
      </c>
      <c r="D202" s="26">
        <v>111977136</v>
      </c>
      <c r="E202" s="27">
        <v>111977136</v>
      </c>
      <c r="F202" s="27">
        <v>11338236</v>
      </c>
      <c r="G202" s="28">
        <f t="shared" si="38"/>
        <v>0.10125492046876426</v>
      </c>
      <c r="H202" s="29">
        <v>1531649</v>
      </c>
      <c r="I202" s="27">
        <v>5794067</v>
      </c>
      <c r="J202" s="30">
        <v>4012520</v>
      </c>
      <c r="K202" s="30">
        <v>11338236</v>
      </c>
      <c r="L202" s="29">
        <v>0</v>
      </c>
      <c r="M202" s="27">
        <v>0</v>
      </c>
      <c r="N202" s="30">
        <v>0</v>
      </c>
      <c r="O202" s="30">
        <v>0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5</v>
      </c>
      <c r="B203" s="24" t="s">
        <v>273</v>
      </c>
      <c r="C203" s="25" t="s">
        <v>272</v>
      </c>
      <c r="D203" s="26">
        <v>264179000</v>
      </c>
      <c r="E203" s="27">
        <v>264179000</v>
      </c>
      <c r="F203" s="27">
        <v>24535494</v>
      </c>
      <c r="G203" s="28">
        <f t="shared" si="38"/>
        <v>0.09287450554358977</v>
      </c>
      <c r="H203" s="29">
        <v>623332</v>
      </c>
      <c r="I203" s="27">
        <v>0</v>
      </c>
      <c r="J203" s="30">
        <v>23912162</v>
      </c>
      <c r="K203" s="30">
        <v>24535494</v>
      </c>
      <c r="L203" s="29">
        <v>0</v>
      </c>
      <c r="M203" s="27">
        <v>0</v>
      </c>
      <c r="N203" s="30">
        <v>0</v>
      </c>
      <c r="O203" s="30">
        <v>0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271</v>
      </c>
      <c r="C204" s="33"/>
      <c r="D204" s="34">
        <f>SUM(D198:D203)</f>
        <v>1037293058</v>
      </c>
      <c r="E204" s="35">
        <f>SUM(E198:E203)</f>
        <v>1037293058</v>
      </c>
      <c r="F204" s="35">
        <f>SUM(F198:F203)</f>
        <v>75927779</v>
      </c>
      <c r="G204" s="36">
        <f t="shared" si="38"/>
        <v>0.07319800167794047</v>
      </c>
      <c r="H204" s="37">
        <f aca="true" t="shared" si="41" ref="H204:W204">SUM(H198:H203)</f>
        <v>8109594</v>
      </c>
      <c r="I204" s="35">
        <f t="shared" si="41"/>
        <v>35806024</v>
      </c>
      <c r="J204" s="38">
        <f t="shared" si="41"/>
        <v>32012161</v>
      </c>
      <c r="K204" s="38">
        <f t="shared" si="41"/>
        <v>75927779</v>
      </c>
      <c r="L204" s="37">
        <f t="shared" si="41"/>
        <v>0</v>
      </c>
      <c r="M204" s="35">
        <f t="shared" si="41"/>
        <v>0</v>
      </c>
      <c r="N204" s="38">
        <f t="shared" si="41"/>
        <v>0</v>
      </c>
      <c r="O204" s="38">
        <f t="shared" si="41"/>
        <v>0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8</v>
      </c>
      <c r="B205" s="24" t="s">
        <v>270</v>
      </c>
      <c r="C205" s="25" t="s">
        <v>269</v>
      </c>
      <c r="D205" s="26">
        <v>180373600</v>
      </c>
      <c r="E205" s="27">
        <v>180373600</v>
      </c>
      <c r="F205" s="27">
        <v>3980</v>
      </c>
      <c r="G205" s="28">
        <f t="shared" si="38"/>
        <v>2.206531332744925E-05</v>
      </c>
      <c r="H205" s="29">
        <v>0</v>
      </c>
      <c r="I205" s="27">
        <v>3980</v>
      </c>
      <c r="J205" s="30">
        <v>0</v>
      </c>
      <c r="K205" s="30">
        <v>3980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8</v>
      </c>
      <c r="B206" s="24" t="s">
        <v>268</v>
      </c>
      <c r="C206" s="25" t="s">
        <v>267</v>
      </c>
      <c r="D206" s="26">
        <v>66963000</v>
      </c>
      <c r="E206" s="27">
        <v>66963000</v>
      </c>
      <c r="F206" s="27">
        <v>4657209</v>
      </c>
      <c r="G206" s="28">
        <f t="shared" si="38"/>
        <v>0.06954898974060301</v>
      </c>
      <c r="H206" s="29">
        <v>1195095</v>
      </c>
      <c r="I206" s="27">
        <v>3462114</v>
      </c>
      <c r="J206" s="30">
        <v>0</v>
      </c>
      <c r="K206" s="30">
        <v>4657209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8</v>
      </c>
      <c r="B207" s="24" t="s">
        <v>266</v>
      </c>
      <c r="C207" s="25" t="s">
        <v>265</v>
      </c>
      <c r="D207" s="26">
        <v>14985000</v>
      </c>
      <c r="E207" s="27">
        <v>14985000</v>
      </c>
      <c r="F207" s="27">
        <v>278526</v>
      </c>
      <c r="G207" s="28">
        <f t="shared" si="38"/>
        <v>0.01858698698698699</v>
      </c>
      <c r="H207" s="29">
        <v>0</v>
      </c>
      <c r="I207" s="27">
        <v>0</v>
      </c>
      <c r="J207" s="30">
        <v>278526</v>
      </c>
      <c r="K207" s="30">
        <v>278526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8</v>
      </c>
      <c r="B208" s="24" t="s">
        <v>264</v>
      </c>
      <c r="C208" s="25" t="s">
        <v>263</v>
      </c>
      <c r="D208" s="26">
        <v>41306800</v>
      </c>
      <c r="E208" s="27">
        <v>41306800</v>
      </c>
      <c r="F208" s="27">
        <v>2495097</v>
      </c>
      <c r="G208" s="28">
        <f t="shared" si="38"/>
        <v>0.06040402548732896</v>
      </c>
      <c r="H208" s="29">
        <v>687027</v>
      </c>
      <c r="I208" s="27">
        <v>1215374</v>
      </c>
      <c r="J208" s="30">
        <v>592696</v>
      </c>
      <c r="K208" s="30">
        <v>2495097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8</v>
      </c>
      <c r="B209" s="24" t="s">
        <v>262</v>
      </c>
      <c r="C209" s="25" t="s">
        <v>261</v>
      </c>
      <c r="D209" s="26">
        <v>31083350</v>
      </c>
      <c r="E209" s="27">
        <v>31083350</v>
      </c>
      <c r="F209" s="27">
        <v>2165065</v>
      </c>
      <c r="G209" s="28">
        <f t="shared" si="38"/>
        <v>0.06965352833590974</v>
      </c>
      <c r="H209" s="29">
        <v>591291</v>
      </c>
      <c r="I209" s="27">
        <v>1573774</v>
      </c>
      <c r="J209" s="30">
        <v>0</v>
      </c>
      <c r="K209" s="30">
        <v>2165065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8</v>
      </c>
      <c r="B210" s="24" t="s">
        <v>260</v>
      </c>
      <c r="C210" s="25" t="s">
        <v>259</v>
      </c>
      <c r="D210" s="26">
        <v>369844683</v>
      </c>
      <c r="E210" s="27">
        <v>369844683</v>
      </c>
      <c r="F210" s="27">
        <v>34555404</v>
      </c>
      <c r="G210" s="28">
        <f t="shared" si="38"/>
        <v>0.09343220435049487</v>
      </c>
      <c r="H210" s="29">
        <v>0</v>
      </c>
      <c r="I210" s="27">
        <v>17548063</v>
      </c>
      <c r="J210" s="30">
        <v>17007341</v>
      </c>
      <c r="K210" s="30">
        <v>34555404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5</v>
      </c>
      <c r="B211" s="24" t="s">
        <v>258</v>
      </c>
      <c r="C211" s="25" t="s">
        <v>257</v>
      </c>
      <c r="D211" s="26">
        <v>0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256</v>
      </c>
      <c r="C212" s="33"/>
      <c r="D212" s="34">
        <f>SUM(D205:D211)</f>
        <v>704556433</v>
      </c>
      <c r="E212" s="35">
        <f>SUM(E205:E211)</f>
        <v>704556433</v>
      </c>
      <c r="F212" s="35">
        <f>SUM(F205:F211)</f>
        <v>44155281</v>
      </c>
      <c r="G212" s="36">
        <f t="shared" si="38"/>
        <v>0.06267103518164882</v>
      </c>
      <c r="H212" s="37">
        <f aca="true" t="shared" si="42" ref="H212:W212">SUM(H205:H211)</f>
        <v>2473413</v>
      </c>
      <c r="I212" s="35">
        <f t="shared" si="42"/>
        <v>23803305</v>
      </c>
      <c r="J212" s="38">
        <f t="shared" si="42"/>
        <v>17878563</v>
      </c>
      <c r="K212" s="38">
        <f t="shared" si="42"/>
        <v>44155281</v>
      </c>
      <c r="L212" s="37">
        <f t="shared" si="42"/>
        <v>0</v>
      </c>
      <c r="M212" s="35">
        <f t="shared" si="42"/>
        <v>0</v>
      </c>
      <c r="N212" s="38">
        <f t="shared" si="42"/>
        <v>0</v>
      </c>
      <c r="O212" s="38">
        <f t="shared" si="42"/>
        <v>0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8</v>
      </c>
      <c r="B213" s="24" t="s">
        <v>255</v>
      </c>
      <c r="C213" s="25" t="s">
        <v>254</v>
      </c>
      <c r="D213" s="26">
        <v>83807320</v>
      </c>
      <c r="E213" s="27">
        <v>83807320</v>
      </c>
      <c r="F213" s="27">
        <v>5127036</v>
      </c>
      <c r="G213" s="28">
        <f t="shared" si="38"/>
        <v>0.061176470026723204</v>
      </c>
      <c r="H213" s="29">
        <v>0</v>
      </c>
      <c r="I213" s="27">
        <v>0</v>
      </c>
      <c r="J213" s="30">
        <v>5127036</v>
      </c>
      <c r="K213" s="30">
        <v>5127036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8</v>
      </c>
      <c r="B214" s="24" t="s">
        <v>253</v>
      </c>
      <c r="C214" s="25" t="s">
        <v>252</v>
      </c>
      <c r="D214" s="26">
        <v>77290000</v>
      </c>
      <c r="E214" s="27">
        <v>77290000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8</v>
      </c>
      <c r="B215" s="24" t="s">
        <v>251</v>
      </c>
      <c r="C215" s="25" t="s">
        <v>250</v>
      </c>
      <c r="D215" s="26">
        <v>156677663</v>
      </c>
      <c r="E215" s="27">
        <v>156677663</v>
      </c>
      <c r="F215" s="27">
        <v>20849535</v>
      </c>
      <c r="G215" s="28">
        <f t="shared" si="38"/>
        <v>0.13307279800312058</v>
      </c>
      <c r="H215" s="29">
        <v>10210334</v>
      </c>
      <c r="I215" s="27">
        <v>10639201</v>
      </c>
      <c r="J215" s="30">
        <v>0</v>
      </c>
      <c r="K215" s="30">
        <v>20849535</v>
      </c>
      <c r="L215" s="29">
        <v>0</v>
      </c>
      <c r="M215" s="27">
        <v>0</v>
      </c>
      <c r="N215" s="30">
        <v>0</v>
      </c>
      <c r="O215" s="30">
        <v>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8</v>
      </c>
      <c r="B216" s="24" t="s">
        <v>249</v>
      </c>
      <c r="C216" s="25" t="s">
        <v>248</v>
      </c>
      <c r="D216" s="26">
        <v>24447980</v>
      </c>
      <c r="E216" s="27">
        <v>24447980</v>
      </c>
      <c r="F216" s="27">
        <v>3703663</v>
      </c>
      <c r="G216" s="28">
        <f t="shared" si="38"/>
        <v>0.1514915751730818</v>
      </c>
      <c r="H216" s="29">
        <v>0</v>
      </c>
      <c r="I216" s="27">
        <v>2215540</v>
      </c>
      <c r="J216" s="30">
        <v>1488123</v>
      </c>
      <c r="K216" s="30">
        <v>3703663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8</v>
      </c>
      <c r="B217" s="24" t="s">
        <v>247</v>
      </c>
      <c r="C217" s="25" t="s">
        <v>246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5</v>
      </c>
      <c r="B218" s="24" t="s">
        <v>245</v>
      </c>
      <c r="C218" s="25" t="s">
        <v>244</v>
      </c>
      <c r="D218" s="26">
        <v>957752000</v>
      </c>
      <c r="E218" s="27">
        <v>957752000</v>
      </c>
      <c r="F218" s="27">
        <v>36589373</v>
      </c>
      <c r="G218" s="28">
        <f t="shared" si="38"/>
        <v>0.03820338981281167</v>
      </c>
      <c r="H218" s="29">
        <v>19551351</v>
      </c>
      <c r="I218" s="27">
        <v>4867000</v>
      </c>
      <c r="J218" s="30">
        <v>12171022</v>
      </c>
      <c r="K218" s="30">
        <v>36589373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243</v>
      </c>
      <c r="C219" s="55"/>
      <c r="D219" s="56">
        <f>SUM(D213:D218)</f>
        <v>1299974963</v>
      </c>
      <c r="E219" s="57">
        <f>SUM(E213:E218)</f>
        <v>1299974963</v>
      </c>
      <c r="F219" s="57">
        <f>SUM(F213:F218)</f>
        <v>66269607</v>
      </c>
      <c r="G219" s="58">
        <f t="shared" si="38"/>
        <v>0.05097760255864251</v>
      </c>
      <c r="H219" s="59">
        <f aca="true" t="shared" si="43" ref="H219:W219">SUM(H213:H218)</f>
        <v>29761685</v>
      </c>
      <c r="I219" s="57">
        <f t="shared" si="43"/>
        <v>17721741</v>
      </c>
      <c r="J219" s="60">
        <f t="shared" si="43"/>
        <v>18786181</v>
      </c>
      <c r="K219" s="60">
        <f t="shared" si="43"/>
        <v>66269607</v>
      </c>
      <c r="L219" s="59">
        <f t="shared" si="43"/>
        <v>0</v>
      </c>
      <c r="M219" s="57">
        <f t="shared" si="43"/>
        <v>0</v>
      </c>
      <c r="N219" s="60">
        <f t="shared" si="43"/>
        <v>0</v>
      </c>
      <c r="O219" s="60">
        <f t="shared" si="43"/>
        <v>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242</v>
      </c>
      <c r="C220" s="41"/>
      <c r="D220" s="42">
        <f>SUM(D185:D190,D192:D196,D198:D203,D205:D211,D213:D218)</f>
        <v>5517700344</v>
      </c>
      <c r="E220" s="43">
        <f>SUM(E185:E190,E192:E196,E198:E203,E205:E211,E213:E218)</f>
        <v>5517700344</v>
      </c>
      <c r="F220" s="43">
        <f>SUM(F185:F190,F192:F196,F198:F203,F205:F211,F213:F218)</f>
        <v>440127011</v>
      </c>
      <c r="G220" s="44">
        <f t="shared" si="38"/>
        <v>0.079766385189547</v>
      </c>
      <c r="H220" s="45">
        <f aca="true" t="shared" si="44" ref="H220:W220">SUM(H185:H190,H192:H196,H198:H203,H205:H211,H213:H218)</f>
        <v>88527690</v>
      </c>
      <c r="I220" s="43">
        <f t="shared" si="44"/>
        <v>151394462</v>
      </c>
      <c r="J220" s="46">
        <f t="shared" si="44"/>
        <v>200204859</v>
      </c>
      <c r="K220" s="46">
        <f t="shared" si="44"/>
        <v>440127011</v>
      </c>
      <c r="L220" s="45">
        <f t="shared" si="44"/>
        <v>0</v>
      </c>
      <c r="M220" s="43">
        <f t="shared" si="44"/>
        <v>0</v>
      </c>
      <c r="N220" s="46">
        <f t="shared" si="44"/>
        <v>0</v>
      </c>
      <c r="O220" s="46">
        <f t="shared" si="44"/>
        <v>0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241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8</v>
      </c>
      <c r="B223" s="24" t="s">
        <v>240</v>
      </c>
      <c r="C223" s="25" t="s">
        <v>239</v>
      </c>
      <c r="D223" s="26">
        <v>102736650</v>
      </c>
      <c r="E223" s="27">
        <v>102736650</v>
      </c>
      <c r="F223" s="27">
        <v>36548832</v>
      </c>
      <c r="G223" s="28">
        <f aca="true" t="shared" si="45" ref="G223:G247">IF($D223=0,0,$F223/$D223)</f>
        <v>0.35575261603332403</v>
      </c>
      <c r="H223" s="29">
        <v>6163726</v>
      </c>
      <c r="I223" s="27">
        <v>15321769</v>
      </c>
      <c r="J223" s="30">
        <v>15063337</v>
      </c>
      <c r="K223" s="30">
        <v>36548832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8</v>
      </c>
      <c r="B224" s="24" t="s">
        <v>238</v>
      </c>
      <c r="C224" s="25" t="s">
        <v>237</v>
      </c>
      <c r="D224" s="26">
        <v>139780300</v>
      </c>
      <c r="E224" s="27">
        <v>139780300</v>
      </c>
      <c r="F224" s="27">
        <v>1225461</v>
      </c>
      <c r="G224" s="28">
        <f t="shared" si="45"/>
        <v>0.008767050864821437</v>
      </c>
      <c r="H224" s="29">
        <v>0</v>
      </c>
      <c r="I224" s="27">
        <v>382064</v>
      </c>
      <c r="J224" s="30">
        <v>843397</v>
      </c>
      <c r="K224" s="30">
        <v>1225461</v>
      </c>
      <c r="L224" s="29">
        <v>0</v>
      </c>
      <c r="M224" s="27">
        <v>0</v>
      </c>
      <c r="N224" s="30">
        <v>0</v>
      </c>
      <c r="O224" s="30">
        <v>0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8</v>
      </c>
      <c r="B225" s="24" t="s">
        <v>236</v>
      </c>
      <c r="C225" s="25" t="s">
        <v>235</v>
      </c>
      <c r="D225" s="26">
        <v>92260000</v>
      </c>
      <c r="E225" s="27">
        <v>92260000</v>
      </c>
      <c r="F225" s="27">
        <v>15241511</v>
      </c>
      <c r="G225" s="28">
        <f t="shared" si="45"/>
        <v>0.1652017233904184</v>
      </c>
      <c r="H225" s="29">
        <v>240492</v>
      </c>
      <c r="I225" s="27">
        <v>6977263</v>
      </c>
      <c r="J225" s="30">
        <v>8023756</v>
      </c>
      <c r="K225" s="30">
        <v>15241511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8</v>
      </c>
      <c r="B226" s="24" t="s">
        <v>234</v>
      </c>
      <c r="C226" s="25" t="s">
        <v>233</v>
      </c>
      <c r="D226" s="26">
        <v>28720000</v>
      </c>
      <c r="E226" s="27">
        <v>28720000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8</v>
      </c>
      <c r="B227" s="24" t="s">
        <v>232</v>
      </c>
      <c r="C227" s="25" t="s">
        <v>231</v>
      </c>
      <c r="D227" s="26">
        <v>34784300</v>
      </c>
      <c r="E227" s="27">
        <v>34784300</v>
      </c>
      <c r="F227" s="27">
        <v>4468233</v>
      </c>
      <c r="G227" s="28">
        <f t="shared" si="45"/>
        <v>0.12845545260361715</v>
      </c>
      <c r="H227" s="29">
        <v>0</v>
      </c>
      <c r="I227" s="27">
        <v>3510796</v>
      </c>
      <c r="J227" s="30">
        <v>957437</v>
      </c>
      <c r="K227" s="30">
        <v>4468233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8</v>
      </c>
      <c r="B228" s="24" t="s">
        <v>230</v>
      </c>
      <c r="C228" s="25" t="s">
        <v>229</v>
      </c>
      <c r="D228" s="26">
        <v>79095000</v>
      </c>
      <c r="E228" s="27">
        <v>79095000</v>
      </c>
      <c r="F228" s="27">
        <v>22133850</v>
      </c>
      <c r="G228" s="28">
        <f t="shared" si="45"/>
        <v>0.27983880144130474</v>
      </c>
      <c r="H228" s="29">
        <v>16487610</v>
      </c>
      <c r="I228" s="27">
        <v>1172892</v>
      </c>
      <c r="J228" s="30">
        <v>4473348</v>
      </c>
      <c r="K228" s="30">
        <v>22133850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8</v>
      </c>
      <c r="B229" s="24" t="s">
        <v>228</v>
      </c>
      <c r="C229" s="25" t="s">
        <v>227</v>
      </c>
      <c r="D229" s="26">
        <v>141993000</v>
      </c>
      <c r="E229" s="27">
        <v>141993000</v>
      </c>
      <c r="F229" s="27">
        <v>39552067</v>
      </c>
      <c r="G229" s="28">
        <f t="shared" si="45"/>
        <v>0.2785494144077525</v>
      </c>
      <c r="H229" s="29">
        <v>9128755</v>
      </c>
      <c r="I229" s="27">
        <v>12979579</v>
      </c>
      <c r="J229" s="30">
        <v>17443733</v>
      </c>
      <c r="K229" s="30">
        <v>39552067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5</v>
      </c>
      <c r="B230" s="24" t="s">
        <v>226</v>
      </c>
      <c r="C230" s="25" t="s">
        <v>225</v>
      </c>
      <c r="D230" s="26">
        <v>12000000</v>
      </c>
      <c r="E230" s="27">
        <v>12000000</v>
      </c>
      <c r="F230" s="27">
        <v>1065780</v>
      </c>
      <c r="G230" s="28">
        <f t="shared" si="45"/>
        <v>0.088815</v>
      </c>
      <c r="H230" s="29">
        <v>0</v>
      </c>
      <c r="I230" s="27">
        <v>1062294</v>
      </c>
      <c r="J230" s="30">
        <v>3486</v>
      </c>
      <c r="K230" s="30">
        <v>1065780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224</v>
      </c>
      <c r="C231" s="33"/>
      <c r="D231" s="34">
        <f>SUM(D223:D230)</f>
        <v>631369250</v>
      </c>
      <c r="E231" s="35">
        <f>SUM(E223:E230)</f>
        <v>631369250</v>
      </c>
      <c r="F231" s="35">
        <f>SUM(F223:F230)</f>
        <v>120235734</v>
      </c>
      <c r="G231" s="36">
        <f t="shared" si="45"/>
        <v>0.19043647437691968</v>
      </c>
      <c r="H231" s="37">
        <f aca="true" t="shared" si="46" ref="H231:W231">SUM(H223:H230)</f>
        <v>32020583</v>
      </c>
      <c r="I231" s="35">
        <f t="shared" si="46"/>
        <v>41406657</v>
      </c>
      <c r="J231" s="38">
        <f t="shared" si="46"/>
        <v>46808494</v>
      </c>
      <c r="K231" s="38">
        <f t="shared" si="46"/>
        <v>120235734</v>
      </c>
      <c r="L231" s="37">
        <f t="shared" si="46"/>
        <v>0</v>
      </c>
      <c r="M231" s="35">
        <f t="shared" si="46"/>
        <v>0</v>
      </c>
      <c r="N231" s="38">
        <f t="shared" si="46"/>
        <v>0</v>
      </c>
      <c r="O231" s="38">
        <f t="shared" si="46"/>
        <v>0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8</v>
      </c>
      <c r="B232" s="24" t="s">
        <v>223</v>
      </c>
      <c r="C232" s="25" t="s">
        <v>222</v>
      </c>
      <c r="D232" s="26">
        <v>51103000</v>
      </c>
      <c r="E232" s="27">
        <v>51103000</v>
      </c>
      <c r="F232" s="27">
        <v>321345</v>
      </c>
      <c r="G232" s="28">
        <f t="shared" si="45"/>
        <v>0.006288182689861652</v>
      </c>
      <c r="H232" s="29">
        <v>77600</v>
      </c>
      <c r="I232" s="27">
        <v>243745</v>
      </c>
      <c r="J232" s="30">
        <v>0</v>
      </c>
      <c r="K232" s="30">
        <v>321345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8</v>
      </c>
      <c r="B233" s="24" t="s">
        <v>221</v>
      </c>
      <c r="C233" s="25" t="s">
        <v>220</v>
      </c>
      <c r="D233" s="26">
        <v>159916218</v>
      </c>
      <c r="E233" s="27">
        <v>159916218</v>
      </c>
      <c r="F233" s="27">
        <v>25286905</v>
      </c>
      <c r="G233" s="28">
        <f t="shared" si="45"/>
        <v>0.15812595693077233</v>
      </c>
      <c r="H233" s="29">
        <v>1486035</v>
      </c>
      <c r="I233" s="27">
        <v>4120874</v>
      </c>
      <c r="J233" s="30">
        <v>19679996</v>
      </c>
      <c r="K233" s="30">
        <v>25286905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8</v>
      </c>
      <c r="B234" s="24" t="s">
        <v>219</v>
      </c>
      <c r="C234" s="25" t="s">
        <v>218</v>
      </c>
      <c r="D234" s="26">
        <v>187899180</v>
      </c>
      <c r="E234" s="27">
        <v>257089920</v>
      </c>
      <c r="F234" s="27">
        <v>20132233</v>
      </c>
      <c r="G234" s="28">
        <f t="shared" si="45"/>
        <v>0.10714380445939146</v>
      </c>
      <c r="H234" s="29">
        <v>1004885</v>
      </c>
      <c r="I234" s="27">
        <v>6760493</v>
      </c>
      <c r="J234" s="30">
        <v>12366855</v>
      </c>
      <c r="K234" s="30">
        <v>20132233</v>
      </c>
      <c r="L234" s="29">
        <v>0</v>
      </c>
      <c r="M234" s="27">
        <v>0</v>
      </c>
      <c r="N234" s="30">
        <v>0</v>
      </c>
      <c r="O234" s="30">
        <v>0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8</v>
      </c>
      <c r="B235" s="24" t="s">
        <v>217</v>
      </c>
      <c r="C235" s="25" t="s">
        <v>216</v>
      </c>
      <c r="D235" s="26">
        <v>17267400</v>
      </c>
      <c r="E235" s="27">
        <v>17267400</v>
      </c>
      <c r="F235" s="27">
        <v>301627</v>
      </c>
      <c r="G235" s="28">
        <f t="shared" si="45"/>
        <v>0.017468003289435582</v>
      </c>
      <c r="H235" s="29">
        <v>36237</v>
      </c>
      <c r="I235" s="27">
        <v>24256</v>
      </c>
      <c r="J235" s="30">
        <v>241134</v>
      </c>
      <c r="K235" s="30">
        <v>301627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8</v>
      </c>
      <c r="B236" s="24" t="s">
        <v>215</v>
      </c>
      <c r="C236" s="25" t="s">
        <v>214</v>
      </c>
      <c r="D236" s="26">
        <v>110819752</v>
      </c>
      <c r="E236" s="27">
        <v>110819752</v>
      </c>
      <c r="F236" s="27">
        <v>950394</v>
      </c>
      <c r="G236" s="28">
        <f t="shared" si="45"/>
        <v>0.008576034351710154</v>
      </c>
      <c r="H236" s="29">
        <v>0</v>
      </c>
      <c r="I236" s="27">
        <v>0</v>
      </c>
      <c r="J236" s="30">
        <v>950394</v>
      </c>
      <c r="K236" s="30">
        <v>950394</v>
      </c>
      <c r="L236" s="29">
        <v>0</v>
      </c>
      <c r="M236" s="27">
        <v>0</v>
      </c>
      <c r="N236" s="30">
        <v>0</v>
      </c>
      <c r="O236" s="30">
        <v>0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8</v>
      </c>
      <c r="B237" s="24" t="s">
        <v>213</v>
      </c>
      <c r="C237" s="25" t="s">
        <v>212</v>
      </c>
      <c r="D237" s="26">
        <v>124604982</v>
      </c>
      <c r="E237" s="27">
        <v>124604982</v>
      </c>
      <c r="F237" s="27">
        <v>59374732</v>
      </c>
      <c r="G237" s="28">
        <f t="shared" si="45"/>
        <v>0.476503676233427</v>
      </c>
      <c r="H237" s="29">
        <v>649532</v>
      </c>
      <c r="I237" s="27">
        <v>30176392</v>
      </c>
      <c r="J237" s="30">
        <v>28548808</v>
      </c>
      <c r="K237" s="30">
        <v>59374732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5</v>
      </c>
      <c r="B238" s="24" t="s">
        <v>211</v>
      </c>
      <c r="C238" s="25" t="s">
        <v>210</v>
      </c>
      <c r="D238" s="26">
        <v>33853060</v>
      </c>
      <c r="E238" s="27">
        <v>33853060</v>
      </c>
      <c r="F238" s="27">
        <v>2872940</v>
      </c>
      <c r="G238" s="28">
        <f t="shared" si="45"/>
        <v>0.08486500186393785</v>
      </c>
      <c r="H238" s="29">
        <v>881565</v>
      </c>
      <c r="I238" s="27">
        <v>1012220</v>
      </c>
      <c r="J238" s="30">
        <v>979155</v>
      </c>
      <c r="K238" s="30">
        <v>2872940</v>
      </c>
      <c r="L238" s="29">
        <v>0</v>
      </c>
      <c r="M238" s="27">
        <v>0</v>
      </c>
      <c r="N238" s="30">
        <v>0</v>
      </c>
      <c r="O238" s="30">
        <v>0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209</v>
      </c>
      <c r="C239" s="33"/>
      <c r="D239" s="34">
        <f>SUM(D232:D238)</f>
        <v>685463592</v>
      </c>
      <c r="E239" s="35">
        <f>SUM(E232:E238)</f>
        <v>754654332</v>
      </c>
      <c r="F239" s="35">
        <f>SUM(F232:F238)</f>
        <v>109240176</v>
      </c>
      <c r="G239" s="36">
        <f t="shared" si="45"/>
        <v>0.15936685372488754</v>
      </c>
      <c r="H239" s="37">
        <f aca="true" t="shared" si="47" ref="H239:W239">SUM(H232:H238)</f>
        <v>4135854</v>
      </c>
      <c r="I239" s="35">
        <f t="shared" si="47"/>
        <v>42337980</v>
      </c>
      <c r="J239" s="38">
        <f t="shared" si="47"/>
        <v>62766342</v>
      </c>
      <c r="K239" s="38">
        <f t="shared" si="47"/>
        <v>109240176</v>
      </c>
      <c r="L239" s="37">
        <f t="shared" si="47"/>
        <v>0</v>
      </c>
      <c r="M239" s="35">
        <f t="shared" si="47"/>
        <v>0</v>
      </c>
      <c r="N239" s="38">
        <f t="shared" si="47"/>
        <v>0</v>
      </c>
      <c r="O239" s="38">
        <f t="shared" si="47"/>
        <v>0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8</v>
      </c>
      <c r="B240" s="24" t="s">
        <v>208</v>
      </c>
      <c r="C240" s="25" t="s">
        <v>207</v>
      </c>
      <c r="D240" s="26">
        <v>46004000</v>
      </c>
      <c r="E240" s="27">
        <v>46004000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8</v>
      </c>
      <c r="B241" s="24" t="s">
        <v>206</v>
      </c>
      <c r="C241" s="25" t="s">
        <v>205</v>
      </c>
      <c r="D241" s="26">
        <v>522517329</v>
      </c>
      <c r="E241" s="27">
        <v>522517329</v>
      </c>
      <c r="F241" s="27">
        <v>32394813</v>
      </c>
      <c r="G241" s="28">
        <f t="shared" si="45"/>
        <v>0.06199758592121258</v>
      </c>
      <c r="H241" s="29">
        <v>2574995</v>
      </c>
      <c r="I241" s="27">
        <v>6830608</v>
      </c>
      <c r="J241" s="30">
        <v>22989210</v>
      </c>
      <c r="K241" s="30">
        <v>32394813</v>
      </c>
      <c r="L241" s="29">
        <v>0</v>
      </c>
      <c r="M241" s="27">
        <v>0</v>
      </c>
      <c r="N241" s="30">
        <v>0</v>
      </c>
      <c r="O241" s="30">
        <v>0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8</v>
      </c>
      <c r="B242" s="24" t="s">
        <v>204</v>
      </c>
      <c r="C242" s="25" t="s">
        <v>203</v>
      </c>
      <c r="D242" s="26">
        <v>58641000</v>
      </c>
      <c r="E242" s="27">
        <v>58641000</v>
      </c>
      <c r="F242" s="27">
        <v>410172</v>
      </c>
      <c r="G242" s="28">
        <f t="shared" si="45"/>
        <v>0.006994628331713306</v>
      </c>
      <c r="H242" s="29">
        <v>0</v>
      </c>
      <c r="I242" s="27">
        <v>0</v>
      </c>
      <c r="J242" s="30">
        <v>410172</v>
      </c>
      <c r="K242" s="30">
        <v>410172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8</v>
      </c>
      <c r="B243" s="24" t="s">
        <v>202</v>
      </c>
      <c r="C243" s="25" t="s">
        <v>201</v>
      </c>
      <c r="D243" s="26">
        <v>230906506</v>
      </c>
      <c r="E243" s="27">
        <v>230906506</v>
      </c>
      <c r="F243" s="27">
        <v>13068796</v>
      </c>
      <c r="G243" s="28">
        <f t="shared" si="45"/>
        <v>0.05659778161469387</v>
      </c>
      <c r="H243" s="29">
        <v>4051924</v>
      </c>
      <c r="I243" s="27">
        <v>7467023</v>
      </c>
      <c r="J243" s="30">
        <v>1549849</v>
      </c>
      <c r="K243" s="30">
        <v>13068796</v>
      </c>
      <c r="L243" s="29">
        <v>0</v>
      </c>
      <c r="M243" s="27">
        <v>0</v>
      </c>
      <c r="N243" s="30">
        <v>0</v>
      </c>
      <c r="O243" s="30">
        <v>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8</v>
      </c>
      <c r="B244" s="24" t="s">
        <v>200</v>
      </c>
      <c r="C244" s="25" t="s">
        <v>199</v>
      </c>
      <c r="D244" s="26">
        <v>440655000</v>
      </c>
      <c r="E244" s="27">
        <v>440655000</v>
      </c>
      <c r="F244" s="27">
        <v>57055686</v>
      </c>
      <c r="G244" s="28">
        <f t="shared" si="45"/>
        <v>0.12947926609252136</v>
      </c>
      <c r="H244" s="29">
        <v>20753286</v>
      </c>
      <c r="I244" s="27">
        <v>27428394</v>
      </c>
      <c r="J244" s="30">
        <v>8874006</v>
      </c>
      <c r="K244" s="30">
        <v>57055686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5</v>
      </c>
      <c r="B245" s="24" t="s">
        <v>198</v>
      </c>
      <c r="C245" s="25" t="s">
        <v>197</v>
      </c>
      <c r="D245" s="26">
        <v>73782063</v>
      </c>
      <c r="E245" s="27">
        <v>73782063</v>
      </c>
      <c r="F245" s="27">
        <v>4468188</v>
      </c>
      <c r="G245" s="28">
        <f t="shared" si="45"/>
        <v>0.060559271702663016</v>
      </c>
      <c r="H245" s="29">
        <v>0</v>
      </c>
      <c r="I245" s="27">
        <v>1568421</v>
      </c>
      <c r="J245" s="30">
        <v>2899767</v>
      </c>
      <c r="K245" s="30">
        <v>4468188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196</v>
      </c>
      <c r="C246" s="55"/>
      <c r="D246" s="56">
        <f>SUM(D240:D245)</f>
        <v>1372505898</v>
      </c>
      <c r="E246" s="57">
        <f>SUM(E240:E245)</f>
        <v>1372505898</v>
      </c>
      <c r="F246" s="57">
        <f>SUM(F240:F245)</f>
        <v>107397655</v>
      </c>
      <c r="G246" s="58">
        <f t="shared" si="45"/>
        <v>0.0782493213009129</v>
      </c>
      <c r="H246" s="59">
        <f aca="true" t="shared" si="48" ref="H246:W246">SUM(H240:H245)</f>
        <v>27380205</v>
      </c>
      <c r="I246" s="57">
        <f t="shared" si="48"/>
        <v>43294446</v>
      </c>
      <c r="J246" s="60">
        <f t="shared" si="48"/>
        <v>36723004</v>
      </c>
      <c r="K246" s="60">
        <f t="shared" si="48"/>
        <v>107397655</v>
      </c>
      <c r="L246" s="59">
        <f t="shared" si="48"/>
        <v>0</v>
      </c>
      <c r="M246" s="57">
        <f t="shared" si="48"/>
        <v>0</v>
      </c>
      <c r="N246" s="60">
        <f t="shared" si="48"/>
        <v>0</v>
      </c>
      <c r="O246" s="60">
        <f t="shared" si="48"/>
        <v>0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195</v>
      </c>
      <c r="C247" s="41"/>
      <c r="D247" s="42">
        <f>SUM(D223:D230,D232:D238,D240:D245)</f>
        <v>2689338740</v>
      </c>
      <c r="E247" s="43">
        <f>SUM(E223:E230,E232:E238,E240:E245)</f>
        <v>2758529480</v>
      </c>
      <c r="F247" s="43">
        <f>SUM(F223:F230,F232:F238,F240:F245)</f>
        <v>336873565</v>
      </c>
      <c r="G247" s="44">
        <f t="shared" si="45"/>
        <v>0.1252626007982914</v>
      </c>
      <c r="H247" s="45">
        <f aca="true" t="shared" si="49" ref="H247:W247">SUM(H223:H230,H232:H238,H240:H245)</f>
        <v>63536642</v>
      </c>
      <c r="I247" s="43">
        <f t="shared" si="49"/>
        <v>127039083</v>
      </c>
      <c r="J247" s="46">
        <f t="shared" si="49"/>
        <v>146297840</v>
      </c>
      <c r="K247" s="46">
        <f t="shared" si="49"/>
        <v>336873565</v>
      </c>
      <c r="L247" s="45">
        <f t="shared" si="49"/>
        <v>0</v>
      </c>
      <c r="M247" s="43">
        <f t="shared" si="49"/>
        <v>0</v>
      </c>
      <c r="N247" s="46">
        <f t="shared" si="49"/>
        <v>0</v>
      </c>
      <c r="O247" s="46">
        <f t="shared" si="49"/>
        <v>0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194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8</v>
      </c>
      <c r="B250" s="24" t="s">
        <v>193</v>
      </c>
      <c r="C250" s="25" t="s">
        <v>192</v>
      </c>
      <c r="D250" s="26">
        <v>118665950</v>
      </c>
      <c r="E250" s="27">
        <v>118665950</v>
      </c>
      <c r="F250" s="27">
        <v>56561490</v>
      </c>
      <c r="G250" s="28">
        <f aca="true" t="shared" si="50" ref="G250:G277">IF($D250=0,0,$F250/$D250)</f>
        <v>0.4766446482752635</v>
      </c>
      <c r="H250" s="29">
        <v>35156206</v>
      </c>
      <c r="I250" s="27">
        <v>4036413</v>
      </c>
      <c r="J250" s="30">
        <v>17368871</v>
      </c>
      <c r="K250" s="30">
        <v>56561490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8</v>
      </c>
      <c r="B251" s="24" t="s">
        <v>191</v>
      </c>
      <c r="C251" s="25" t="s">
        <v>190</v>
      </c>
      <c r="D251" s="26">
        <v>265678000</v>
      </c>
      <c r="E251" s="27">
        <v>265678000</v>
      </c>
      <c r="F251" s="27">
        <v>18825078</v>
      </c>
      <c r="G251" s="28">
        <f t="shared" si="50"/>
        <v>0.07085674387792741</v>
      </c>
      <c r="H251" s="29">
        <v>4525259</v>
      </c>
      <c r="I251" s="27">
        <v>3544009</v>
      </c>
      <c r="J251" s="30">
        <v>10755810</v>
      </c>
      <c r="K251" s="30">
        <v>18825078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8</v>
      </c>
      <c r="B252" s="24" t="s">
        <v>189</v>
      </c>
      <c r="C252" s="25" t="s">
        <v>188</v>
      </c>
      <c r="D252" s="26">
        <v>1085040077</v>
      </c>
      <c r="E252" s="27">
        <v>1085040077</v>
      </c>
      <c r="F252" s="27">
        <v>124364189</v>
      </c>
      <c r="G252" s="28">
        <f t="shared" si="50"/>
        <v>0.11461713869947682</v>
      </c>
      <c r="H252" s="29">
        <v>16036255</v>
      </c>
      <c r="I252" s="27">
        <v>39031339</v>
      </c>
      <c r="J252" s="30">
        <v>69296595</v>
      </c>
      <c r="K252" s="30">
        <v>124364189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8</v>
      </c>
      <c r="B253" s="24" t="s">
        <v>187</v>
      </c>
      <c r="C253" s="25" t="s">
        <v>186</v>
      </c>
      <c r="D253" s="26">
        <v>27214750</v>
      </c>
      <c r="E253" s="27">
        <v>27214750</v>
      </c>
      <c r="F253" s="27">
        <v>4653562</v>
      </c>
      <c r="G253" s="28">
        <f t="shared" si="50"/>
        <v>0.17099411164901387</v>
      </c>
      <c r="H253" s="29">
        <v>3806734</v>
      </c>
      <c r="I253" s="27">
        <v>616458</v>
      </c>
      <c r="J253" s="30">
        <v>230370</v>
      </c>
      <c r="K253" s="30">
        <v>4653562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8</v>
      </c>
      <c r="B254" s="24" t="s">
        <v>185</v>
      </c>
      <c r="C254" s="25" t="s">
        <v>184</v>
      </c>
      <c r="D254" s="26">
        <v>183547738</v>
      </c>
      <c r="E254" s="27">
        <v>183547738</v>
      </c>
      <c r="F254" s="27">
        <v>24203089</v>
      </c>
      <c r="G254" s="28">
        <f t="shared" si="50"/>
        <v>0.13186263837258513</v>
      </c>
      <c r="H254" s="29">
        <v>3469313</v>
      </c>
      <c r="I254" s="27">
        <v>8910838</v>
      </c>
      <c r="J254" s="30">
        <v>11822938</v>
      </c>
      <c r="K254" s="30">
        <v>24203089</v>
      </c>
      <c r="L254" s="29">
        <v>0</v>
      </c>
      <c r="M254" s="27">
        <v>0</v>
      </c>
      <c r="N254" s="30">
        <v>0</v>
      </c>
      <c r="O254" s="30">
        <v>0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5</v>
      </c>
      <c r="B255" s="24" t="s">
        <v>183</v>
      </c>
      <c r="C255" s="25" t="s">
        <v>182</v>
      </c>
      <c r="D255" s="26">
        <v>36250000</v>
      </c>
      <c r="E255" s="27">
        <v>36250000</v>
      </c>
      <c r="F255" s="27">
        <v>378602</v>
      </c>
      <c r="G255" s="28">
        <f t="shared" si="50"/>
        <v>0.010444193103448275</v>
      </c>
      <c r="H255" s="29">
        <v>203365</v>
      </c>
      <c r="I255" s="27">
        <v>164181</v>
      </c>
      <c r="J255" s="30">
        <v>11056</v>
      </c>
      <c r="K255" s="30">
        <v>378602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181</v>
      </c>
      <c r="C256" s="33"/>
      <c r="D256" s="34">
        <f>SUM(D250:D255)</f>
        <v>1716396515</v>
      </c>
      <c r="E256" s="35">
        <f>SUM(E250:E255)</f>
        <v>1716396515</v>
      </c>
      <c r="F256" s="35">
        <f>SUM(F250:F255)</f>
        <v>228986010</v>
      </c>
      <c r="G256" s="36">
        <f t="shared" si="50"/>
        <v>0.13341090359881091</v>
      </c>
      <c r="H256" s="37">
        <f aca="true" t="shared" si="51" ref="H256:W256">SUM(H250:H255)</f>
        <v>63197132</v>
      </c>
      <c r="I256" s="35">
        <f t="shared" si="51"/>
        <v>56303238</v>
      </c>
      <c r="J256" s="38">
        <f t="shared" si="51"/>
        <v>109485640</v>
      </c>
      <c r="K256" s="38">
        <f t="shared" si="51"/>
        <v>228986010</v>
      </c>
      <c r="L256" s="37">
        <f t="shared" si="51"/>
        <v>0</v>
      </c>
      <c r="M256" s="35">
        <f t="shared" si="51"/>
        <v>0</v>
      </c>
      <c r="N256" s="38">
        <f t="shared" si="51"/>
        <v>0</v>
      </c>
      <c r="O256" s="38">
        <f t="shared" si="51"/>
        <v>0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8</v>
      </c>
      <c r="B257" s="24" t="s">
        <v>180</v>
      </c>
      <c r="C257" s="25" t="s">
        <v>179</v>
      </c>
      <c r="D257" s="26">
        <v>51518000</v>
      </c>
      <c r="E257" s="27">
        <v>51518000</v>
      </c>
      <c r="F257" s="27">
        <v>19034619</v>
      </c>
      <c r="G257" s="28">
        <f t="shared" si="50"/>
        <v>0.3694751154936139</v>
      </c>
      <c r="H257" s="29">
        <v>8351562</v>
      </c>
      <c r="I257" s="27">
        <v>5885356</v>
      </c>
      <c r="J257" s="30">
        <v>4797701</v>
      </c>
      <c r="K257" s="30">
        <v>19034619</v>
      </c>
      <c r="L257" s="29">
        <v>0</v>
      </c>
      <c r="M257" s="27">
        <v>0</v>
      </c>
      <c r="N257" s="30">
        <v>0</v>
      </c>
      <c r="O257" s="30">
        <v>0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8</v>
      </c>
      <c r="B258" s="24" t="s">
        <v>178</v>
      </c>
      <c r="C258" s="25" t="s">
        <v>177</v>
      </c>
      <c r="D258" s="26">
        <v>25850000</v>
      </c>
      <c r="E258" s="27">
        <v>25850000</v>
      </c>
      <c r="F258" s="27">
        <v>9870574</v>
      </c>
      <c r="G258" s="28">
        <f t="shared" si="50"/>
        <v>0.38184038684719535</v>
      </c>
      <c r="H258" s="29">
        <v>3968915</v>
      </c>
      <c r="I258" s="27">
        <v>3819893</v>
      </c>
      <c r="J258" s="30">
        <v>2081766</v>
      </c>
      <c r="K258" s="30">
        <v>9870574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8</v>
      </c>
      <c r="B259" s="24" t="s">
        <v>176</v>
      </c>
      <c r="C259" s="25" t="s">
        <v>175</v>
      </c>
      <c r="D259" s="26">
        <v>67938500</v>
      </c>
      <c r="E259" s="27">
        <v>67938500</v>
      </c>
      <c r="F259" s="27">
        <v>15948528</v>
      </c>
      <c r="G259" s="28">
        <f t="shared" si="50"/>
        <v>0.23474948666808954</v>
      </c>
      <c r="H259" s="29">
        <v>7798886</v>
      </c>
      <c r="I259" s="27">
        <v>2960258</v>
      </c>
      <c r="J259" s="30">
        <v>5189384</v>
      </c>
      <c r="K259" s="30">
        <v>15948528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8</v>
      </c>
      <c r="B260" s="24" t="s">
        <v>174</v>
      </c>
      <c r="C260" s="25" t="s">
        <v>173</v>
      </c>
      <c r="D260" s="26">
        <v>40061300</v>
      </c>
      <c r="E260" s="27">
        <v>40061300</v>
      </c>
      <c r="F260" s="27">
        <v>1239517</v>
      </c>
      <c r="G260" s="28">
        <f t="shared" si="50"/>
        <v>0.030940508670462517</v>
      </c>
      <c r="H260" s="29">
        <v>0</v>
      </c>
      <c r="I260" s="27">
        <v>1141672</v>
      </c>
      <c r="J260" s="30">
        <v>97845</v>
      </c>
      <c r="K260" s="30">
        <v>1239517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8</v>
      </c>
      <c r="B261" s="24" t="s">
        <v>172</v>
      </c>
      <c r="C261" s="25" t="s">
        <v>171</v>
      </c>
      <c r="D261" s="26">
        <v>59020543</v>
      </c>
      <c r="E261" s="27">
        <v>59020543</v>
      </c>
      <c r="F261" s="27">
        <v>17685329</v>
      </c>
      <c r="G261" s="28">
        <f t="shared" si="50"/>
        <v>0.29964700595858634</v>
      </c>
      <c r="H261" s="29">
        <v>13175096</v>
      </c>
      <c r="I261" s="27">
        <v>1371931</v>
      </c>
      <c r="J261" s="30">
        <v>3138302</v>
      </c>
      <c r="K261" s="30">
        <v>17685329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5</v>
      </c>
      <c r="B262" s="24" t="s">
        <v>170</v>
      </c>
      <c r="C262" s="25" t="s">
        <v>169</v>
      </c>
      <c r="D262" s="26">
        <v>328257000</v>
      </c>
      <c r="E262" s="27">
        <v>328257000</v>
      </c>
      <c r="F262" s="27">
        <v>11777751</v>
      </c>
      <c r="G262" s="28">
        <f t="shared" si="50"/>
        <v>0.035879664409289067</v>
      </c>
      <c r="H262" s="29">
        <v>3924669</v>
      </c>
      <c r="I262" s="27">
        <v>3123536</v>
      </c>
      <c r="J262" s="30">
        <v>4729546</v>
      </c>
      <c r="K262" s="30">
        <v>11777751</v>
      </c>
      <c r="L262" s="29">
        <v>0</v>
      </c>
      <c r="M262" s="27">
        <v>0</v>
      </c>
      <c r="N262" s="30">
        <v>0</v>
      </c>
      <c r="O262" s="30">
        <v>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168</v>
      </c>
      <c r="C263" s="33"/>
      <c r="D263" s="34">
        <f>SUM(D257:D262)</f>
        <v>572645343</v>
      </c>
      <c r="E263" s="35">
        <f>SUM(E257:E262)</f>
        <v>572645343</v>
      </c>
      <c r="F263" s="35">
        <f>SUM(F257:F262)</f>
        <v>75556318</v>
      </c>
      <c r="G263" s="36">
        <f t="shared" si="50"/>
        <v>0.13194260448216025</v>
      </c>
      <c r="H263" s="37">
        <f aca="true" t="shared" si="52" ref="H263:W263">SUM(H257:H262)</f>
        <v>37219128</v>
      </c>
      <c r="I263" s="35">
        <f t="shared" si="52"/>
        <v>18302646</v>
      </c>
      <c r="J263" s="38">
        <f t="shared" si="52"/>
        <v>20034544</v>
      </c>
      <c r="K263" s="38">
        <f t="shared" si="52"/>
        <v>75556318</v>
      </c>
      <c r="L263" s="37">
        <f t="shared" si="52"/>
        <v>0</v>
      </c>
      <c r="M263" s="35">
        <f t="shared" si="52"/>
        <v>0</v>
      </c>
      <c r="N263" s="38">
        <f t="shared" si="52"/>
        <v>0</v>
      </c>
      <c r="O263" s="38">
        <f t="shared" si="52"/>
        <v>0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8</v>
      </c>
      <c r="B264" s="24" t="s">
        <v>167</v>
      </c>
      <c r="C264" s="25" t="s">
        <v>166</v>
      </c>
      <c r="D264" s="26">
        <v>44748450</v>
      </c>
      <c r="E264" s="27">
        <v>44748450</v>
      </c>
      <c r="F264" s="27">
        <v>5241528</v>
      </c>
      <c r="G264" s="28">
        <f t="shared" si="50"/>
        <v>0.11713317444514838</v>
      </c>
      <c r="H264" s="29">
        <v>54836</v>
      </c>
      <c r="I264" s="27">
        <v>1715693</v>
      </c>
      <c r="J264" s="30">
        <v>3470999</v>
      </c>
      <c r="K264" s="30">
        <v>5241528</v>
      </c>
      <c r="L264" s="29">
        <v>0</v>
      </c>
      <c r="M264" s="27">
        <v>0</v>
      </c>
      <c r="N264" s="30">
        <v>0</v>
      </c>
      <c r="O264" s="30">
        <v>0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8</v>
      </c>
      <c r="B265" s="24" t="s">
        <v>165</v>
      </c>
      <c r="C265" s="25" t="s">
        <v>164</v>
      </c>
      <c r="D265" s="26">
        <v>22170334</v>
      </c>
      <c r="E265" s="27">
        <v>22170334</v>
      </c>
      <c r="F265" s="27">
        <v>3730187</v>
      </c>
      <c r="G265" s="28">
        <f t="shared" si="50"/>
        <v>0.16825127668351772</v>
      </c>
      <c r="H265" s="29">
        <v>1907228</v>
      </c>
      <c r="I265" s="27">
        <v>1147654</v>
      </c>
      <c r="J265" s="30">
        <v>675305</v>
      </c>
      <c r="K265" s="30">
        <v>3730187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8</v>
      </c>
      <c r="B266" s="24" t="s">
        <v>163</v>
      </c>
      <c r="C266" s="25" t="s">
        <v>162</v>
      </c>
      <c r="D266" s="26">
        <v>66446000</v>
      </c>
      <c r="E266" s="27">
        <v>66446000</v>
      </c>
      <c r="F266" s="27">
        <v>17071417</v>
      </c>
      <c r="G266" s="28">
        <f t="shared" si="50"/>
        <v>0.2569216657135117</v>
      </c>
      <c r="H266" s="29">
        <v>10800629</v>
      </c>
      <c r="I266" s="27">
        <v>103939</v>
      </c>
      <c r="J266" s="30">
        <v>6166849</v>
      </c>
      <c r="K266" s="30">
        <v>17071417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8</v>
      </c>
      <c r="B267" s="24" t="s">
        <v>161</v>
      </c>
      <c r="C267" s="25" t="s">
        <v>160</v>
      </c>
      <c r="D267" s="26">
        <v>26754000</v>
      </c>
      <c r="E267" s="27">
        <v>26754000</v>
      </c>
      <c r="F267" s="27">
        <v>910831</v>
      </c>
      <c r="G267" s="28">
        <f t="shared" si="50"/>
        <v>0.03404466621813561</v>
      </c>
      <c r="H267" s="29">
        <v>13457</v>
      </c>
      <c r="I267" s="27">
        <v>0</v>
      </c>
      <c r="J267" s="30">
        <v>897374</v>
      </c>
      <c r="K267" s="30">
        <v>910831</v>
      </c>
      <c r="L267" s="29">
        <v>0</v>
      </c>
      <c r="M267" s="27">
        <v>0</v>
      </c>
      <c r="N267" s="30">
        <v>0</v>
      </c>
      <c r="O267" s="30">
        <v>0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8</v>
      </c>
      <c r="B268" s="24" t="s">
        <v>159</v>
      </c>
      <c r="C268" s="25" t="s">
        <v>158</v>
      </c>
      <c r="D268" s="26">
        <v>49900000</v>
      </c>
      <c r="E268" s="27">
        <v>49900000</v>
      </c>
      <c r="F268" s="27">
        <v>13199630</v>
      </c>
      <c r="G268" s="28">
        <f t="shared" si="50"/>
        <v>0.2645216432865731</v>
      </c>
      <c r="H268" s="29">
        <v>6387105</v>
      </c>
      <c r="I268" s="27">
        <v>1731762</v>
      </c>
      <c r="J268" s="30">
        <v>5080763</v>
      </c>
      <c r="K268" s="30">
        <v>13199630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5</v>
      </c>
      <c r="B269" s="24" t="s">
        <v>157</v>
      </c>
      <c r="C269" s="25" t="s">
        <v>156</v>
      </c>
      <c r="D269" s="26">
        <v>204145350</v>
      </c>
      <c r="E269" s="27">
        <v>204145350</v>
      </c>
      <c r="F269" s="27">
        <v>80701480</v>
      </c>
      <c r="G269" s="28">
        <f t="shared" si="50"/>
        <v>0.3953138290928498</v>
      </c>
      <c r="H269" s="29">
        <v>40350740</v>
      </c>
      <c r="I269" s="27">
        <v>40350740</v>
      </c>
      <c r="J269" s="30">
        <v>0</v>
      </c>
      <c r="K269" s="30">
        <v>80701480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155</v>
      </c>
      <c r="C270" s="33"/>
      <c r="D270" s="34">
        <f>SUM(D264:D269)</f>
        <v>414164134</v>
      </c>
      <c r="E270" s="35">
        <f>SUM(E264:E269)</f>
        <v>414164134</v>
      </c>
      <c r="F270" s="35">
        <f>SUM(F264:F269)</f>
        <v>120855073</v>
      </c>
      <c r="G270" s="36">
        <f t="shared" si="50"/>
        <v>0.2918047775715895</v>
      </c>
      <c r="H270" s="37">
        <f aca="true" t="shared" si="53" ref="H270:W270">SUM(H264:H269)</f>
        <v>59513995</v>
      </c>
      <c r="I270" s="35">
        <f t="shared" si="53"/>
        <v>45049788</v>
      </c>
      <c r="J270" s="38">
        <f t="shared" si="53"/>
        <v>16291290</v>
      </c>
      <c r="K270" s="38">
        <f t="shared" si="53"/>
        <v>120855073</v>
      </c>
      <c r="L270" s="37">
        <f t="shared" si="53"/>
        <v>0</v>
      </c>
      <c r="M270" s="35">
        <f t="shared" si="53"/>
        <v>0</v>
      </c>
      <c r="N270" s="38">
        <f t="shared" si="53"/>
        <v>0</v>
      </c>
      <c r="O270" s="38">
        <f t="shared" si="53"/>
        <v>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8</v>
      </c>
      <c r="B271" s="24" t="s">
        <v>154</v>
      </c>
      <c r="C271" s="25" t="s">
        <v>153</v>
      </c>
      <c r="D271" s="26">
        <v>28809000</v>
      </c>
      <c r="E271" s="27">
        <v>28809000</v>
      </c>
      <c r="F271" s="27">
        <v>3434063</v>
      </c>
      <c r="G271" s="28">
        <f t="shared" si="50"/>
        <v>0.11920104828352251</v>
      </c>
      <c r="H271" s="29">
        <v>0</v>
      </c>
      <c r="I271" s="27">
        <v>1819015</v>
      </c>
      <c r="J271" s="30">
        <v>1615048</v>
      </c>
      <c r="K271" s="30">
        <v>3434063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8</v>
      </c>
      <c r="B272" s="24" t="s">
        <v>152</v>
      </c>
      <c r="C272" s="25" t="s">
        <v>151</v>
      </c>
      <c r="D272" s="26">
        <v>200568766</v>
      </c>
      <c r="E272" s="27">
        <v>200568766</v>
      </c>
      <c r="F272" s="27">
        <v>24089971</v>
      </c>
      <c r="G272" s="28">
        <f t="shared" si="50"/>
        <v>0.12010828744890419</v>
      </c>
      <c r="H272" s="29">
        <v>3045600</v>
      </c>
      <c r="I272" s="27">
        <v>8625623</v>
      </c>
      <c r="J272" s="30">
        <v>12418748</v>
      </c>
      <c r="K272" s="30">
        <v>24089971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8</v>
      </c>
      <c r="B273" s="24" t="s">
        <v>150</v>
      </c>
      <c r="C273" s="25" t="s">
        <v>149</v>
      </c>
      <c r="D273" s="26">
        <v>114856000</v>
      </c>
      <c r="E273" s="27">
        <v>114856000</v>
      </c>
      <c r="F273" s="27">
        <v>8687188</v>
      </c>
      <c r="G273" s="28">
        <f t="shared" si="50"/>
        <v>0.07563547398481577</v>
      </c>
      <c r="H273" s="29">
        <v>0</v>
      </c>
      <c r="I273" s="27">
        <v>7108295</v>
      </c>
      <c r="J273" s="30">
        <v>1578893</v>
      </c>
      <c r="K273" s="30">
        <v>8687188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8</v>
      </c>
      <c r="B274" s="24" t="s">
        <v>148</v>
      </c>
      <c r="C274" s="25" t="s">
        <v>147</v>
      </c>
      <c r="D274" s="26">
        <v>54849500</v>
      </c>
      <c r="E274" s="27">
        <v>54849500</v>
      </c>
      <c r="F274" s="27">
        <v>16896</v>
      </c>
      <c r="G274" s="28">
        <f t="shared" si="50"/>
        <v>0.00030804291743771593</v>
      </c>
      <c r="H274" s="29">
        <v>0</v>
      </c>
      <c r="I274" s="27">
        <v>16896</v>
      </c>
      <c r="J274" s="30">
        <v>0</v>
      </c>
      <c r="K274" s="30">
        <v>16896</v>
      </c>
      <c r="L274" s="29">
        <v>0</v>
      </c>
      <c r="M274" s="27">
        <v>0</v>
      </c>
      <c r="N274" s="30">
        <v>0</v>
      </c>
      <c r="O274" s="30">
        <v>0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5</v>
      </c>
      <c r="B275" s="24" t="s">
        <v>146</v>
      </c>
      <c r="C275" s="25" t="s">
        <v>145</v>
      </c>
      <c r="D275" s="26">
        <v>12127200</v>
      </c>
      <c r="E275" s="27">
        <v>12127200</v>
      </c>
      <c r="F275" s="27">
        <v>1047234</v>
      </c>
      <c r="G275" s="28">
        <f t="shared" si="50"/>
        <v>0.08635414605185039</v>
      </c>
      <c r="H275" s="29">
        <v>414153</v>
      </c>
      <c r="I275" s="27">
        <v>618965</v>
      </c>
      <c r="J275" s="30">
        <v>14116</v>
      </c>
      <c r="K275" s="30">
        <v>1047234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144</v>
      </c>
      <c r="C276" s="55"/>
      <c r="D276" s="56">
        <f>SUM(D271:D275)</f>
        <v>411210466</v>
      </c>
      <c r="E276" s="57">
        <f>SUM(E271:E275)</f>
        <v>411210466</v>
      </c>
      <c r="F276" s="57">
        <f>SUM(F271:F275)</f>
        <v>37275352</v>
      </c>
      <c r="G276" s="58">
        <f t="shared" si="50"/>
        <v>0.09064786789740902</v>
      </c>
      <c r="H276" s="59">
        <f aca="true" t="shared" si="54" ref="H276:W276">SUM(H271:H275)</f>
        <v>3459753</v>
      </c>
      <c r="I276" s="57">
        <f t="shared" si="54"/>
        <v>18188794</v>
      </c>
      <c r="J276" s="60">
        <f t="shared" si="54"/>
        <v>15626805</v>
      </c>
      <c r="K276" s="60">
        <f t="shared" si="54"/>
        <v>37275352</v>
      </c>
      <c r="L276" s="59">
        <f t="shared" si="54"/>
        <v>0</v>
      </c>
      <c r="M276" s="57">
        <f t="shared" si="54"/>
        <v>0</v>
      </c>
      <c r="N276" s="60">
        <f t="shared" si="54"/>
        <v>0</v>
      </c>
      <c r="O276" s="60">
        <f t="shared" si="54"/>
        <v>0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143</v>
      </c>
      <c r="C277" s="41"/>
      <c r="D277" s="42">
        <f>SUM(D250:D255,D257:D262,D264:D269,D271:D275)</f>
        <v>3114416458</v>
      </c>
      <c r="E277" s="43">
        <f>SUM(E250:E255,E257:E262,E264:E269,E271:E275)</f>
        <v>3114416458</v>
      </c>
      <c r="F277" s="43">
        <f>SUM(F250:F255,F257:F262,F264:F269,F271:F275)</f>
        <v>462672753</v>
      </c>
      <c r="G277" s="44">
        <f t="shared" si="50"/>
        <v>0.14855840869050532</v>
      </c>
      <c r="H277" s="45">
        <f aca="true" t="shared" si="55" ref="H277:W277">SUM(H250:H255,H257:H262,H264:H269,H271:H275)</f>
        <v>163390008</v>
      </c>
      <c r="I277" s="43">
        <f t="shared" si="55"/>
        <v>137844466</v>
      </c>
      <c r="J277" s="46">
        <f t="shared" si="55"/>
        <v>161438279</v>
      </c>
      <c r="K277" s="46">
        <f t="shared" si="55"/>
        <v>462672753</v>
      </c>
      <c r="L277" s="45">
        <f t="shared" si="55"/>
        <v>0</v>
      </c>
      <c r="M277" s="43">
        <f t="shared" si="55"/>
        <v>0</v>
      </c>
      <c r="N277" s="46">
        <f t="shared" si="55"/>
        <v>0</v>
      </c>
      <c r="O277" s="46">
        <f t="shared" si="55"/>
        <v>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142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8</v>
      </c>
      <c r="B280" s="24" t="s">
        <v>141</v>
      </c>
      <c r="C280" s="25" t="s">
        <v>140</v>
      </c>
      <c r="D280" s="26">
        <v>133095469</v>
      </c>
      <c r="E280" s="27">
        <v>133095469</v>
      </c>
      <c r="F280" s="27">
        <v>25831270</v>
      </c>
      <c r="G280" s="28">
        <f aca="true" t="shared" si="56" ref="G280:G317">IF($D280=0,0,$F280/$D280)</f>
        <v>0.19408076168242813</v>
      </c>
      <c r="H280" s="29">
        <v>3586499</v>
      </c>
      <c r="I280" s="27">
        <v>13906247</v>
      </c>
      <c r="J280" s="30">
        <v>8338524</v>
      </c>
      <c r="K280" s="30">
        <v>25831270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8</v>
      </c>
      <c r="B281" s="24" t="s">
        <v>139</v>
      </c>
      <c r="C281" s="25" t="s">
        <v>138</v>
      </c>
      <c r="D281" s="26">
        <v>128705176</v>
      </c>
      <c r="E281" s="27">
        <v>128705176</v>
      </c>
      <c r="F281" s="27">
        <v>29828292</v>
      </c>
      <c r="G281" s="28">
        <f t="shared" si="56"/>
        <v>0.23175673991541723</v>
      </c>
      <c r="H281" s="29">
        <v>4430025</v>
      </c>
      <c r="I281" s="27">
        <v>13961547</v>
      </c>
      <c r="J281" s="30">
        <v>11436720</v>
      </c>
      <c r="K281" s="30">
        <v>29828292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8</v>
      </c>
      <c r="B282" s="24" t="s">
        <v>137</v>
      </c>
      <c r="C282" s="25" t="s">
        <v>136</v>
      </c>
      <c r="D282" s="26">
        <v>352352000</v>
      </c>
      <c r="E282" s="27">
        <v>352352000</v>
      </c>
      <c r="F282" s="27">
        <v>15698638</v>
      </c>
      <c r="G282" s="28">
        <f t="shared" si="56"/>
        <v>0.04455384955953138</v>
      </c>
      <c r="H282" s="29">
        <v>5385779</v>
      </c>
      <c r="I282" s="27">
        <v>8089215</v>
      </c>
      <c r="J282" s="30">
        <v>2223644</v>
      </c>
      <c r="K282" s="30">
        <v>15698638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5</v>
      </c>
      <c r="B283" s="24" t="s">
        <v>135</v>
      </c>
      <c r="C283" s="25" t="s">
        <v>134</v>
      </c>
      <c r="D283" s="26">
        <v>1</v>
      </c>
      <c r="E283" s="27">
        <v>1</v>
      </c>
      <c r="F283" s="27">
        <v>404886</v>
      </c>
      <c r="G283" s="28">
        <f t="shared" si="56"/>
        <v>404886</v>
      </c>
      <c r="H283" s="29">
        <v>23100</v>
      </c>
      <c r="I283" s="27">
        <v>90368</v>
      </c>
      <c r="J283" s="30">
        <v>291418</v>
      </c>
      <c r="K283" s="30">
        <v>404886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133</v>
      </c>
      <c r="C284" s="33"/>
      <c r="D284" s="34">
        <f>SUM(D280:D283)</f>
        <v>614152646</v>
      </c>
      <c r="E284" s="35">
        <f>SUM(E280:E283)</f>
        <v>614152646</v>
      </c>
      <c r="F284" s="35">
        <f>SUM(F280:F283)</f>
        <v>71763086</v>
      </c>
      <c r="G284" s="36">
        <f t="shared" si="56"/>
        <v>0.1168489405156776</v>
      </c>
      <c r="H284" s="37">
        <f aca="true" t="shared" si="57" ref="H284:W284">SUM(H280:H283)</f>
        <v>13425403</v>
      </c>
      <c r="I284" s="35">
        <f t="shared" si="57"/>
        <v>36047377</v>
      </c>
      <c r="J284" s="38">
        <f t="shared" si="57"/>
        <v>22290306</v>
      </c>
      <c r="K284" s="38">
        <f t="shared" si="57"/>
        <v>71763086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8</v>
      </c>
      <c r="B285" s="24" t="s">
        <v>132</v>
      </c>
      <c r="C285" s="25" t="s">
        <v>131</v>
      </c>
      <c r="D285" s="26">
        <v>19618000</v>
      </c>
      <c r="E285" s="27">
        <v>19618000</v>
      </c>
      <c r="F285" s="27">
        <v>1871623</v>
      </c>
      <c r="G285" s="28">
        <f t="shared" si="56"/>
        <v>0.09540335406259558</v>
      </c>
      <c r="H285" s="29">
        <v>993214</v>
      </c>
      <c r="I285" s="27">
        <v>878409</v>
      </c>
      <c r="J285" s="30">
        <v>0</v>
      </c>
      <c r="K285" s="30">
        <v>1871623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8</v>
      </c>
      <c r="B286" s="24" t="s">
        <v>130</v>
      </c>
      <c r="C286" s="25" t="s">
        <v>129</v>
      </c>
      <c r="D286" s="26">
        <v>16979000</v>
      </c>
      <c r="E286" s="27">
        <v>16979000</v>
      </c>
      <c r="F286" s="27">
        <v>547428</v>
      </c>
      <c r="G286" s="28">
        <f t="shared" si="56"/>
        <v>0.03224147476294246</v>
      </c>
      <c r="H286" s="29">
        <v>6323</v>
      </c>
      <c r="I286" s="27">
        <v>181417</v>
      </c>
      <c r="J286" s="30">
        <v>359688</v>
      </c>
      <c r="K286" s="30">
        <v>547428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8</v>
      </c>
      <c r="B287" s="24" t="s">
        <v>128</v>
      </c>
      <c r="C287" s="25" t="s">
        <v>127</v>
      </c>
      <c r="D287" s="26">
        <v>9129000</v>
      </c>
      <c r="E287" s="27">
        <v>9129000</v>
      </c>
      <c r="F287" s="27">
        <v>4524086</v>
      </c>
      <c r="G287" s="28">
        <f t="shared" si="56"/>
        <v>0.49557300909190494</v>
      </c>
      <c r="H287" s="29">
        <v>2675565</v>
      </c>
      <c r="I287" s="27">
        <v>899900</v>
      </c>
      <c r="J287" s="30">
        <v>948621</v>
      </c>
      <c r="K287" s="30">
        <v>4524086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8</v>
      </c>
      <c r="B288" s="24" t="s">
        <v>126</v>
      </c>
      <c r="C288" s="25" t="s">
        <v>125</v>
      </c>
      <c r="D288" s="26">
        <v>19368000</v>
      </c>
      <c r="E288" s="27">
        <v>19368000</v>
      </c>
      <c r="F288" s="27">
        <v>6956577</v>
      </c>
      <c r="G288" s="28">
        <f t="shared" si="56"/>
        <v>0.3591789033457249</v>
      </c>
      <c r="H288" s="29">
        <v>0</v>
      </c>
      <c r="I288" s="27">
        <v>4899758</v>
      </c>
      <c r="J288" s="30">
        <v>2056819</v>
      </c>
      <c r="K288" s="30">
        <v>6956577</v>
      </c>
      <c r="L288" s="29">
        <v>0</v>
      </c>
      <c r="M288" s="27">
        <v>0</v>
      </c>
      <c r="N288" s="30">
        <v>0</v>
      </c>
      <c r="O288" s="30">
        <v>0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8</v>
      </c>
      <c r="B289" s="24" t="s">
        <v>124</v>
      </c>
      <c r="C289" s="25" t="s">
        <v>123</v>
      </c>
      <c r="D289" s="26">
        <v>10490000</v>
      </c>
      <c r="E289" s="27">
        <v>10490000</v>
      </c>
      <c r="F289" s="27">
        <v>2476338</v>
      </c>
      <c r="G289" s="28">
        <f t="shared" si="56"/>
        <v>0.23606653956148713</v>
      </c>
      <c r="H289" s="29">
        <v>0</v>
      </c>
      <c r="I289" s="27">
        <v>599316</v>
      </c>
      <c r="J289" s="30">
        <v>1877022</v>
      </c>
      <c r="K289" s="30">
        <v>2476338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8</v>
      </c>
      <c r="B290" s="24" t="s">
        <v>122</v>
      </c>
      <c r="C290" s="25" t="s">
        <v>121</v>
      </c>
      <c r="D290" s="26">
        <v>19987440</v>
      </c>
      <c r="E290" s="27">
        <v>19987440</v>
      </c>
      <c r="F290" s="27">
        <v>5943040</v>
      </c>
      <c r="G290" s="28">
        <f t="shared" si="56"/>
        <v>0.2973387287216372</v>
      </c>
      <c r="H290" s="29">
        <v>0</v>
      </c>
      <c r="I290" s="27">
        <v>4243576</v>
      </c>
      <c r="J290" s="30">
        <v>1699464</v>
      </c>
      <c r="K290" s="30">
        <v>5943040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5</v>
      </c>
      <c r="B291" s="24" t="s">
        <v>120</v>
      </c>
      <c r="C291" s="25" t="s">
        <v>119</v>
      </c>
      <c r="D291" s="26">
        <v>1154000</v>
      </c>
      <c r="E291" s="27">
        <v>1154000</v>
      </c>
      <c r="F291" s="27">
        <v>4704</v>
      </c>
      <c r="G291" s="28">
        <f t="shared" si="56"/>
        <v>0.004076256499133449</v>
      </c>
      <c r="H291" s="29">
        <v>0</v>
      </c>
      <c r="I291" s="27">
        <v>0</v>
      </c>
      <c r="J291" s="30">
        <v>4704</v>
      </c>
      <c r="K291" s="30">
        <v>4704</v>
      </c>
      <c r="L291" s="29">
        <v>0</v>
      </c>
      <c r="M291" s="27">
        <v>0</v>
      </c>
      <c r="N291" s="30">
        <v>0</v>
      </c>
      <c r="O291" s="30">
        <v>0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118</v>
      </c>
      <c r="C292" s="33"/>
      <c r="D292" s="34">
        <f>SUM(D285:D291)</f>
        <v>96725440</v>
      </c>
      <c r="E292" s="35">
        <f>SUM(E285:E291)</f>
        <v>96725440</v>
      </c>
      <c r="F292" s="35">
        <f>SUM(F285:F291)</f>
        <v>22323796</v>
      </c>
      <c r="G292" s="36">
        <f t="shared" si="56"/>
        <v>0.23079549702746247</v>
      </c>
      <c r="H292" s="37">
        <f aca="true" t="shared" si="58" ref="H292:W292">SUM(H285:H291)</f>
        <v>3675102</v>
      </c>
      <c r="I292" s="35">
        <f t="shared" si="58"/>
        <v>11702376</v>
      </c>
      <c r="J292" s="38">
        <f t="shared" si="58"/>
        <v>6946318</v>
      </c>
      <c r="K292" s="38">
        <f t="shared" si="58"/>
        <v>22323796</v>
      </c>
      <c r="L292" s="37">
        <f t="shared" si="58"/>
        <v>0</v>
      </c>
      <c r="M292" s="35">
        <f t="shared" si="58"/>
        <v>0</v>
      </c>
      <c r="N292" s="38">
        <f t="shared" si="58"/>
        <v>0</v>
      </c>
      <c r="O292" s="38">
        <f t="shared" si="58"/>
        <v>0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8</v>
      </c>
      <c r="B293" s="24" t="s">
        <v>117</v>
      </c>
      <c r="C293" s="25" t="s">
        <v>116</v>
      </c>
      <c r="D293" s="26">
        <v>11155000</v>
      </c>
      <c r="E293" s="27">
        <v>11155000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8</v>
      </c>
      <c r="B294" s="24" t="s">
        <v>115</v>
      </c>
      <c r="C294" s="25" t="s">
        <v>114</v>
      </c>
      <c r="D294" s="26">
        <v>40550000</v>
      </c>
      <c r="E294" s="27">
        <v>40550000</v>
      </c>
      <c r="F294" s="27">
        <v>2817610</v>
      </c>
      <c r="G294" s="28">
        <f t="shared" si="56"/>
        <v>0.06948483353884094</v>
      </c>
      <c r="H294" s="29">
        <v>604095</v>
      </c>
      <c r="I294" s="27">
        <v>875994</v>
      </c>
      <c r="J294" s="30">
        <v>1337521</v>
      </c>
      <c r="K294" s="30">
        <v>2817610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8</v>
      </c>
      <c r="B295" s="24" t="s">
        <v>113</v>
      </c>
      <c r="C295" s="25" t="s">
        <v>112</v>
      </c>
      <c r="D295" s="26">
        <v>40589000</v>
      </c>
      <c r="E295" s="27">
        <v>40589000</v>
      </c>
      <c r="F295" s="27">
        <v>3345935</v>
      </c>
      <c r="G295" s="28">
        <f t="shared" si="56"/>
        <v>0.08243452659587573</v>
      </c>
      <c r="H295" s="29">
        <v>816425</v>
      </c>
      <c r="I295" s="27">
        <v>561485</v>
      </c>
      <c r="J295" s="30">
        <v>1968025</v>
      </c>
      <c r="K295" s="30">
        <v>3345935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8</v>
      </c>
      <c r="B296" s="24" t="s">
        <v>111</v>
      </c>
      <c r="C296" s="25" t="s">
        <v>110</v>
      </c>
      <c r="D296" s="26">
        <v>19848000</v>
      </c>
      <c r="E296" s="27">
        <v>19848000</v>
      </c>
      <c r="F296" s="27">
        <v>3303039</v>
      </c>
      <c r="G296" s="28">
        <f t="shared" si="56"/>
        <v>0.16641671704957678</v>
      </c>
      <c r="H296" s="29">
        <v>1155</v>
      </c>
      <c r="I296" s="27">
        <v>1190</v>
      </c>
      <c r="J296" s="30">
        <v>3300694</v>
      </c>
      <c r="K296" s="30">
        <v>3303039</v>
      </c>
      <c r="L296" s="29">
        <v>0</v>
      </c>
      <c r="M296" s="27">
        <v>0</v>
      </c>
      <c r="N296" s="30">
        <v>0</v>
      </c>
      <c r="O296" s="30">
        <v>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8</v>
      </c>
      <c r="B297" s="24" t="s">
        <v>109</v>
      </c>
      <c r="C297" s="25" t="s">
        <v>108</v>
      </c>
      <c r="D297" s="26">
        <v>7741000</v>
      </c>
      <c r="E297" s="27">
        <v>7741000</v>
      </c>
      <c r="F297" s="27">
        <v>6426980</v>
      </c>
      <c r="G297" s="28">
        <f t="shared" si="56"/>
        <v>0.8302519054385739</v>
      </c>
      <c r="H297" s="29">
        <v>998600</v>
      </c>
      <c r="I297" s="27">
        <v>3377796</v>
      </c>
      <c r="J297" s="30">
        <v>2050584</v>
      </c>
      <c r="K297" s="30">
        <v>6426980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8</v>
      </c>
      <c r="B298" s="24" t="s">
        <v>107</v>
      </c>
      <c r="C298" s="25" t="s">
        <v>106</v>
      </c>
      <c r="D298" s="26">
        <v>21088100</v>
      </c>
      <c r="E298" s="27">
        <v>21088100</v>
      </c>
      <c r="F298" s="27">
        <v>2183858</v>
      </c>
      <c r="G298" s="28">
        <f t="shared" si="56"/>
        <v>0.10355878433808641</v>
      </c>
      <c r="H298" s="29">
        <v>0</v>
      </c>
      <c r="I298" s="27">
        <v>1197849</v>
      </c>
      <c r="J298" s="30">
        <v>986009</v>
      </c>
      <c r="K298" s="30">
        <v>2183858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8</v>
      </c>
      <c r="B299" s="24" t="s">
        <v>105</v>
      </c>
      <c r="C299" s="25" t="s">
        <v>104</v>
      </c>
      <c r="D299" s="26">
        <v>13920000</v>
      </c>
      <c r="E299" s="27">
        <v>13920000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8</v>
      </c>
      <c r="B300" s="24" t="s">
        <v>103</v>
      </c>
      <c r="C300" s="25" t="s">
        <v>102</v>
      </c>
      <c r="D300" s="26">
        <v>31533000</v>
      </c>
      <c r="E300" s="27">
        <v>31533000</v>
      </c>
      <c r="F300" s="27">
        <v>865812</v>
      </c>
      <c r="G300" s="28">
        <f t="shared" si="56"/>
        <v>0.027457330415754922</v>
      </c>
      <c r="H300" s="29">
        <v>863407</v>
      </c>
      <c r="I300" s="27">
        <v>2405</v>
      </c>
      <c r="J300" s="30">
        <v>0</v>
      </c>
      <c r="K300" s="30">
        <v>865812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5</v>
      </c>
      <c r="B301" s="24" t="s">
        <v>101</v>
      </c>
      <c r="C301" s="25" t="s">
        <v>100</v>
      </c>
      <c r="D301" s="26">
        <v>364000</v>
      </c>
      <c r="E301" s="27">
        <v>364000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99</v>
      </c>
      <c r="C302" s="33"/>
      <c r="D302" s="34">
        <f>SUM(D293:D301)</f>
        <v>186788100</v>
      </c>
      <c r="E302" s="35">
        <f>SUM(E293:E301)</f>
        <v>186788100</v>
      </c>
      <c r="F302" s="35">
        <f>SUM(F293:F301)</f>
        <v>18943234</v>
      </c>
      <c r="G302" s="36">
        <f t="shared" si="56"/>
        <v>0.10141563622093698</v>
      </c>
      <c r="H302" s="37">
        <f aca="true" t="shared" si="59" ref="H302:W302">SUM(H293:H301)</f>
        <v>3283682</v>
      </c>
      <c r="I302" s="35">
        <f t="shared" si="59"/>
        <v>6016719</v>
      </c>
      <c r="J302" s="38">
        <f t="shared" si="59"/>
        <v>9642833</v>
      </c>
      <c r="K302" s="38">
        <f t="shared" si="59"/>
        <v>18943234</v>
      </c>
      <c r="L302" s="37">
        <f t="shared" si="59"/>
        <v>0</v>
      </c>
      <c r="M302" s="35">
        <f t="shared" si="59"/>
        <v>0</v>
      </c>
      <c r="N302" s="38">
        <f t="shared" si="59"/>
        <v>0</v>
      </c>
      <c r="O302" s="38">
        <f t="shared" si="59"/>
        <v>0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8</v>
      </c>
      <c r="B303" s="24" t="s">
        <v>98</v>
      </c>
      <c r="C303" s="25" t="s">
        <v>97</v>
      </c>
      <c r="D303" s="26">
        <v>9492000</v>
      </c>
      <c r="E303" s="27">
        <v>9492000</v>
      </c>
      <c r="F303" s="27">
        <v>1387032</v>
      </c>
      <c r="G303" s="28">
        <f t="shared" si="56"/>
        <v>0.14612642225031605</v>
      </c>
      <c r="H303" s="29">
        <v>451190</v>
      </c>
      <c r="I303" s="27">
        <v>723872</v>
      </c>
      <c r="J303" s="30">
        <v>211970</v>
      </c>
      <c r="K303" s="30">
        <v>1387032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8</v>
      </c>
      <c r="B304" s="24" t="s">
        <v>96</v>
      </c>
      <c r="C304" s="25" t="s">
        <v>95</v>
      </c>
      <c r="D304" s="26">
        <v>26592569</v>
      </c>
      <c r="E304" s="27">
        <v>26592569</v>
      </c>
      <c r="F304" s="27">
        <v>13084423</v>
      </c>
      <c r="G304" s="28">
        <f t="shared" si="56"/>
        <v>0.4920330563023076</v>
      </c>
      <c r="H304" s="29">
        <v>2899027</v>
      </c>
      <c r="I304" s="27">
        <v>8077669</v>
      </c>
      <c r="J304" s="30">
        <v>2107727</v>
      </c>
      <c r="K304" s="30">
        <v>13084423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8</v>
      </c>
      <c r="B305" s="24" t="s">
        <v>94</v>
      </c>
      <c r="C305" s="25" t="s">
        <v>93</v>
      </c>
      <c r="D305" s="26">
        <v>43678958</v>
      </c>
      <c r="E305" s="27">
        <v>43678958</v>
      </c>
      <c r="F305" s="27">
        <v>9881352</v>
      </c>
      <c r="G305" s="28">
        <f t="shared" si="56"/>
        <v>0.22622682528278262</v>
      </c>
      <c r="H305" s="29">
        <v>2144801</v>
      </c>
      <c r="I305" s="27">
        <v>1934177</v>
      </c>
      <c r="J305" s="30">
        <v>5802374</v>
      </c>
      <c r="K305" s="30">
        <v>9881352</v>
      </c>
      <c r="L305" s="29">
        <v>0</v>
      </c>
      <c r="M305" s="27">
        <v>0</v>
      </c>
      <c r="N305" s="30">
        <v>0</v>
      </c>
      <c r="O305" s="30">
        <v>0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8</v>
      </c>
      <c r="B306" s="24" t="s">
        <v>92</v>
      </c>
      <c r="C306" s="25" t="s">
        <v>91</v>
      </c>
      <c r="D306" s="26">
        <v>19560000</v>
      </c>
      <c r="E306" s="27">
        <v>19560000</v>
      </c>
      <c r="F306" s="27">
        <v>5165430</v>
      </c>
      <c r="G306" s="28">
        <f t="shared" si="56"/>
        <v>0.26408128834355826</v>
      </c>
      <c r="H306" s="29">
        <v>1180635</v>
      </c>
      <c r="I306" s="27">
        <v>2217519</v>
      </c>
      <c r="J306" s="30">
        <v>1767276</v>
      </c>
      <c r="K306" s="30">
        <v>5165430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8</v>
      </c>
      <c r="B307" s="24" t="s">
        <v>90</v>
      </c>
      <c r="C307" s="25" t="s">
        <v>89</v>
      </c>
      <c r="D307" s="26">
        <v>36444000</v>
      </c>
      <c r="E307" s="27">
        <v>36444000</v>
      </c>
      <c r="F307" s="27">
        <v>2380683</v>
      </c>
      <c r="G307" s="28">
        <f t="shared" si="56"/>
        <v>0.06532441554165294</v>
      </c>
      <c r="H307" s="29">
        <v>0</v>
      </c>
      <c r="I307" s="27">
        <v>2380683</v>
      </c>
      <c r="J307" s="30">
        <v>0</v>
      </c>
      <c r="K307" s="30">
        <v>2380683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8</v>
      </c>
      <c r="B308" s="24" t="s">
        <v>88</v>
      </c>
      <c r="C308" s="25" t="s">
        <v>87</v>
      </c>
      <c r="D308" s="26">
        <v>8275000</v>
      </c>
      <c r="E308" s="27">
        <v>8275000</v>
      </c>
      <c r="F308" s="27">
        <v>6142236</v>
      </c>
      <c r="G308" s="28">
        <f t="shared" si="56"/>
        <v>0.7422641691842901</v>
      </c>
      <c r="H308" s="29">
        <v>2036130</v>
      </c>
      <c r="I308" s="27">
        <v>1080514</v>
      </c>
      <c r="J308" s="30">
        <v>3025592</v>
      </c>
      <c r="K308" s="30">
        <v>6142236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5</v>
      </c>
      <c r="B309" s="24" t="s">
        <v>86</v>
      </c>
      <c r="C309" s="25" t="s">
        <v>85</v>
      </c>
      <c r="D309" s="26">
        <v>2245000</v>
      </c>
      <c r="E309" s="27">
        <v>2245000</v>
      </c>
      <c r="F309" s="27">
        <v>178270</v>
      </c>
      <c r="G309" s="28">
        <f t="shared" si="56"/>
        <v>0.0794075723830735</v>
      </c>
      <c r="H309" s="29">
        <v>0</v>
      </c>
      <c r="I309" s="27">
        <v>98990</v>
      </c>
      <c r="J309" s="30">
        <v>79280</v>
      </c>
      <c r="K309" s="30">
        <v>178270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84</v>
      </c>
      <c r="C310" s="33"/>
      <c r="D310" s="34">
        <f>SUM(D303:D309)</f>
        <v>146287527</v>
      </c>
      <c r="E310" s="35">
        <f>SUM(E303:E309)</f>
        <v>146287527</v>
      </c>
      <c r="F310" s="35">
        <f>SUM(F303:F309)</f>
        <v>38219426</v>
      </c>
      <c r="G310" s="36">
        <f t="shared" si="56"/>
        <v>0.26126236996268315</v>
      </c>
      <c r="H310" s="37">
        <f aca="true" t="shared" si="60" ref="H310:W310">SUM(H303:H309)</f>
        <v>8711783</v>
      </c>
      <c r="I310" s="35">
        <f t="shared" si="60"/>
        <v>16513424</v>
      </c>
      <c r="J310" s="38">
        <f t="shared" si="60"/>
        <v>12994219</v>
      </c>
      <c r="K310" s="38">
        <f t="shared" si="60"/>
        <v>38219426</v>
      </c>
      <c r="L310" s="37">
        <f t="shared" si="60"/>
        <v>0</v>
      </c>
      <c r="M310" s="35">
        <f t="shared" si="60"/>
        <v>0</v>
      </c>
      <c r="N310" s="38">
        <f t="shared" si="60"/>
        <v>0</v>
      </c>
      <c r="O310" s="38">
        <f t="shared" si="60"/>
        <v>0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8</v>
      </c>
      <c r="B311" s="24" t="s">
        <v>83</v>
      </c>
      <c r="C311" s="25" t="s">
        <v>82</v>
      </c>
      <c r="D311" s="26">
        <v>131182502</v>
      </c>
      <c r="E311" s="27">
        <v>131182502</v>
      </c>
      <c r="F311" s="27">
        <v>24913912</v>
      </c>
      <c r="G311" s="28">
        <f t="shared" si="56"/>
        <v>0.18991795109991116</v>
      </c>
      <c r="H311" s="29">
        <v>2070641</v>
      </c>
      <c r="I311" s="27">
        <v>9420886</v>
      </c>
      <c r="J311" s="30">
        <v>13422385</v>
      </c>
      <c r="K311" s="30">
        <v>24913912</v>
      </c>
      <c r="L311" s="29">
        <v>0</v>
      </c>
      <c r="M311" s="27">
        <v>0</v>
      </c>
      <c r="N311" s="30">
        <v>0</v>
      </c>
      <c r="O311" s="30">
        <v>0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8</v>
      </c>
      <c r="B312" s="24" t="s">
        <v>81</v>
      </c>
      <c r="C312" s="25" t="s">
        <v>80</v>
      </c>
      <c r="D312" s="26">
        <v>23500000</v>
      </c>
      <c r="E312" s="27">
        <v>23500000</v>
      </c>
      <c r="F312" s="27">
        <v>5051741</v>
      </c>
      <c r="G312" s="28">
        <f t="shared" si="56"/>
        <v>0.2149677021276596</v>
      </c>
      <c r="H312" s="29">
        <v>3102759</v>
      </c>
      <c r="I312" s="27">
        <v>411719</v>
      </c>
      <c r="J312" s="30">
        <v>1537263</v>
      </c>
      <c r="K312" s="30">
        <v>5051741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8</v>
      </c>
      <c r="B313" s="24" t="s">
        <v>79</v>
      </c>
      <c r="C313" s="25" t="s">
        <v>78</v>
      </c>
      <c r="D313" s="26">
        <v>22287000</v>
      </c>
      <c r="E313" s="27">
        <v>22287000</v>
      </c>
      <c r="F313" s="27">
        <v>4604420</v>
      </c>
      <c r="G313" s="28">
        <f t="shared" si="56"/>
        <v>0.20659667070489524</v>
      </c>
      <c r="H313" s="29">
        <v>2553431</v>
      </c>
      <c r="I313" s="27">
        <v>965180</v>
      </c>
      <c r="J313" s="30">
        <v>1085809</v>
      </c>
      <c r="K313" s="30">
        <v>4604420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8</v>
      </c>
      <c r="B314" s="24" t="s">
        <v>77</v>
      </c>
      <c r="C314" s="25" t="s">
        <v>76</v>
      </c>
      <c r="D314" s="26">
        <v>100953278</v>
      </c>
      <c r="E314" s="27">
        <v>100953278</v>
      </c>
      <c r="F314" s="27">
        <v>9090319</v>
      </c>
      <c r="G314" s="28">
        <f t="shared" si="56"/>
        <v>0.09004481261123587</v>
      </c>
      <c r="H314" s="29">
        <v>3672288</v>
      </c>
      <c r="I314" s="27">
        <v>5103587</v>
      </c>
      <c r="J314" s="30">
        <v>314444</v>
      </c>
      <c r="K314" s="30">
        <v>9090319</v>
      </c>
      <c r="L314" s="29">
        <v>0</v>
      </c>
      <c r="M314" s="27">
        <v>0</v>
      </c>
      <c r="N314" s="30">
        <v>0</v>
      </c>
      <c r="O314" s="30">
        <v>0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5</v>
      </c>
      <c r="B315" s="24" t="s">
        <v>75</v>
      </c>
      <c r="C315" s="25" t="s">
        <v>74</v>
      </c>
      <c r="D315" s="26">
        <v>5340160</v>
      </c>
      <c r="E315" s="27">
        <v>5340160</v>
      </c>
      <c r="F315" s="27">
        <v>593389</v>
      </c>
      <c r="G315" s="28">
        <f t="shared" si="56"/>
        <v>0.11111820619606903</v>
      </c>
      <c r="H315" s="29">
        <v>522791</v>
      </c>
      <c r="I315" s="27">
        <v>27553</v>
      </c>
      <c r="J315" s="30">
        <v>43045</v>
      </c>
      <c r="K315" s="30">
        <v>593389</v>
      </c>
      <c r="L315" s="29">
        <v>0</v>
      </c>
      <c r="M315" s="27">
        <v>0</v>
      </c>
      <c r="N315" s="30">
        <v>0</v>
      </c>
      <c r="O315" s="30">
        <v>0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73</v>
      </c>
      <c r="C316" s="55"/>
      <c r="D316" s="56">
        <f>SUM(D311:D315)</f>
        <v>283262940</v>
      </c>
      <c r="E316" s="57">
        <f>SUM(E311:E315)</f>
        <v>283262940</v>
      </c>
      <c r="F316" s="57">
        <f>SUM(F311:F315)</f>
        <v>44253781</v>
      </c>
      <c r="G316" s="58">
        <f t="shared" si="56"/>
        <v>0.15622862983770486</v>
      </c>
      <c r="H316" s="59">
        <f aca="true" t="shared" si="61" ref="H316:W316">SUM(H311:H315)</f>
        <v>11921910</v>
      </c>
      <c r="I316" s="57">
        <f t="shared" si="61"/>
        <v>15928925</v>
      </c>
      <c r="J316" s="60">
        <f t="shared" si="61"/>
        <v>16402946</v>
      </c>
      <c r="K316" s="60">
        <f t="shared" si="61"/>
        <v>44253781</v>
      </c>
      <c r="L316" s="59">
        <f t="shared" si="61"/>
        <v>0</v>
      </c>
      <c r="M316" s="57">
        <f t="shared" si="61"/>
        <v>0</v>
      </c>
      <c r="N316" s="60">
        <f t="shared" si="61"/>
        <v>0</v>
      </c>
      <c r="O316" s="60">
        <f t="shared" si="61"/>
        <v>0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72</v>
      </c>
      <c r="C317" s="41"/>
      <c r="D317" s="42">
        <f>SUM(D280:D283,D285:D291,D293:D301,D303:D309,D311:D315)</f>
        <v>1327216653</v>
      </c>
      <c r="E317" s="43">
        <f>SUM(E280:E283,E285:E291,E293:E301,E303:E309,E311:E315)</f>
        <v>1327216653</v>
      </c>
      <c r="F317" s="43">
        <f>SUM(F280:F283,F285:F291,F293:F301,F303:F309,F311:F315)</f>
        <v>195503323</v>
      </c>
      <c r="G317" s="44">
        <f t="shared" si="56"/>
        <v>0.14730324740733947</v>
      </c>
      <c r="H317" s="45">
        <f aca="true" t="shared" si="62" ref="H317:W317">SUM(H280:H283,H285:H291,H293:H301,H303:H309,H311:H315)</f>
        <v>41017880</v>
      </c>
      <c r="I317" s="43">
        <f t="shared" si="62"/>
        <v>86208821</v>
      </c>
      <c r="J317" s="46">
        <f t="shared" si="62"/>
        <v>68276622</v>
      </c>
      <c r="K317" s="46">
        <f t="shared" si="62"/>
        <v>195503323</v>
      </c>
      <c r="L317" s="45">
        <f t="shared" si="62"/>
        <v>0</v>
      </c>
      <c r="M317" s="43">
        <f t="shared" si="62"/>
        <v>0</v>
      </c>
      <c r="N317" s="46">
        <f t="shared" si="62"/>
        <v>0</v>
      </c>
      <c r="O317" s="46">
        <f t="shared" si="62"/>
        <v>0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71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70</v>
      </c>
      <c r="B320" s="24" t="s">
        <v>69</v>
      </c>
      <c r="C320" s="25" t="s">
        <v>68</v>
      </c>
      <c r="D320" s="26">
        <v>6211315323</v>
      </c>
      <c r="E320" s="27">
        <v>6613105800</v>
      </c>
      <c r="F320" s="27">
        <v>568959096</v>
      </c>
      <c r="G320" s="28">
        <f aca="true" t="shared" si="63" ref="G320:G357">IF($D320=0,0,$F320/$D320)</f>
        <v>0.09160042058937024</v>
      </c>
      <c r="H320" s="29">
        <v>38963846</v>
      </c>
      <c r="I320" s="27">
        <v>202821870</v>
      </c>
      <c r="J320" s="30">
        <v>327173380</v>
      </c>
      <c r="K320" s="30">
        <v>568959096</v>
      </c>
      <c r="L320" s="29">
        <v>0</v>
      </c>
      <c r="M320" s="27">
        <v>0</v>
      </c>
      <c r="N320" s="30">
        <v>0</v>
      </c>
      <c r="O320" s="30">
        <v>0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67</v>
      </c>
      <c r="C321" s="33"/>
      <c r="D321" s="34">
        <f>D320</f>
        <v>6211315323</v>
      </c>
      <c r="E321" s="35">
        <f>E320</f>
        <v>6613105800</v>
      </c>
      <c r="F321" s="35">
        <f>F320</f>
        <v>568959096</v>
      </c>
      <c r="G321" s="36">
        <f t="shared" si="63"/>
        <v>0.09160042058937024</v>
      </c>
      <c r="H321" s="37">
        <f aca="true" t="shared" si="64" ref="H321:W321">H320</f>
        <v>38963846</v>
      </c>
      <c r="I321" s="35">
        <f t="shared" si="64"/>
        <v>202821870</v>
      </c>
      <c r="J321" s="38">
        <f t="shared" si="64"/>
        <v>327173380</v>
      </c>
      <c r="K321" s="38">
        <f t="shared" si="64"/>
        <v>568959096</v>
      </c>
      <c r="L321" s="37">
        <f t="shared" si="64"/>
        <v>0</v>
      </c>
      <c r="M321" s="35">
        <f t="shared" si="64"/>
        <v>0</v>
      </c>
      <c r="N321" s="38">
        <f t="shared" si="64"/>
        <v>0</v>
      </c>
      <c r="O321" s="38">
        <f t="shared" si="64"/>
        <v>0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8</v>
      </c>
      <c r="B322" s="24" t="s">
        <v>66</v>
      </c>
      <c r="C322" s="25" t="s">
        <v>65</v>
      </c>
      <c r="D322" s="26">
        <v>27679975</v>
      </c>
      <c r="E322" s="27">
        <v>27679975</v>
      </c>
      <c r="F322" s="27">
        <v>3640913</v>
      </c>
      <c r="G322" s="28">
        <f t="shared" si="63"/>
        <v>0.13153599307802843</v>
      </c>
      <c r="H322" s="29">
        <v>0</v>
      </c>
      <c r="I322" s="27">
        <v>3425783</v>
      </c>
      <c r="J322" s="30">
        <v>215130</v>
      </c>
      <c r="K322" s="30">
        <v>3640913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8</v>
      </c>
      <c r="B323" s="24" t="s">
        <v>64</v>
      </c>
      <c r="C323" s="25" t="s">
        <v>63</v>
      </c>
      <c r="D323" s="26">
        <v>50183781</v>
      </c>
      <c r="E323" s="27">
        <v>50183781</v>
      </c>
      <c r="F323" s="27">
        <v>5627937</v>
      </c>
      <c r="G323" s="28">
        <f t="shared" si="63"/>
        <v>0.11214653196418181</v>
      </c>
      <c r="H323" s="29">
        <v>865983</v>
      </c>
      <c r="I323" s="27">
        <v>2373750</v>
      </c>
      <c r="J323" s="30">
        <v>2388204</v>
      </c>
      <c r="K323" s="30">
        <v>5627937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8</v>
      </c>
      <c r="B324" s="24" t="s">
        <v>62</v>
      </c>
      <c r="C324" s="25" t="s">
        <v>61</v>
      </c>
      <c r="D324" s="26">
        <v>49649000</v>
      </c>
      <c r="E324" s="27">
        <v>49649000</v>
      </c>
      <c r="F324" s="27">
        <v>2283389</v>
      </c>
      <c r="G324" s="28">
        <f t="shared" si="63"/>
        <v>0.045990634252452214</v>
      </c>
      <c r="H324" s="29">
        <v>946048</v>
      </c>
      <c r="I324" s="27">
        <v>66551</v>
      </c>
      <c r="J324" s="30">
        <v>1270790</v>
      </c>
      <c r="K324" s="30">
        <v>2283389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8</v>
      </c>
      <c r="B325" s="24" t="s">
        <v>60</v>
      </c>
      <c r="C325" s="25" t="s">
        <v>59</v>
      </c>
      <c r="D325" s="26">
        <v>211181506</v>
      </c>
      <c r="E325" s="27">
        <v>265373221</v>
      </c>
      <c r="F325" s="27">
        <v>30635882</v>
      </c>
      <c r="G325" s="28">
        <f t="shared" si="63"/>
        <v>0.14506896262024005</v>
      </c>
      <c r="H325" s="29">
        <v>1019621</v>
      </c>
      <c r="I325" s="27">
        <v>4061351</v>
      </c>
      <c r="J325" s="30">
        <v>25554910</v>
      </c>
      <c r="K325" s="30">
        <v>30635882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8</v>
      </c>
      <c r="B326" s="24" t="s">
        <v>58</v>
      </c>
      <c r="C326" s="25" t="s">
        <v>57</v>
      </c>
      <c r="D326" s="26">
        <v>81073972</v>
      </c>
      <c r="E326" s="27">
        <v>81073972</v>
      </c>
      <c r="F326" s="27">
        <v>7544385</v>
      </c>
      <c r="G326" s="28">
        <f t="shared" si="63"/>
        <v>0.09305557398865323</v>
      </c>
      <c r="H326" s="29">
        <v>608724</v>
      </c>
      <c r="I326" s="27">
        <v>2642242</v>
      </c>
      <c r="J326" s="30">
        <v>4293419</v>
      </c>
      <c r="K326" s="30">
        <v>7544385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5</v>
      </c>
      <c r="B327" s="24" t="s">
        <v>56</v>
      </c>
      <c r="C327" s="25" t="s">
        <v>55</v>
      </c>
      <c r="D327" s="26">
        <v>47993000</v>
      </c>
      <c r="E327" s="27">
        <v>47993000</v>
      </c>
      <c r="F327" s="27">
        <v>719409</v>
      </c>
      <c r="G327" s="28">
        <f t="shared" si="63"/>
        <v>0.014989873523222137</v>
      </c>
      <c r="H327" s="29">
        <v>602337</v>
      </c>
      <c r="I327" s="27">
        <v>1323</v>
      </c>
      <c r="J327" s="30">
        <v>115749</v>
      </c>
      <c r="K327" s="30">
        <v>719409</v>
      </c>
      <c r="L327" s="29">
        <v>0</v>
      </c>
      <c r="M327" s="27">
        <v>0</v>
      </c>
      <c r="N327" s="30">
        <v>0</v>
      </c>
      <c r="O327" s="30">
        <v>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54</v>
      </c>
      <c r="C328" s="33"/>
      <c r="D328" s="34">
        <f>SUM(D322:D327)</f>
        <v>467761234</v>
      </c>
      <c r="E328" s="35">
        <f>SUM(E322:E327)</f>
        <v>521952949</v>
      </c>
      <c r="F328" s="35">
        <f>SUM(F322:F327)</f>
        <v>50451915</v>
      </c>
      <c r="G328" s="36">
        <f t="shared" si="63"/>
        <v>0.1078582647146001</v>
      </c>
      <c r="H328" s="37">
        <f aca="true" t="shared" si="65" ref="H328:W328">SUM(H322:H327)</f>
        <v>4042713</v>
      </c>
      <c r="I328" s="35">
        <f t="shared" si="65"/>
        <v>12571000</v>
      </c>
      <c r="J328" s="38">
        <f t="shared" si="65"/>
        <v>33838202</v>
      </c>
      <c r="K328" s="38">
        <f t="shared" si="65"/>
        <v>50451915</v>
      </c>
      <c r="L328" s="37">
        <f t="shared" si="65"/>
        <v>0</v>
      </c>
      <c r="M328" s="35">
        <f t="shared" si="65"/>
        <v>0</v>
      </c>
      <c r="N328" s="38">
        <f t="shared" si="65"/>
        <v>0</v>
      </c>
      <c r="O328" s="38">
        <f t="shared" si="65"/>
        <v>0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8</v>
      </c>
      <c r="B329" s="24" t="s">
        <v>53</v>
      </c>
      <c r="C329" s="25" t="s">
        <v>52</v>
      </c>
      <c r="D329" s="26">
        <v>62921517</v>
      </c>
      <c r="E329" s="27">
        <v>62921517</v>
      </c>
      <c r="F329" s="27">
        <v>4864094</v>
      </c>
      <c r="G329" s="28">
        <f t="shared" si="63"/>
        <v>0.07730414382730155</v>
      </c>
      <c r="H329" s="29">
        <v>22449</v>
      </c>
      <c r="I329" s="27">
        <v>2092379</v>
      </c>
      <c r="J329" s="30">
        <v>2749266</v>
      </c>
      <c r="K329" s="30">
        <v>4864094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8</v>
      </c>
      <c r="B330" s="24" t="s">
        <v>51</v>
      </c>
      <c r="C330" s="25" t="s">
        <v>50</v>
      </c>
      <c r="D330" s="26">
        <v>284821140</v>
      </c>
      <c r="E330" s="27">
        <v>338998458</v>
      </c>
      <c r="F330" s="27">
        <v>21973089</v>
      </c>
      <c r="G330" s="28">
        <f t="shared" si="63"/>
        <v>0.07714697371129123</v>
      </c>
      <c r="H330" s="29">
        <v>258593</v>
      </c>
      <c r="I330" s="27">
        <v>5240861</v>
      </c>
      <c r="J330" s="30">
        <v>16473635</v>
      </c>
      <c r="K330" s="30">
        <v>21973089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8</v>
      </c>
      <c r="B331" s="24" t="s">
        <v>49</v>
      </c>
      <c r="C331" s="25" t="s">
        <v>48</v>
      </c>
      <c r="D331" s="26">
        <v>294188484</v>
      </c>
      <c r="E331" s="27">
        <v>302703944</v>
      </c>
      <c r="F331" s="27">
        <v>11190429</v>
      </c>
      <c r="G331" s="28">
        <f t="shared" si="63"/>
        <v>0.03803829724347742</v>
      </c>
      <c r="H331" s="29">
        <v>79340</v>
      </c>
      <c r="I331" s="27">
        <v>4017962</v>
      </c>
      <c r="J331" s="30">
        <v>7093127</v>
      </c>
      <c r="K331" s="30">
        <v>11190429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8</v>
      </c>
      <c r="B332" s="24" t="s">
        <v>47</v>
      </c>
      <c r="C332" s="25" t="s">
        <v>46</v>
      </c>
      <c r="D332" s="26">
        <v>82006090</v>
      </c>
      <c r="E332" s="27">
        <v>85575957</v>
      </c>
      <c r="F332" s="27">
        <v>19800770</v>
      </c>
      <c r="G332" s="28">
        <f t="shared" si="63"/>
        <v>0.2414548724369129</v>
      </c>
      <c r="H332" s="29">
        <v>9639701</v>
      </c>
      <c r="I332" s="27">
        <v>4058163</v>
      </c>
      <c r="J332" s="30">
        <v>6102906</v>
      </c>
      <c r="K332" s="30">
        <v>19800770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8</v>
      </c>
      <c r="B333" s="24" t="s">
        <v>45</v>
      </c>
      <c r="C333" s="25" t="s">
        <v>44</v>
      </c>
      <c r="D333" s="26">
        <v>54440170</v>
      </c>
      <c r="E333" s="27">
        <v>54909170</v>
      </c>
      <c r="F333" s="27">
        <v>6368755</v>
      </c>
      <c r="G333" s="28">
        <f t="shared" si="63"/>
        <v>0.11698631727270506</v>
      </c>
      <c r="H333" s="29">
        <v>1033596</v>
      </c>
      <c r="I333" s="27">
        <v>1820374</v>
      </c>
      <c r="J333" s="30">
        <v>3514785</v>
      </c>
      <c r="K333" s="30">
        <v>6368755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5</v>
      </c>
      <c r="B334" s="24" t="s">
        <v>43</v>
      </c>
      <c r="C334" s="25" t="s">
        <v>42</v>
      </c>
      <c r="D334" s="26">
        <v>12466900</v>
      </c>
      <c r="E334" s="27">
        <v>12478615</v>
      </c>
      <c r="F334" s="27">
        <v>166476</v>
      </c>
      <c r="G334" s="28">
        <f t="shared" si="63"/>
        <v>0.01335343990887871</v>
      </c>
      <c r="H334" s="29">
        <v>16719</v>
      </c>
      <c r="I334" s="27">
        <v>114383</v>
      </c>
      <c r="J334" s="30">
        <v>35374</v>
      </c>
      <c r="K334" s="30">
        <v>166476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41</v>
      </c>
      <c r="C335" s="33"/>
      <c r="D335" s="34">
        <f>SUM(D329:D334)</f>
        <v>790844301</v>
      </c>
      <c r="E335" s="35">
        <f>SUM(E329:E334)</f>
        <v>857587661</v>
      </c>
      <c r="F335" s="35">
        <f>SUM(F329:F334)</f>
        <v>64363613</v>
      </c>
      <c r="G335" s="36">
        <f t="shared" si="63"/>
        <v>0.08138594780112098</v>
      </c>
      <c r="H335" s="37">
        <f aca="true" t="shared" si="66" ref="H335:W335">SUM(H329:H334)</f>
        <v>11050398</v>
      </c>
      <c r="I335" s="35">
        <f t="shared" si="66"/>
        <v>17344122</v>
      </c>
      <c r="J335" s="38">
        <f t="shared" si="66"/>
        <v>35969093</v>
      </c>
      <c r="K335" s="38">
        <f t="shared" si="66"/>
        <v>64363613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8</v>
      </c>
      <c r="B336" s="24" t="s">
        <v>40</v>
      </c>
      <c r="C336" s="25" t="s">
        <v>39</v>
      </c>
      <c r="D336" s="26">
        <v>67546782</v>
      </c>
      <c r="E336" s="27">
        <v>72854849</v>
      </c>
      <c r="F336" s="27">
        <v>9324088</v>
      </c>
      <c r="G336" s="28">
        <f t="shared" si="63"/>
        <v>0.13803896683042577</v>
      </c>
      <c r="H336" s="29">
        <v>1046976</v>
      </c>
      <c r="I336" s="27">
        <v>3109144</v>
      </c>
      <c r="J336" s="30">
        <v>5167968</v>
      </c>
      <c r="K336" s="30">
        <v>9324088</v>
      </c>
      <c r="L336" s="29">
        <v>0</v>
      </c>
      <c r="M336" s="27">
        <v>0</v>
      </c>
      <c r="N336" s="30">
        <v>0</v>
      </c>
      <c r="O336" s="30">
        <v>0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8</v>
      </c>
      <c r="B337" s="24" t="s">
        <v>38</v>
      </c>
      <c r="C337" s="25" t="s">
        <v>37</v>
      </c>
      <c r="D337" s="26">
        <v>97720534</v>
      </c>
      <c r="E337" s="27">
        <v>103008311</v>
      </c>
      <c r="F337" s="27">
        <v>8575509</v>
      </c>
      <c r="G337" s="28">
        <f t="shared" si="63"/>
        <v>0.08775544554433155</v>
      </c>
      <c r="H337" s="29">
        <v>0</v>
      </c>
      <c r="I337" s="27">
        <v>2668153</v>
      </c>
      <c r="J337" s="30">
        <v>5907356</v>
      </c>
      <c r="K337" s="30">
        <v>8575509</v>
      </c>
      <c r="L337" s="29">
        <v>0</v>
      </c>
      <c r="M337" s="27">
        <v>0</v>
      </c>
      <c r="N337" s="30">
        <v>0</v>
      </c>
      <c r="O337" s="30">
        <v>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8</v>
      </c>
      <c r="B338" s="24" t="s">
        <v>36</v>
      </c>
      <c r="C338" s="25" t="s">
        <v>35</v>
      </c>
      <c r="D338" s="26">
        <v>14701030</v>
      </c>
      <c r="E338" s="27">
        <v>14701030</v>
      </c>
      <c r="F338" s="27">
        <v>1955089</v>
      </c>
      <c r="G338" s="28">
        <f t="shared" si="63"/>
        <v>0.13298993335841094</v>
      </c>
      <c r="H338" s="29">
        <v>126571</v>
      </c>
      <c r="I338" s="27">
        <v>511943</v>
      </c>
      <c r="J338" s="30">
        <v>1316575</v>
      </c>
      <c r="K338" s="30">
        <v>1955089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8</v>
      </c>
      <c r="B339" s="24" t="s">
        <v>34</v>
      </c>
      <c r="C339" s="25" t="s">
        <v>33</v>
      </c>
      <c r="D339" s="26">
        <v>18761721</v>
      </c>
      <c r="E339" s="27">
        <v>18761721</v>
      </c>
      <c r="F339" s="27">
        <v>4691719</v>
      </c>
      <c r="G339" s="28">
        <f t="shared" si="63"/>
        <v>0.2500686903935945</v>
      </c>
      <c r="H339" s="29">
        <v>1460524</v>
      </c>
      <c r="I339" s="27">
        <v>1101683</v>
      </c>
      <c r="J339" s="30">
        <v>2129512</v>
      </c>
      <c r="K339" s="30">
        <v>4691719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5</v>
      </c>
      <c r="B340" s="24" t="s">
        <v>32</v>
      </c>
      <c r="C340" s="25" t="s">
        <v>31</v>
      </c>
      <c r="D340" s="26">
        <v>767000</v>
      </c>
      <c r="E340" s="27">
        <v>1457046</v>
      </c>
      <c r="F340" s="27">
        <v>51388</v>
      </c>
      <c r="G340" s="28">
        <f t="shared" si="63"/>
        <v>0.0669986962190352</v>
      </c>
      <c r="H340" s="29">
        <v>0</v>
      </c>
      <c r="I340" s="27">
        <v>29000</v>
      </c>
      <c r="J340" s="30">
        <v>22388</v>
      </c>
      <c r="K340" s="30">
        <v>51388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30</v>
      </c>
      <c r="C341" s="33"/>
      <c r="D341" s="34">
        <f>SUM(D336:D340)</f>
        <v>199497067</v>
      </c>
      <c r="E341" s="35">
        <f>SUM(E336:E340)</f>
        <v>210782957</v>
      </c>
      <c r="F341" s="35">
        <f>SUM(F336:F340)</f>
        <v>24597793</v>
      </c>
      <c r="G341" s="36">
        <f t="shared" si="63"/>
        <v>0.12329902073196895</v>
      </c>
      <c r="H341" s="37">
        <f aca="true" t="shared" si="67" ref="H341:W341">SUM(H336:H340)</f>
        <v>2634071</v>
      </c>
      <c r="I341" s="35">
        <f t="shared" si="67"/>
        <v>7419923</v>
      </c>
      <c r="J341" s="38">
        <f t="shared" si="67"/>
        <v>14543799</v>
      </c>
      <c r="K341" s="38">
        <f t="shared" si="67"/>
        <v>24597793</v>
      </c>
      <c r="L341" s="37">
        <f t="shared" si="67"/>
        <v>0</v>
      </c>
      <c r="M341" s="35">
        <f t="shared" si="67"/>
        <v>0</v>
      </c>
      <c r="N341" s="38">
        <f t="shared" si="67"/>
        <v>0</v>
      </c>
      <c r="O341" s="38">
        <f t="shared" si="67"/>
        <v>0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8</v>
      </c>
      <c r="B342" s="24" t="s">
        <v>29</v>
      </c>
      <c r="C342" s="25" t="s">
        <v>28</v>
      </c>
      <c r="D342" s="26">
        <v>25476650</v>
      </c>
      <c r="E342" s="27">
        <v>25476650</v>
      </c>
      <c r="F342" s="27">
        <v>531770</v>
      </c>
      <c r="G342" s="28">
        <f t="shared" si="63"/>
        <v>0.020872838461885687</v>
      </c>
      <c r="H342" s="29">
        <v>0</v>
      </c>
      <c r="I342" s="27">
        <v>0</v>
      </c>
      <c r="J342" s="30">
        <v>531770</v>
      </c>
      <c r="K342" s="30">
        <v>531770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8</v>
      </c>
      <c r="B343" s="24" t="s">
        <v>27</v>
      </c>
      <c r="C343" s="25" t="s">
        <v>26</v>
      </c>
      <c r="D343" s="26">
        <v>70860935</v>
      </c>
      <c r="E343" s="27">
        <v>70860935</v>
      </c>
      <c r="F343" s="27">
        <v>2265412</v>
      </c>
      <c r="G343" s="28">
        <f t="shared" si="63"/>
        <v>0.031969829356612356</v>
      </c>
      <c r="H343" s="29">
        <v>104416</v>
      </c>
      <c r="I343" s="27">
        <v>581415</v>
      </c>
      <c r="J343" s="30">
        <v>1579581</v>
      </c>
      <c r="K343" s="30">
        <v>2265412</v>
      </c>
      <c r="L343" s="29">
        <v>0</v>
      </c>
      <c r="M343" s="27">
        <v>0</v>
      </c>
      <c r="N343" s="30">
        <v>0</v>
      </c>
      <c r="O343" s="30">
        <v>0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8</v>
      </c>
      <c r="B344" s="24" t="s">
        <v>25</v>
      </c>
      <c r="C344" s="25" t="s">
        <v>24</v>
      </c>
      <c r="D344" s="26">
        <v>123709800</v>
      </c>
      <c r="E344" s="27">
        <v>142209511</v>
      </c>
      <c r="F344" s="27">
        <v>12790895</v>
      </c>
      <c r="G344" s="28">
        <f t="shared" si="63"/>
        <v>0.10339435517638862</v>
      </c>
      <c r="H344" s="29">
        <v>1707113</v>
      </c>
      <c r="I344" s="27">
        <v>3608805</v>
      </c>
      <c r="J344" s="30">
        <v>7474977</v>
      </c>
      <c r="K344" s="30">
        <v>12790895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8</v>
      </c>
      <c r="B345" s="24" t="s">
        <v>23</v>
      </c>
      <c r="C345" s="25" t="s">
        <v>22</v>
      </c>
      <c r="D345" s="26">
        <v>252243036</v>
      </c>
      <c r="E345" s="27">
        <v>252243036</v>
      </c>
      <c r="F345" s="27">
        <v>27247544</v>
      </c>
      <c r="G345" s="28">
        <f t="shared" si="63"/>
        <v>0.1080209960682522</v>
      </c>
      <c r="H345" s="29">
        <v>1426862</v>
      </c>
      <c r="I345" s="27">
        <v>10136768</v>
      </c>
      <c r="J345" s="30">
        <v>15683914</v>
      </c>
      <c r="K345" s="30">
        <v>27247544</v>
      </c>
      <c r="L345" s="29">
        <v>0</v>
      </c>
      <c r="M345" s="27">
        <v>0</v>
      </c>
      <c r="N345" s="30">
        <v>0</v>
      </c>
      <c r="O345" s="30">
        <v>0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8</v>
      </c>
      <c r="B346" s="24" t="s">
        <v>21</v>
      </c>
      <c r="C346" s="25" t="s">
        <v>20</v>
      </c>
      <c r="D346" s="26">
        <v>48786087</v>
      </c>
      <c r="E346" s="27">
        <v>48786087</v>
      </c>
      <c r="F346" s="27">
        <v>9304074</v>
      </c>
      <c r="G346" s="28">
        <f t="shared" si="63"/>
        <v>0.19071162645202513</v>
      </c>
      <c r="H346" s="29">
        <v>348047</v>
      </c>
      <c r="I346" s="27">
        <v>8211830</v>
      </c>
      <c r="J346" s="30">
        <v>744197</v>
      </c>
      <c r="K346" s="30">
        <v>9304074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8</v>
      </c>
      <c r="B347" s="24" t="s">
        <v>19</v>
      </c>
      <c r="C347" s="25" t="s">
        <v>18</v>
      </c>
      <c r="D347" s="26">
        <v>45705802</v>
      </c>
      <c r="E347" s="27">
        <v>45705802</v>
      </c>
      <c r="F347" s="27">
        <v>5871221</v>
      </c>
      <c r="G347" s="28">
        <f t="shared" si="63"/>
        <v>0.12845679854824557</v>
      </c>
      <c r="H347" s="29">
        <v>136838</v>
      </c>
      <c r="I347" s="27">
        <v>2426790</v>
      </c>
      <c r="J347" s="30">
        <v>3307593</v>
      </c>
      <c r="K347" s="30">
        <v>5871221</v>
      </c>
      <c r="L347" s="29">
        <v>0</v>
      </c>
      <c r="M347" s="27">
        <v>0</v>
      </c>
      <c r="N347" s="30">
        <v>0</v>
      </c>
      <c r="O347" s="30">
        <v>0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8</v>
      </c>
      <c r="B348" s="24" t="s">
        <v>17</v>
      </c>
      <c r="C348" s="25" t="s">
        <v>16</v>
      </c>
      <c r="D348" s="26">
        <v>70173500</v>
      </c>
      <c r="E348" s="27">
        <v>70173500</v>
      </c>
      <c r="F348" s="27">
        <v>12686722</v>
      </c>
      <c r="G348" s="28">
        <f t="shared" si="63"/>
        <v>0.1807907828453761</v>
      </c>
      <c r="H348" s="29">
        <v>4188907</v>
      </c>
      <c r="I348" s="27">
        <v>2495264</v>
      </c>
      <c r="J348" s="30">
        <v>6002551</v>
      </c>
      <c r="K348" s="30">
        <v>12686722</v>
      </c>
      <c r="L348" s="29">
        <v>0</v>
      </c>
      <c r="M348" s="27">
        <v>0</v>
      </c>
      <c r="N348" s="30">
        <v>0</v>
      </c>
      <c r="O348" s="30">
        <v>0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5</v>
      </c>
      <c r="B349" s="24" t="s">
        <v>15</v>
      </c>
      <c r="C349" s="25" t="s">
        <v>14</v>
      </c>
      <c r="D349" s="26">
        <v>8300000</v>
      </c>
      <c r="E349" s="27">
        <v>8300000</v>
      </c>
      <c r="F349" s="27">
        <v>9600</v>
      </c>
      <c r="G349" s="28">
        <f t="shared" si="63"/>
        <v>0.0011566265060240963</v>
      </c>
      <c r="H349" s="29">
        <v>0</v>
      </c>
      <c r="I349" s="27">
        <v>0</v>
      </c>
      <c r="J349" s="30">
        <v>9600</v>
      </c>
      <c r="K349" s="30">
        <v>9600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13</v>
      </c>
      <c r="C350" s="33"/>
      <c r="D350" s="34">
        <f>SUM(D342:D349)</f>
        <v>645255810</v>
      </c>
      <c r="E350" s="35">
        <f>SUM(E342:E349)</f>
        <v>663755521</v>
      </c>
      <c r="F350" s="35">
        <f>SUM(F342:F349)</f>
        <v>70707238</v>
      </c>
      <c r="G350" s="36">
        <f t="shared" si="63"/>
        <v>0.10958016480316543</v>
      </c>
      <c r="H350" s="37">
        <f aca="true" t="shared" si="68" ref="H350:W350">SUM(H342:H349)</f>
        <v>7912183</v>
      </c>
      <c r="I350" s="35">
        <f t="shared" si="68"/>
        <v>27460872</v>
      </c>
      <c r="J350" s="38">
        <f t="shared" si="68"/>
        <v>35334183</v>
      </c>
      <c r="K350" s="38">
        <f t="shared" si="68"/>
        <v>70707238</v>
      </c>
      <c r="L350" s="37">
        <f t="shared" si="68"/>
        <v>0</v>
      </c>
      <c r="M350" s="35">
        <f t="shared" si="68"/>
        <v>0</v>
      </c>
      <c r="N350" s="38">
        <f t="shared" si="68"/>
        <v>0</v>
      </c>
      <c r="O350" s="38">
        <f t="shared" si="68"/>
        <v>0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8</v>
      </c>
      <c r="B351" s="24" t="s">
        <v>12</v>
      </c>
      <c r="C351" s="25" t="s">
        <v>11</v>
      </c>
      <c r="D351" s="26">
        <v>11978800</v>
      </c>
      <c r="E351" s="27">
        <v>11978800</v>
      </c>
      <c r="F351" s="27">
        <v>1404908</v>
      </c>
      <c r="G351" s="28">
        <f t="shared" si="63"/>
        <v>0.1172828663973019</v>
      </c>
      <c r="H351" s="29">
        <v>402144</v>
      </c>
      <c r="I351" s="27">
        <v>701011</v>
      </c>
      <c r="J351" s="30">
        <v>301753</v>
      </c>
      <c r="K351" s="30">
        <v>1404908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8</v>
      </c>
      <c r="B352" s="24" t="s">
        <v>10</v>
      </c>
      <c r="C352" s="25" t="s">
        <v>9</v>
      </c>
      <c r="D352" s="26">
        <v>17008050</v>
      </c>
      <c r="E352" s="27">
        <v>17008050</v>
      </c>
      <c r="F352" s="27">
        <v>7652809</v>
      </c>
      <c r="G352" s="28">
        <f t="shared" si="63"/>
        <v>0.4499521697078736</v>
      </c>
      <c r="H352" s="29">
        <v>594284</v>
      </c>
      <c r="I352" s="27">
        <v>5764126</v>
      </c>
      <c r="J352" s="30">
        <v>1294399</v>
      </c>
      <c r="K352" s="30">
        <v>7652809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8</v>
      </c>
      <c r="B353" s="24" t="s">
        <v>7</v>
      </c>
      <c r="C353" s="25" t="s">
        <v>6</v>
      </c>
      <c r="D353" s="26">
        <v>29286134</v>
      </c>
      <c r="E353" s="27">
        <v>33907239</v>
      </c>
      <c r="F353" s="27">
        <v>3176760</v>
      </c>
      <c r="G353" s="28">
        <f t="shared" si="63"/>
        <v>0.1084731771014911</v>
      </c>
      <c r="H353" s="29">
        <v>1118600</v>
      </c>
      <c r="I353" s="27">
        <v>427806</v>
      </c>
      <c r="J353" s="30">
        <v>1630354</v>
      </c>
      <c r="K353" s="30">
        <v>3176760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5</v>
      </c>
      <c r="B354" s="24" t="s">
        <v>4</v>
      </c>
      <c r="C354" s="25" t="s">
        <v>3</v>
      </c>
      <c r="D354" s="26">
        <v>500000</v>
      </c>
      <c r="E354" s="27">
        <v>500000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2</v>
      </c>
      <c r="C355" s="55"/>
      <c r="D355" s="56">
        <f>SUM(D351:D354)</f>
        <v>58772984</v>
      </c>
      <c r="E355" s="57">
        <f>SUM(E351:E354)</f>
        <v>63394089</v>
      </c>
      <c r="F355" s="57">
        <f>SUM(F351:F354)</f>
        <v>12234477</v>
      </c>
      <c r="G355" s="58">
        <f t="shared" si="63"/>
        <v>0.20816497933812583</v>
      </c>
      <c r="H355" s="59">
        <f aca="true" t="shared" si="69" ref="H355:W355">SUM(H351:H354)</f>
        <v>2115028</v>
      </c>
      <c r="I355" s="57">
        <f t="shared" si="69"/>
        <v>6892943</v>
      </c>
      <c r="J355" s="60">
        <f t="shared" si="69"/>
        <v>3226506</v>
      </c>
      <c r="K355" s="60">
        <f t="shared" si="69"/>
        <v>12234477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1</v>
      </c>
      <c r="C356" s="63"/>
      <c r="D356" s="64">
        <f>SUM(D320,D322:D327,D329:D334,D336:D340,D342:D349,D351:D354)</f>
        <v>8373446719</v>
      </c>
      <c r="E356" s="65">
        <f>SUM(E320,E322:E327,E329:E334,E336:E340,E342:E349,E351:E354)</f>
        <v>8930578977</v>
      </c>
      <c r="F356" s="65">
        <f>SUM(F320,F322:F327,F329:F334,F336:F340,F342:F349,F351:F354)</f>
        <v>791314132</v>
      </c>
      <c r="G356" s="66">
        <f t="shared" si="63"/>
        <v>0.09450279658488145</v>
      </c>
      <c r="H356" s="67">
        <f aca="true" t="shared" si="70" ref="H356:W356">SUM(H320,H322:H327,H329:H334,H336:H340,H342:H349,H351:H354)</f>
        <v>66718239</v>
      </c>
      <c r="I356" s="65">
        <f t="shared" si="70"/>
        <v>274510730</v>
      </c>
      <c r="J356" s="68">
        <f t="shared" si="70"/>
        <v>450085163</v>
      </c>
      <c r="K356" s="68">
        <f t="shared" si="70"/>
        <v>791314132</v>
      </c>
      <c r="L356" s="67">
        <f t="shared" si="70"/>
        <v>0</v>
      </c>
      <c r="M356" s="65">
        <f t="shared" si="70"/>
        <v>0</v>
      </c>
      <c r="N356" s="68">
        <f t="shared" si="70"/>
        <v>0</v>
      </c>
      <c r="O356" s="68">
        <f t="shared" si="70"/>
        <v>0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0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62538530131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63384311708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7517031568</v>
      </c>
      <c r="G357" s="74">
        <f t="shared" si="63"/>
        <v>0.12019840492339696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1833711102</v>
      </c>
      <c r="I357" s="76">
        <f t="shared" si="71"/>
        <v>2689904330</v>
      </c>
      <c r="J357" s="77">
        <f t="shared" si="71"/>
        <v>2993416136</v>
      </c>
      <c r="K357" s="77">
        <f t="shared" si="71"/>
        <v>7517031568</v>
      </c>
      <c r="L357" s="75">
        <f t="shared" si="71"/>
        <v>0</v>
      </c>
      <c r="M357" s="76">
        <f t="shared" si="71"/>
        <v>0</v>
      </c>
      <c r="N357" s="77">
        <f t="shared" si="71"/>
        <v>0</v>
      </c>
      <c r="O357" s="77">
        <f t="shared" si="71"/>
        <v>0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dcterms:created xsi:type="dcterms:W3CDTF">2014-10-31T08:40:43Z</dcterms:created>
  <dcterms:modified xsi:type="dcterms:W3CDTF">2014-11-10T09:07:38Z</dcterms:modified>
  <cp:category/>
  <cp:version/>
  <cp:contentType/>
  <cp:contentStatus/>
</cp:coreProperties>
</file>