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<sst xmlns="http://schemas.openxmlformats.org/spreadsheetml/2006/main" count="925" uniqueCount="646">
  <si>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</si>
  <si>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</si>
  <si>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</si>
  <si>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</si>
  <si>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</si>
  <si>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</si>
  <si>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</si>
  <si>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</si>
  <si>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</si>
  <si>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</si>
  <si>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</si>
  <si>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</si>
  <si>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</si>
  <si>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Eden</t>
  </si>
  <si>
    <t>DC4</t>
  </si>
  <si>
    <t>Eden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</si>
  <si>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</si>
  <si>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</si>
  <si>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</si>
  <si>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</si>
  <si>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</si>
  <si>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</si>
  <si>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</si>
  <si>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</si>
  <si>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</si>
  <si>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</si>
  <si>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</si>
  <si>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</si>
  <si>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</si>
  <si>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</si>
  <si>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</si>
  <si>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</si>
  <si>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</si>
  <si>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</si>
  <si>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</si>
  <si>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</si>
  <si>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</si>
  <si>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</si>
  <si>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</si>
  <si>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</si>
  <si>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</si>
  <si>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</si>
  <si>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</si>
  <si>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</si>
  <si>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</si>
  <si>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</si>
  <si>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</si>
  <si>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</si>
  <si>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</si>
  <si>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</si>
  <si>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</si>
  <si>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</si>
  <si>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</si>
  <si>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</si>
  <si>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</si>
  <si>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</si>
  <si>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</si>
  <si>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</si>
  <si>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</si>
  <si>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</si>
  <si>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</si>
  <si>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</si>
  <si>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</si>
  <si>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</si>
  <si>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</si>
  <si>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</si>
  <si>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</si>
  <si>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</si>
  <si>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</si>
  <si>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</si>
  <si>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</si>
  <si>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</si>
  <si>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</si>
  <si>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</si>
  <si>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</si>
  <si>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</si>
  <si>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</si>
  <si>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</si>
  <si>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</si>
  <si>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</si>
  <si>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</si>
  <si>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</si>
  <si>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</si>
  <si>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</si>
  <si>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Siyanda</t>
  </si>
  <si>
    <t>DC8</t>
  </si>
  <si>
    <t>Z F Mgcawu</t>
  </si>
  <si>
    <t>NC086</t>
  </si>
  <si>
    <t>Kgatelopele</t>
  </si>
  <si>
    <t>NC085</t>
  </si>
  <si>
    <t>Tsantsabane</t>
  </si>
  <si>
    <t>NC084</t>
  </si>
  <si>
    <t>!Kheis</t>
  </si>
  <si>
    <t>NC083</t>
  </si>
  <si>
    <t>//Khara Hais</t>
  </si>
  <si>
    <t>NC082</t>
  </si>
  <si>
    <t>!Kai! Garib</t>
  </si>
  <si>
    <t>NC081</t>
  </si>
  <si>
    <t>Mier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</si>
  <si>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</si>
  <si>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</si>
  <si>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</si>
  <si>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</si>
  <si>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</si>
  <si>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</si>
  <si>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</si>
  <si>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</si>
  <si>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</si>
  <si>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</si>
  <si>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</si>
  <si>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</si>
  <si>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</si>
  <si>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</si>
  <si>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</si>
  <si>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</si>
  <si>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</si>
  <si>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</si>
  <si>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</si>
  <si>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</si>
  <si>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</si>
  <si>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</si>
  <si>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</si>
  <si>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</si>
  <si>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</si>
  <si>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</si>
  <si>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</si>
  <si>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</si>
  <si>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</si>
  <si>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</si>
  <si>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</si>
  <si>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</si>
  <si>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</si>
  <si>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</si>
  <si>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</si>
  <si>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</si>
  <si>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</si>
  <si>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</si>
  <si>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</si>
  <si>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</si>
  <si>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</si>
  <si>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</si>
  <si>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</si>
  <si>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</si>
  <si>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</si>
  <si>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</si>
  <si>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</si>
  <si>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</si>
  <si>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NW404</t>
  </si>
  <si>
    <t>Maquassi Hills</t>
  </si>
  <si>
    <t>NW403</t>
  </si>
  <si>
    <t>City Of Matlosana</t>
  </si>
  <si>
    <t>NW402</t>
  </si>
  <si>
    <t>Tlokwe</t>
  </si>
  <si>
    <t>NW401</t>
  </si>
  <si>
    <t>Ventersdorp</t>
  </si>
  <si>
    <t>Total Dr Ruth Segomotsi Mompati</t>
  </si>
  <si>
    <t>DC39</t>
  </si>
  <si>
    <t>Dr Ruth Segomotsi Mompati</t>
  </si>
  <si>
    <t>NW397</t>
  </si>
  <si>
    <t>Molopo-Kagisano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</si>
  <si>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</si>
  <si>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</si>
  <si>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</si>
  <si>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</si>
  <si>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</si>
  <si>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</si>
  <si>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</si>
  <si>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</si>
  <si>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</si>
  <si>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</si>
  <si>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</si>
  <si>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</si>
  <si>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</si>
  <si>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</si>
  <si>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</si>
  <si>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</si>
  <si>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</si>
  <si>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</si>
  <si>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</si>
  <si>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</si>
  <si>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</si>
  <si>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</si>
  <si>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</si>
  <si>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</si>
  <si>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</si>
  <si>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</si>
  <si>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</si>
  <si>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</si>
  <si>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</si>
  <si>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</si>
  <si>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</si>
  <si>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</si>
  <si>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</si>
  <si>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</si>
  <si>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</si>
  <si>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</si>
  <si>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</si>
  <si>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</si>
  <si>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</si>
  <si>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MP325</t>
  </si>
  <si>
    <t>Bushbuckridge</t>
  </si>
  <si>
    <t>MP324</t>
  </si>
  <si>
    <t>Nkomazi</t>
  </si>
  <si>
    <t>MP323</t>
  </si>
  <si>
    <t>Umjindi</t>
  </si>
  <si>
    <t>MP322</t>
  </si>
  <si>
    <t>Mbombela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</si>
  <si>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</si>
  <si>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</si>
  <si>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</si>
  <si>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</si>
  <si>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</si>
  <si>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</si>
  <si>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</si>
  <si>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</si>
  <si>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</si>
  <si>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</si>
  <si>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</si>
  <si>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</si>
  <si>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</si>
  <si>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</si>
  <si>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</si>
  <si>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</si>
  <si>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</si>
  <si>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</si>
  <si>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</si>
  <si>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</si>
  <si>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</si>
  <si>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</si>
  <si>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</si>
  <si>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</si>
  <si>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</si>
  <si>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</si>
  <si>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</si>
  <si>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</si>
  <si>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</si>
  <si>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</si>
  <si>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</si>
  <si>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</si>
  <si>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</si>
  <si>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</si>
  <si>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</si>
  <si>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</si>
  <si>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</si>
  <si>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</si>
  <si>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</si>
  <si>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LIM475</t>
  </si>
  <si>
    <t>Greater Tubatse</t>
  </si>
  <si>
    <t>LIM474</t>
  </si>
  <si>
    <t>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</si>
  <si>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</si>
  <si>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</si>
  <si>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</si>
  <si>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</si>
  <si>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</si>
  <si>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</si>
  <si>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</si>
  <si>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</si>
  <si>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</si>
  <si>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LIM367</t>
  </si>
  <si>
    <t>Mogalakwena</t>
  </si>
  <si>
    <t>LIM366</t>
  </si>
  <si>
    <t>Bela Bela</t>
  </si>
  <si>
    <t>LIM365</t>
  </si>
  <si>
    <t>Modimolle</t>
  </si>
  <si>
    <t>LIM364</t>
  </si>
  <si>
    <t>Mookgopong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</si>
  <si>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</si>
  <si>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</si>
  <si>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</si>
  <si>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</si>
  <si>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</si>
  <si>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</si>
  <si>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</si>
  <si>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</si>
  <si>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</si>
  <si>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</si>
  <si>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</si>
  <si>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</si>
  <si>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</si>
  <si>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LIM352</t>
  </si>
  <si>
    <t>Aganang</t>
  </si>
  <si>
    <t>LIM351</t>
  </si>
  <si>
    <t>Blouberg</t>
  </si>
  <si>
    <t>Total Vhembe</t>
  </si>
  <si>
    <t>DC34</t>
  </si>
  <si>
    <t>Vhembe</t>
  </si>
  <si>
    <t>LIM344</t>
  </si>
  <si>
    <t>Makhado</t>
  </si>
  <si>
    <t>LIM343</t>
  </si>
  <si>
    <t>Thulamela</t>
  </si>
  <si>
    <t>LIM342</t>
  </si>
  <si>
    <t>Mutale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</si>
  <si>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</si>
  <si>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</si>
  <si>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</si>
  <si>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</si>
  <si>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</si>
  <si>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</si>
  <si>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</si>
  <si>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</si>
  <si>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</si>
  <si>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</si>
  <si>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</si>
  <si>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</si>
  <si>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</si>
  <si>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</si>
  <si>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</si>
  <si>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</si>
  <si>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</si>
  <si>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</si>
  <si>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</si>
  <si>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</si>
  <si>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KZN435</t>
  </si>
  <si>
    <t>Umzimkhulu</t>
  </si>
  <si>
    <t>KZN434</t>
  </si>
  <si>
    <t>Ubuhlebezwe</t>
  </si>
  <si>
    <t>KZN433</t>
  </si>
  <si>
    <t>Greater Kokstad</t>
  </si>
  <si>
    <t>KZN432</t>
  </si>
  <si>
    <t>Kwa Sani</t>
  </si>
  <si>
    <t>KZN431</t>
  </si>
  <si>
    <t>Ingwe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</si>
  <si>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</si>
  <si>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</si>
  <si>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</si>
  <si>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</si>
  <si>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</si>
  <si>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</si>
  <si>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</si>
  <si>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</si>
  <si>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</si>
  <si>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</si>
  <si>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</si>
  <si>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</si>
  <si>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</si>
  <si>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uThungulu</t>
  </si>
  <si>
    <t>KZN286</t>
  </si>
  <si>
    <t>Nkandla</t>
  </si>
  <si>
    <t>KZN285</t>
  </si>
  <si>
    <t>Mthonjaneni</t>
  </si>
  <si>
    <t>KZN284</t>
  </si>
  <si>
    <t>uMlalazi</t>
  </si>
  <si>
    <t>KZN283</t>
  </si>
  <si>
    <t>Ntambanana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</si>
  <si>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</si>
  <si>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</si>
  <si>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</si>
  <si>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</si>
  <si>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</si>
  <si>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</si>
  <si>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</si>
  <si>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KZN275</t>
  </si>
  <si>
    <t>Mtubatuba</t>
  </si>
  <si>
    <t>KZN274</t>
  </si>
  <si>
    <t>Hlabisa</t>
  </si>
  <si>
    <t>KZN273</t>
  </si>
  <si>
    <t>The Big 5 False Bay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</si>
  <si>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</si>
  <si>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</si>
  <si>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</si>
  <si>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</si>
  <si>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</si>
  <si>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</si>
  <si>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</si>
  <si>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</si>
  <si>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</si>
  <si>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</si>
  <si>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</si>
  <si>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</si>
  <si>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</si>
  <si>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</si>
  <si>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</si>
  <si>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</si>
  <si>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</si>
  <si>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</si>
  <si>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</si>
  <si>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</si>
  <si>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</si>
  <si>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</si>
  <si>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</si>
  <si>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</si>
  <si>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</si>
  <si>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</si>
  <si>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</si>
  <si>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</si>
  <si>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</si>
  <si>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</si>
  <si>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</si>
  <si>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</si>
  <si>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</si>
  <si>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</si>
  <si>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</si>
  <si>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</si>
  <si>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</si>
  <si>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</si>
  <si>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</si>
  <si>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</si>
  <si>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KZN236</t>
  </si>
  <si>
    <t>Imbabazane</t>
  </si>
  <si>
    <t>KZN235</t>
  </si>
  <si>
    <t>Okhahlamba</t>
  </si>
  <si>
    <t>KZN234</t>
  </si>
  <si>
    <t>Umtshezi</t>
  </si>
  <si>
    <t>KZN233</t>
  </si>
  <si>
    <t>Indaka</t>
  </si>
  <si>
    <t>KZN232</t>
  </si>
  <si>
    <t>Emnambithi/Ladysmith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</si>
  <si>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</si>
  <si>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</si>
  <si>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</si>
  <si>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</si>
  <si>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</si>
  <si>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</si>
  <si>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</si>
  <si>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</si>
  <si>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</si>
  <si>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</si>
  <si>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</si>
  <si>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</si>
  <si>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</si>
  <si>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</si>
  <si>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</si>
  <si>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</si>
  <si>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</si>
  <si>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</si>
  <si>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</si>
  <si>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</si>
  <si>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</si>
  <si>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Hibiscus Coast</t>
  </si>
  <si>
    <t>KZN215</t>
  </si>
  <si>
    <t>Ezinqoleni</t>
  </si>
  <si>
    <t>KZN214</t>
  </si>
  <si>
    <t>uMuziwabantu</t>
  </si>
  <si>
    <t>KZN213</t>
  </si>
  <si>
    <t>Umzumbe</t>
  </si>
  <si>
    <t>KZN212</t>
  </si>
  <si>
    <t>Umdoni</t>
  </si>
  <si>
    <t>KZN211</t>
  </si>
  <si>
    <t>Vulamehlo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</si>
  <si>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</si>
  <si>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</si>
  <si>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</si>
  <si>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</si>
  <si>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</si>
  <si>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</si>
  <si>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</si>
  <si>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GT484</t>
  </si>
  <si>
    <t>Merafong City</t>
  </si>
  <si>
    <t>GT483</t>
  </si>
  <si>
    <t>Westonaria</t>
  </si>
  <si>
    <t>GT482</t>
  </si>
  <si>
    <t>Randfontein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</si>
  <si>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</si>
  <si>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</si>
  <si>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</si>
  <si>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</si>
  <si>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</si>
  <si>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</si>
  <si>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</si>
  <si>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</si>
  <si>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</si>
  <si>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</si>
  <si>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</si>
  <si>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</si>
  <si>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</si>
  <si>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</si>
  <si>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</si>
  <si>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</si>
  <si>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Ekurhuleni Metro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</si>
  <si>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</si>
  <si>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</si>
  <si>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</si>
  <si>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</si>
  <si>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</si>
  <si>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</si>
  <si>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</si>
  <si>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</si>
  <si>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</si>
  <si>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</si>
  <si>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</si>
  <si>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</si>
  <si>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</si>
  <si>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</si>
  <si>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</si>
  <si>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</si>
  <si>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</si>
  <si>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</si>
  <si>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</si>
  <si>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</si>
  <si>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</si>
  <si>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</si>
  <si>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</si>
  <si>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</si>
  <si>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</si>
  <si>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</si>
  <si>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</si>
  <si>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</si>
  <si>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</si>
  <si>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</si>
  <si>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</si>
  <si>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</si>
  <si>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</si>
  <si>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</si>
  <si>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</si>
  <si>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</si>
  <si>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</si>
  <si>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</si>
  <si>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</si>
  <si>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</si>
  <si>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</si>
  <si>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</si>
  <si>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</si>
  <si>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</si>
  <si>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FS164</t>
  </si>
  <si>
    <t>Naledi (Fs)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</si>
  <si>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</si>
  <si>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</si>
  <si>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</si>
  <si>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</si>
  <si>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</si>
  <si>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</si>
  <si>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</si>
  <si>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</si>
  <si>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</si>
  <si>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</si>
  <si>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</si>
  <si>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</si>
  <si>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</si>
  <si>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</si>
  <si>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</si>
  <si>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</si>
  <si>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</si>
  <si>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</si>
  <si>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</si>
  <si>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</si>
  <si>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</si>
  <si>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</si>
  <si>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</si>
  <si>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.R.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</si>
  <si>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</si>
  <si>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</si>
  <si>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</si>
  <si>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</si>
  <si>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</si>
  <si>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</si>
  <si>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</si>
  <si>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</si>
  <si>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</si>
  <si>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</si>
  <si>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</si>
  <si>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</si>
  <si>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</si>
  <si>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EC144</t>
  </si>
  <si>
    <t>Gariep</t>
  </si>
  <si>
    <t>EC143</t>
  </si>
  <si>
    <t>Maletswai</t>
  </si>
  <si>
    <t>EC142</t>
  </si>
  <si>
    <t>Senqu</t>
  </si>
  <si>
    <t>EC141</t>
  </si>
  <si>
    <t>Elundini</t>
  </si>
  <si>
    <t>Total Chris Hani</t>
  </si>
  <si>
    <t>DC13</t>
  </si>
  <si>
    <t>Chris Hani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</si>
  <si>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</si>
  <si>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</si>
  <si>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</si>
  <si>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</si>
  <si>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</si>
  <si>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</si>
  <si>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</si>
  <si>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</si>
  <si>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EC134</t>
  </si>
  <si>
    <t>Lukhanji</t>
  </si>
  <si>
    <t>EC133</t>
  </si>
  <si>
    <t>Inkwanca</t>
  </si>
  <si>
    <t>EC132</t>
  </si>
  <si>
    <t>Tsolwana</t>
  </si>
  <si>
    <t>EC131</t>
  </si>
  <si>
    <t>Inxuba Yethemba</t>
  </si>
  <si>
    <t>Total Amathole</t>
  </si>
  <si>
    <t>DC12</t>
  </si>
  <si>
    <t>Amathole</t>
  </si>
  <si>
    <t>EC128</t>
  </si>
  <si>
    <t>Nxuba</t>
  </si>
  <si>
    <t>EC127</t>
  </si>
  <si>
    <t>Nkonkobe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</si>
  <si>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</si>
  <si>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</si>
  <si>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</si>
  <si>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</si>
  <si>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</si>
  <si>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</si>
  <si>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</si>
  <si>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</si>
  <si>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</si>
  <si>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</si>
  <si>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</si>
  <si>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</si>
  <si>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</si>
  <si>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</si>
  <si>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</si>
  <si>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</si>
  <si>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</si>
  <si>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EC107</t>
  </si>
  <si>
    <t>Baviaans</t>
  </si>
  <si>
    <t>EC106</t>
  </si>
  <si>
    <t>Sundays River Valley</t>
  </si>
  <si>
    <t>EC105</t>
  </si>
  <si>
    <t>Ndlambe</t>
  </si>
  <si>
    <t>EC104</t>
  </si>
  <si>
    <t>Makana</t>
  </si>
  <si>
    <t>EC103</t>
  </si>
  <si>
    <t>Ikwezi</t>
  </si>
  <si>
    <t>EC102</t>
  </si>
  <si>
    <t>Blue Crane Route</t>
  </si>
  <si>
    <t>EC101</t>
  </si>
  <si>
    <t>Camdeboo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</si>
  <si>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</si>
  <si>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</si>
  <si>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</si>
  <si>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</si>
  <si>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</si>
  <si>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</si>
  <si>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</si>
  <si>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</si>
  <si>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</si>
  <si>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</si>
  <si>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</si>
  <si>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</si>
  <si>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</si>
  <si>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</si>
  <si>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</si>
  <si>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</si>
  <si>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</si>
  <si>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</si>
  <si>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</si>
  <si>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</si>
  <si>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</si>
  <si>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</si>
  <si>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</si>
  <si>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</si>
  <si>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</si>
  <si>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</si>
  <si>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</si>
  <si>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OPERATING REVENUE FOR THE AS AT 30 SEPTEMBER 2014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</si>
</sst>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0.0%;\(0.0%\);_(* &quot;- &quot;?_);_(@_)"/>
    <numFmt numFmtId="166" formatCode="_(* #,##0_);_(* \(#,##0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6" fontId="3" fillId="0" borderId="16" xfId="0" applyNumberFormat="1" applyFont="1" applyBorder="1" applyAlignment="1" applyProtection="1">
      <alignment wrapText="1"/>
      <protection/>
    </xf>
    <xf numFmtId="166" fontId="2" fillId="0" borderId="0" xfId="0" applyNumberFormat="1" applyFont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0" fontId="20" fillId="0" borderId="16" xfId="0" applyFont="1" applyBorder="1" applyAlignment="1" applyProtection="1">
      <alignment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164" fontId="20" fillId="0" borderId="16" xfId="0" applyNumberFormat="1" applyFont="1" applyBorder="1" applyAlignment="1" applyProtection="1">
      <alignment wrapText="1"/>
      <protection/>
    </xf>
    <xf numFmtId="164" fontId="21" fillId="0" borderId="0" xfId="0" applyNumberFormat="1" applyFont="1" applyFill="1" applyBorder="1" applyAlignment="1" applyProtection="1">
      <alignment/>
      <protection/>
    </xf>
    <xf numFmtId="165" fontId="21" fillId="0" borderId="17" xfId="0" applyNumberFormat="1" applyFont="1" applyFill="1" applyBorder="1" applyAlignment="1" applyProtection="1">
      <alignment/>
      <protection/>
    </xf>
    <xf numFmtId="164" fontId="21" fillId="0" borderId="16" xfId="0" applyNumberFormat="1" applyFont="1" applyFill="1" applyBorder="1" applyAlignment="1" applyProtection="1">
      <alignment/>
      <protection/>
    </xf>
    <xf numFmtId="164" fontId="21" fillId="0" borderId="17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6" xfId="0" applyNumberFormat="1" applyFont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5" fontId="22" fillId="0" borderId="17" xfId="0" applyNumberFormat="1" applyFont="1" applyFill="1" applyBorder="1" applyAlignment="1" applyProtection="1">
      <alignment/>
      <protection/>
    </xf>
    <xf numFmtId="164" fontId="22" fillId="0" borderId="16" xfId="0" applyNumberFormat="1" applyFont="1" applyFill="1" applyBorder="1" applyAlignment="1" applyProtection="1">
      <alignment/>
      <protection/>
    </xf>
    <xf numFmtId="164" fontId="22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/>
      <protection/>
    </xf>
    <xf numFmtId="164" fontId="22" fillId="0" borderId="19" xfId="0" applyNumberFormat="1" applyFont="1" applyFill="1" applyBorder="1" applyAlignment="1" applyProtection="1">
      <alignment/>
      <protection/>
    </xf>
    <xf numFmtId="165" fontId="22" fillId="0" borderId="20" xfId="0" applyNumberFormat="1" applyFont="1" applyFill="1" applyBorder="1" applyAlignment="1" applyProtection="1">
      <alignment/>
      <protection/>
    </xf>
    <xf numFmtId="164" fontId="22" fillId="0" borderId="18" xfId="0" applyNumberFormat="1" applyFont="1" applyFill="1" applyBorder="1" applyAlignment="1" applyProtection="1">
      <alignment/>
      <protection/>
    </xf>
    <xf numFmtId="164" fontId="22" fillId="0" borderId="2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/>
      <protection/>
    </xf>
    <xf numFmtId="164" fontId="22" fillId="0" borderId="22" xfId="0" applyNumberFormat="1" applyFont="1" applyFill="1" applyBorder="1" applyAlignment="1" applyProtection="1">
      <alignment/>
      <protection/>
    </xf>
    <xf numFmtId="165" fontId="22" fillId="0" borderId="23" xfId="0" applyNumberFormat="1" applyFont="1" applyFill="1" applyBorder="1" applyAlignment="1" applyProtection="1">
      <alignment/>
      <protection/>
    </xf>
    <xf numFmtId="164" fontId="22" fillId="0" borderId="21" xfId="0" applyNumberFormat="1" applyFont="1" applyFill="1" applyBorder="1" applyAlignment="1" applyProtection="1">
      <alignment/>
      <protection/>
    </xf>
    <xf numFmtId="164" fontId="22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/>
      <protection/>
    </xf>
    <xf numFmtId="164" fontId="22" fillId="0" borderId="25" xfId="0" applyNumberFormat="1" applyFont="1" applyFill="1" applyBorder="1" applyAlignment="1" applyProtection="1">
      <alignment/>
      <protection/>
    </xf>
    <xf numFmtId="165" fontId="22" fillId="0" borderId="26" xfId="0" applyNumberFormat="1" applyFont="1" applyFill="1" applyBorder="1" applyAlignment="1" applyProtection="1">
      <alignment/>
      <protection/>
    </xf>
    <xf numFmtId="164" fontId="22" fillId="0" borderId="24" xfId="0" applyNumberFormat="1" applyFont="1" applyFill="1" applyBorder="1" applyAlignment="1" applyProtection="1">
      <alignment/>
      <protection/>
    </xf>
    <xf numFmtId="164" fontId="22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/>
      <protection/>
    </xf>
    <xf numFmtId="164" fontId="3" fillId="0" borderId="27" xfId="0" applyNumberFormat="1" applyFont="1" applyBorder="1" applyAlignment="1" applyProtection="1">
      <alignment/>
      <protection/>
    </xf>
    <xf numFmtId="164" fontId="3" fillId="0" borderId="28" xfId="0" applyNumberFormat="1" applyFont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164" fontId="22" fillId="0" borderId="27" xfId="0" applyNumberFormat="1" applyFont="1" applyFill="1" applyBorder="1" applyAlignment="1" applyProtection="1">
      <alignment/>
      <protection/>
    </xf>
    <xf numFmtId="164" fontId="22" fillId="0" borderId="28" xfId="0" applyNumberFormat="1" applyFont="1" applyFill="1" applyBorder="1" applyAlignment="1" applyProtection="1">
      <alignment/>
      <protection/>
    </xf>
    <xf numFmtId="164" fontId="22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1" width="10.7109375" style="78" customWidth="1"/>
    <col min="12" max="23" width="10.7109375" style="78" hidden="1" customWidth="1"/>
    <col min="24" max="16384" width="9.140625" style="1" customWidth="1"/>
  </cols>
  <sheetData>
    <row r="1" spans="1:22" s="79" customFormat="1" ht="12.75">
      <c r="A1" s="80" t="s">
        <v>645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3" ht="48" customHeight="1">
      <c r="A2" s="2"/>
      <c r="B2" s="3" t="s">
        <v>644</v>
      </c>
      <c r="C2" s="4" t="s">
        <v>643</v>
      </c>
      <c r="D2" s="5" t="s">
        <v>642</v>
      </c>
      <c r="E2" s="6" t="s">
        <v>641</v>
      </c>
      <c r="F2" s="6" t="s">
        <v>640</v>
      </c>
      <c r="G2" s="7" t="s">
        <v>639</v>
      </c>
      <c r="H2" s="5" t="s">
        <v>638</v>
      </c>
      <c r="I2" s="6" t="s">
        <v>637</v>
      </c>
      <c r="J2" s="7" t="s">
        <v>636</v>
      </c>
      <c r="K2" s="7" t="s">
        <v>635</v>
      </c>
      <c r="L2" s="5" t="s">
        <v>634</v>
      </c>
      <c r="M2" s="6" t="s">
        <v>633</v>
      </c>
      <c r="N2" s="7" t="s">
        <v>632</v>
      </c>
      <c r="O2" s="7" t="s">
        <v>631</v>
      </c>
      <c r="P2" s="5" t="s">
        <v>630</v>
      </c>
      <c r="Q2" s="6" t="s">
        <v>629</v>
      </c>
      <c r="R2" s="7" t="s">
        <v>628</v>
      </c>
      <c r="S2" s="7" t="s">
        <v>627</v>
      </c>
      <c r="T2" s="5" t="s">
        <v>626</v>
      </c>
      <c r="U2" s="6" t="s">
        <v>625</v>
      </c>
      <c r="V2" s="7" t="s">
        <v>624</v>
      </c>
      <c r="W2" s="7" t="s">
        <v>623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622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70</v>
      </c>
      <c r="B5" s="24" t="s">
        <v>621</v>
      </c>
      <c r="C5" s="25" t="s">
        <v>620</v>
      </c>
      <c r="D5" s="26">
        <v>4758545629</v>
      </c>
      <c r="E5" s="27">
        <v>4758545629</v>
      </c>
      <c r="F5" s="27">
        <v>555627455</v>
      </c>
      <c r="G5" s="28">
        <f>IF($D5=0,0,$F5/$D5)</f>
        <v>0.11676413306070664</v>
      </c>
      <c r="H5" s="29">
        <v>555627455</v>
      </c>
      <c r="I5" s="27">
        <v>0</v>
      </c>
      <c r="J5" s="30">
        <v>0</v>
      </c>
      <c r="K5" s="30">
        <v>555627455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70</v>
      </c>
      <c r="B6" s="24" t="s">
        <v>619</v>
      </c>
      <c r="C6" s="25" t="s">
        <v>618</v>
      </c>
      <c r="D6" s="26">
        <v>8119587739</v>
      </c>
      <c r="E6" s="27">
        <v>8119587739</v>
      </c>
      <c r="F6" s="27">
        <v>1828123187</v>
      </c>
      <c r="G6" s="28">
        <f>IF($D6=0,0,$F6/$D6)</f>
        <v>0.22514975461366832</v>
      </c>
      <c r="H6" s="29">
        <v>891206675</v>
      </c>
      <c r="I6" s="27">
        <v>371540071</v>
      </c>
      <c r="J6" s="30">
        <v>565376441</v>
      </c>
      <c r="K6" s="30">
        <v>1828123187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67</v>
      </c>
      <c r="C7" s="33"/>
      <c r="D7" s="34">
        <f>SUM(D5:D6)</f>
        <v>12878133368</v>
      </c>
      <c r="E7" s="35">
        <f>SUM(E5:E6)</f>
        <v>12878133368</v>
      </c>
      <c r="F7" s="35">
        <f>SUM(F5:F6)</f>
        <v>2383750642</v>
      </c>
      <c r="G7" s="36">
        <f>IF($D7=0,0,$F7/$D7)</f>
        <v>0.18510063328923276</v>
      </c>
      <c r="H7" s="37">
        <f aca="true" t="shared" si="0" ref="H7:W7">SUM(H5:H6)</f>
        <v>1446834130</v>
      </c>
      <c r="I7" s="35">
        <f t="shared" si="0"/>
        <v>371540071</v>
      </c>
      <c r="J7" s="38">
        <f t="shared" si="0"/>
        <v>565376441</v>
      </c>
      <c r="K7" s="38">
        <f t="shared" si="0"/>
        <v>2383750642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8</v>
      </c>
      <c r="B8" s="24" t="s">
        <v>617</v>
      </c>
      <c r="C8" s="25" t="s">
        <v>616</v>
      </c>
      <c r="D8" s="26">
        <v>227262791</v>
      </c>
      <c r="E8" s="27">
        <v>227262791</v>
      </c>
      <c r="F8" s="27">
        <v>84834503</v>
      </c>
      <c r="G8" s="28">
        <f>IF($D8=0,0,$F8/$D8)</f>
        <v>0.3732881332078686</v>
      </c>
      <c r="H8" s="29">
        <v>64877825</v>
      </c>
      <c r="I8" s="27">
        <v>11128568</v>
      </c>
      <c r="J8" s="30">
        <v>8828110</v>
      </c>
      <c r="K8" s="30">
        <v>84834503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8</v>
      </c>
      <c r="B9" s="24" t="s">
        <v>615</v>
      </c>
      <c r="C9" s="25" t="s">
        <v>614</v>
      </c>
      <c r="D9" s="26">
        <v>173569620</v>
      </c>
      <c r="E9" s="27">
        <v>173569620</v>
      </c>
      <c r="F9" s="27">
        <v>55766095</v>
      </c>
      <c r="G9" s="28">
        <f aca="true" t="shared" si="1" ref="G9:G40">IF($D9=0,0,$F9/$D9)</f>
        <v>0.3212894917900955</v>
      </c>
      <c r="H9" s="29">
        <v>35715708</v>
      </c>
      <c r="I9" s="27">
        <v>8904843</v>
      </c>
      <c r="J9" s="30">
        <v>11145544</v>
      </c>
      <c r="K9" s="30">
        <v>55766095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8</v>
      </c>
      <c r="B10" s="24" t="s">
        <v>613</v>
      </c>
      <c r="C10" s="25" t="s">
        <v>612</v>
      </c>
      <c r="D10" s="26">
        <v>43788123</v>
      </c>
      <c r="E10" s="27">
        <v>43788123</v>
      </c>
      <c r="F10" s="27">
        <v>12126196</v>
      </c>
      <c r="G10" s="28">
        <f t="shared" si="1"/>
        <v>0.2769288832042424</v>
      </c>
      <c r="H10" s="29">
        <v>10476092</v>
      </c>
      <c r="I10" s="27">
        <v>739904</v>
      </c>
      <c r="J10" s="30">
        <v>910200</v>
      </c>
      <c r="K10" s="30">
        <v>12126196</v>
      </c>
      <c r="L10" s="29">
        <v>0</v>
      </c>
      <c r="M10" s="27">
        <v>0</v>
      </c>
      <c r="N10" s="30">
        <v>0</v>
      </c>
      <c r="O10" s="30">
        <v>0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8</v>
      </c>
      <c r="B11" s="24" t="s">
        <v>611</v>
      </c>
      <c r="C11" s="25" t="s">
        <v>610</v>
      </c>
      <c r="D11" s="26">
        <v>382010080</v>
      </c>
      <c r="E11" s="27">
        <v>382010080</v>
      </c>
      <c r="F11" s="27">
        <v>112131174</v>
      </c>
      <c r="G11" s="28">
        <f t="shared" si="1"/>
        <v>0.2935293592252854</v>
      </c>
      <c r="H11" s="29">
        <v>109815874</v>
      </c>
      <c r="I11" s="27">
        <v>2315300</v>
      </c>
      <c r="J11" s="30">
        <v>0</v>
      </c>
      <c r="K11" s="30">
        <v>112131174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8</v>
      </c>
      <c r="B12" s="24" t="s">
        <v>609</v>
      </c>
      <c r="C12" s="25" t="s">
        <v>608</v>
      </c>
      <c r="D12" s="26">
        <v>294544000</v>
      </c>
      <c r="E12" s="27">
        <v>294544000</v>
      </c>
      <c r="F12" s="27">
        <v>85182990</v>
      </c>
      <c r="G12" s="28">
        <f t="shared" si="1"/>
        <v>0.2892029374219132</v>
      </c>
      <c r="H12" s="29">
        <v>42462624</v>
      </c>
      <c r="I12" s="27">
        <v>22120608</v>
      </c>
      <c r="J12" s="30">
        <v>20599758</v>
      </c>
      <c r="K12" s="30">
        <v>85182990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8</v>
      </c>
      <c r="B13" s="24" t="s">
        <v>607</v>
      </c>
      <c r="C13" s="25" t="s">
        <v>606</v>
      </c>
      <c r="D13" s="26">
        <v>109008188</v>
      </c>
      <c r="E13" s="27">
        <v>109008188</v>
      </c>
      <c r="F13" s="27">
        <v>12655574</v>
      </c>
      <c r="G13" s="28">
        <f t="shared" si="1"/>
        <v>0.11609746233007745</v>
      </c>
      <c r="H13" s="29">
        <v>12655574</v>
      </c>
      <c r="I13" s="27">
        <v>0</v>
      </c>
      <c r="J13" s="30">
        <v>0</v>
      </c>
      <c r="K13" s="30">
        <v>12655574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8</v>
      </c>
      <c r="B14" s="24" t="s">
        <v>605</v>
      </c>
      <c r="C14" s="25" t="s">
        <v>604</v>
      </c>
      <c r="D14" s="26">
        <v>52444507</v>
      </c>
      <c r="E14" s="27">
        <v>52444507</v>
      </c>
      <c r="F14" s="27">
        <v>19602754</v>
      </c>
      <c r="G14" s="28">
        <f t="shared" si="1"/>
        <v>0.37378088042661933</v>
      </c>
      <c r="H14" s="29">
        <v>14375299</v>
      </c>
      <c r="I14" s="27">
        <v>3161066</v>
      </c>
      <c r="J14" s="30">
        <v>2066389</v>
      </c>
      <c r="K14" s="30">
        <v>19602754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8</v>
      </c>
      <c r="B15" s="24" t="s">
        <v>603</v>
      </c>
      <c r="C15" s="25" t="s">
        <v>602</v>
      </c>
      <c r="D15" s="26">
        <v>619063916</v>
      </c>
      <c r="E15" s="27">
        <v>619063916</v>
      </c>
      <c r="F15" s="27">
        <v>179525749</v>
      </c>
      <c r="G15" s="28">
        <f t="shared" si="1"/>
        <v>0.28999549862311796</v>
      </c>
      <c r="H15" s="29">
        <v>95034608</v>
      </c>
      <c r="I15" s="27">
        <v>59233608</v>
      </c>
      <c r="J15" s="30">
        <v>25257533</v>
      </c>
      <c r="K15" s="30">
        <v>179525749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8</v>
      </c>
      <c r="B16" s="24" t="s">
        <v>601</v>
      </c>
      <c r="C16" s="25" t="s">
        <v>600</v>
      </c>
      <c r="D16" s="26">
        <v>108593060</v>
      </c>
      <c r="E16" s="27">
        <v>108593060</v>
      </c>
      <c r="F16" s="27">
        <v>31891545</v>
      </c>
      <c r="G16" s="28">
        <f t="shared" si="1"/>
        <v>0.2936794027168955</v>
      </c>
      <c r="H16" s="29">
        <v>31891545</v>
      </c>
      <c r="I16" s="27">
        <v>0</v>
      </c>
      <c r="J16" s="30">
        <v>0</v>
      </c>
      <c r="K16" s="30">
        <v>31891545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5</v>
      </c>
      <c r="B17" s="24" t="s">
        <v>599</v>
      </c>
      <c r="C17" s="25" t="s">
        <v>598</v>
      </c>
      <c r="D17" s="26">
        <v>153708200</v>
      </c>
      <c r="E17" s="27">
        <v>153708200</v>
      </c>
      <c r="F17" s="27">
        <v>40603453</v>
      </c>
      <c r="G17" s="28">
        <f t="shared" si="1"/>
        <v>0.2641593161587996</v>
      </c>
      <c r="H17" s="29">
        <v>37074158</v>
      </c>
      <c r="I17" s="27">
        <v>1471864</v>
      </c>
      <c r="J17" s="30">
        <v>2057431</v>
      </c>
      <c r="K17" s="30">
        <v>40603453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597</v>
      </c>
      <c r="C18" s="33"/>
      <c r="D18" s="34">
        <f>SUM(D8:D17)</f>
        <v>2163992485</v>
      </c>
      <c r="E18" s="35">
        <f>SUM(E8:E17)</f>
        <v>2163992485</v>
      </c>
      <c r="F18" s="35">
        <f>SUM(F8:F17)</f>
        <v>634320033</v>
      </c>
      <c r="G18" s="36">
        <f t="shared" si="1"/>
        <v>0.2931248779267364</v>
      </c>
      <c r="H18" s="37">
        <f aca="true" t="shared" si="2" ref="H18:W18">SUM(H8:H17)</f>
        <v>454379307</v>
      </c>
      <c r="I18" s="35">
        <f t="shared" si="2"/>
        <v>109075761</v>
      </c>
      <c r="J18" s="38">
        <f t="shared" si="2"/>
        <v>70864965</v>
      </c>
      <c r="K18" s="38">
        <f t="shared" si="2"/>
        <v>634320033</v>
      </c>
      <c r="L18" s="37">
        <f t="shared" si="2"/>
        <v>0</v>
      </c>
      <c r="M18" s="35">
        <f t="shared" si="2"/>
        <v>0</v>
      </c>
      <c r="N18" s="38">
        <f t="shared" si="2"/>
        <v>0</v>
      </c>
      <c r="O18" s="38">
        <f t="shared" si="2"/>
        <v>0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8</v>
      </c>
      <c r="B19" s="24" t="s">
        <v>596</v>
      </c>
      <c r="C19" s="25" t="s">
        <v>595</v>
      </c>
      <c r="D19" s="26">
        <v>245989468</v>
      </c>
      <c r="E19" s="27">
        <v>245989468</v>
      </c>
      <c r="F19" s="27">
        <v>69661725</v>
      </c>
      <c r="G19" s="28">
        <f t="shared" si="1"/>
        <v>0.28318986811256486</v>
      </c>
      <c r="H19" s="29">
        <v>5000</v>
      </c>
      <c r="I19" s="27">
        <v>69343717</v>
      </c>
      <c r="J19" s="30">
        <v>313008</v>
      </c>
      <c r="K19" s="30">
        <v>69661725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8</v>
      </c>
      <c r="B20" s="24" t="s">
        <v>594</v>
      </c>
      <c r="C20" s="25" t="s">
        <v>593</v>
      </c>
      <c r="D20" s="26">
        <v>214494060</v>
      </c>
      <c r="E20" s="27">
        <v>224880047</v>
      </c>
      <c r="F20" s="27">
        <v>97111571</v>
      </c>
      <c r="G20" s="28">
        <f t="shared" si="1"/>
        <v>0.45274713434954794</v>
      </c>
      <c r="H20" s="29">
        <v>0</v>
      </c>
      <c r="I20" s="27">
        <v>97111571</v>
      </c>
      <c r="J20" s="30">
        <v>0</v>
      </c>
      <c r="K20" s="30">
        <v>97111571</v>
      </c>
      <c r="L20" s="29">
        <v>0</v>
      </c>
      <c r="M20" s="27">
        <v>0</v>
      </c>
      <c r="N20" s="30">
        <v>0</v>
      </c>
      <c r="O20" s="30">
        <v>0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8</v>
      </c>
      <c r="B21" s="24" t="s">
        <v>592</v>
      </c>
      <c r="C21" s="25" t="s">
        <v>591</v>
      </c>
      <c r="D21" s="26">
        <v>78851003</v>
      </c>
      <c r="E21" s="27">
        <v>78851003</v>
      </c>
      <c r="F21" s="27">
        <v>23425713</v>
      </c>
      <c r="G21" s="28">
        <f t="shared" si="1"/>
        <v>0.2970883325352247</v>
      </c>
      <c r="H21" s="29">
        <v>15040156</v>
      </c>
      <c r="I21" s="27">
        <v>3125118</v>
      </c>
      <c r="J21" s="30">
        <v>5260439</v>
      </c>
      <c r="K21" s="30">
        <v>23425713</v>
      </c>
      <c r="L21" s="29">
        <v>0</v>
      </c>
      <c r="M21" s="27">
        <v>0</v>
      </c>
      <c r="N21" s="30">
        <v>0</v>
      </c>
      <c r="O21" s="30">
        <v>0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8</v>
      </c>
      <c r="B22" s="24" t="s">
        <v>590</v>
      </c>
      <c r="C22" s="25" t="s">
        <v>589</v>
      </c>
      <c r="D22" s="26">
        <v>214090491</v>
      </c>
      <c r="E22" s="27">
        <v>214090491</v>
      </c>
      <c r="F22" s="27">
        <v>58996924</v>
      </c>
      <c r="G22" s="28">
        <f t="shared" si="1"/>
        <v>0.27557003454207596</v>
      </c>
      <c r="H22" s="29">
        <v>47416402</v>
      </c>
      <c r="I22" s="27">
        <v>6065185</v>
      </c>
      <c r="J22" s="30">
        <v>5515337</v>
      </c>
      <c r="K22" s="30">
        <v>58996924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8</v>
      </c>
      <c r="B23" s="24" t="s">
        <v>588</v>
      </c>
      <c r="C23" s="25" t="s">
        <v>587</v>
      </c>
      <c r="D23" s="26">
        <v>118937976</v>
      </c>
      <c r="E23" s="27">
        <v>118937976</v>
      </c>
      <c r="F23" s="27">
        <v>40330433</v>
      </c>
      <c r="G23" s="28">
        <f t="shared" si="1"/>
        <v>0.33908793773319296</v>
      </c>
      <c r="H23" s="29">
        <v>38681518</v>
      </c>
      <c r="I23" s="27">
        <v>853687</v>
      </c>
      <c r="J23" s="30">
        <v>795228</v>
      </c>
      <c r="K23" s="30">
        <v>40330433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8</v>
      </c>
      <c r="B24" s="24" t="s">
        <v>586</v>
      </c>
      <c r="C24" s="25" t="s">
        <v>585</v>
      </c>
      <c r="D24" s="26">
        <v>216636182</v>
      </c>
      <c r="E24" s="27">
        <v>216636182</v>
      </c>
      <c r="F24" s="27">
        <v>61453100</v>
      </c>
      <c r="G24" s="28">
        <f t="shared" si="1"/>
        <v>0.2836696041845863</v>
      </c>
      <c r="H24" s="29">
        <v>49137059</v>
      </c>
      <c r="I24" s="27">
        <v>0</v>
      </c>
      <c r="J24" s="30">
        <v>12316041</v>
      </c>
      <c r="K24" s="30">
        <v>61453100</v>
      </c>
      <c r="L24" s="29">
        <v>0</v>
      </c>
      <c r="M24" s="27">
        <v>0</v>
      </c>
      <c r="N24" s="30">
        <v>0</v>
      </c>
      <c r="O24" s="30">
        <v>0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8</v>
      </c>
      <c r="B25" s="24" t="s">
        <v>584</v>
      </c>
      <c r="C25" s="25" t="s">
        <v>583</v>
      </c>
      <c r="D25" s="26">
        <v>62622858</v>
      </c>
      <c r="E25" s="27">
        <v>62622858</v>
      </c>
      <c r="F25" s="27">
        <v>17894661</v>
      </c>
      <c r="G25" s="28">
        <f t="shared" si="1"/>
        <v>0.2857528635949512</v>
      </c>
      <c r="H25" s="29">
        <v>12340811</v>
      </c>
      <c r="I25" s="27">
        <v>3467252</v>
      </c>
      <c r="J25" s="30">
        <v>2086598</v>
      </c>
      <c r="K25" s="30">
        <v>17894661</v>
      </c>
      <c r="L25" s="29">
        <v>0</v>
      </c>
      <c r="M25" s="27">
        <v>0</v>
      </c>
      <c r="N25" s="30">
        <v>0</v>
      </c>
      <c r="O25" s="30">
        <v>0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5</v>
      </c>
      <c r="B26" s="24" t="s">
        <v>582</v>
      </c>
      <c r="C26" s="25" t="s">
        <v>581</v>
      </c>
      <c r="D26" s="26">
        <v>1399999607</v>
      </c>
      <c r="E26" s="27">
        <v>1399999607</v>
      </c>
      <c r="F26" s="27">
        <v>340363954</v>
      </c>
      <c r="G26" s="28">
        <f t="shared" si="1"/>
        <v>0.24311717824646503</v>
      </c>
      <c r="H26" s="29">
        <v>282262484</v>
      </c>
      <c r="I26" s="27">
        <v>27714056</v>
      </c>
      <c r="J26" s="30">
        <v>30387414</v>
      </c>
      <c r="K26" s="30">
        <v>340363954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580</v>
      </c>
      <c r="C27" s="33"/>
      <c r="D27" s="34">
        <f>SUM(D19:D26)</f>
        <v>2551621645</v>
      </c>
      <c r="E27" s="35">
        <f>SUM(E19:E26)</f>
        <v>2562007632</v>
      </c>
      <c r="F27" s="35">
        <f>SUM(F19:F26)</f>
        <v>709238081</v>
      </c>
      <c r="G27" s="36">
        <f t="shared" si="1"/>
        <v>0.2779558177795596</v>
      </c>
      <c r="H27" s="37">
        <f aca="true" t="shared" si="3" ref="H27:W27">SUM(H19:H26)</f>
        <v>444883430</v>
      </c>
      <c r="I27" s="35">
        <f t="shared" si="3"/>
        <v>207680586</v>
      </c>
      <c r="J27" s="38">
        <f t="shared" si="3"/>
        <v>56674065</v>
      </c>
      <c r="K27" s="38">
        <f t="shared" si="3"/>
        <v>709238081</v>
      </c>
      <c r="L27" s="37">
        <f t="shared" si="3"/>
        <v>0</v>
      </c>
      <c r="M27" s="35">
        <f t="shared" si="3"/>
        <v>0</v>
      </c>
      <c r="N27" s="38">
        <f t="shared" si="3"/>
        <v>0</v>
      </c>
      <c r="O27" s="38">
        <f t="shared" si="3"/>
        <v>0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8</v>
      </c>
      <c r="B28" s="24" t="s">
        <v>579</v>
      </c>
      <c r="C28" s="25" t="s">
        <v>578</v>
      </c>
      <c r="D28" s="26">
        <v>211233157</v>
      </c>
      <c r="E28" s="27">
        <v>211233157</v>
      </c>
      <c r="F28" s="27">
        <v>80098193</v>
      </c>
      <c r="G28" s="28">
        <f t="shared" si="1"/>
        <v>0.37919327693426463</v>
      </c>
      <c r="H28" s="29">
        <v>57301563</v>
      </c>
      <c r="I28" s="27">
        <v>12577655</v>
      </c>
      <c r="J28" s="30">
        <v>10218975</v>
      </c>
      <c r="K28" s="30">
        <v>80098193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8</v>
      </c>
      <c r="B29" s="24" t="s">
        <v>577</v>
      </c>
      <c r="C29" s="25" t="s">
        <v>576</v>
      </c>
      <c r="D29" s="26">
        <v>96824276</v>
      </c>
      <c r="E29" s="27">
        <v>96824276</v>
      </c>
      <c r="F29" s="27">
        <v>19065629</v>
      </c>
      <c r="G29" s="28">
        <f t="shared" si="1"/>
        <v>0.19690959527546584</v>
      </c>
      <c r="H29" s="29">
        <v>17983818</v>
      </c>
      <c r="I29" s="27">
        <v>-59931</v>
      </c>
      <c r="J29" s="30">
        <v>1141742</v>
      </c>
      <c r="K29" s="30">
        <v>19065629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8</v>
      </c>
      <c r="B30" s="24" t="s">
        <v>575</v>
      </c>
      <c r="C30" s="25" t="s">
        <v>574</v>
      </c>
      <c r="D30" s="26">
        <v>61222258</v>
      </c>
      <c r="E30" s="27">
        <v>61222258</v>
      </c>
      <c r="F30" s="27">
        <v>7925537</v>
      </c>
      <c r="G30" s="28">
        <f t="shared" si="1"/>
        <v>0.1294551566523404</v>
      </c>
      <c r="H30" s="29">
        <v>2650658</v>
      </c>
      <c r="I30" s="27">
        <v>2732740</v>
      </c>
      <c r="J30" s="30">
        <v>2542139</v>
      </c>
      <c r="K30" s="30">
        <v>7925537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8</v>
      </c>
      <c r="B31" s="24" t="s">
        <v>573</v>
      </c>
      <c r="C31" s="25" t="s">
        <v>572</v>
      </c>
      <c r="D31" s="26">
        <v>456212643</v>
      </c>
      <c r="E31" s="27">
        <v>456212643</v>
      </c>
      <c r="F31" s="27">
        <v>198270139</v>
      </c>
      <c r="G31" s="28">
        <f t="shared" si="1"/>
        <v>0.4346002725750851</v>
      </c>
      <c r="H31" s="29">
        <v>117396424</v>
      </c>
      <c r="I31" s="27">
        <v>15312283</v>
      </c>
      <c r="J31" s="30">
        <v>65561432</v>
      </c>
      <c r="K31" s="30">
        <v>198270139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8</v>
      </c>
      <c r="B32" s="24" t="s">
        <v>571</v>
      </c>
      <c r="C32" s="25" t="s">
        <v>570</v>
      </c>
      <c r="D32" s="26">
        <v>147572000</v>
      </c>
      <c r="E32" s="27">
        <v>147572000</v>
      </c>
      <c r="F32" s="27">
        <v>0</v>
      </c>
      <c r="G32" s="28">
        <f t="shared" si="1"/>
        <v>0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8</v>
      </c>
      <c r="B33" s="24" t="s">
        <v>569</v>
      </c>
      <c r="C33" s="25" t="s">
        <v>568</v>
      </c>
      <c r="D33" s="26">
        <v>168489051</v>
      </c>
      <c r="E33" s="27">
        <v>168489051</v>
      </c>
      <c r="F33" s="27">
        <v>48517074</v>
      </c>
      <c r="G33" s="28">
        <f t="shared" si="1"/>
        <v>0.2879538682902309</v>
      </c>
      <c r="H33" s="29">
        <v>40935815</v>
      </c>
      <c r="I33" s="27">
        <v>1626925</v>
      </c>
      <c r="J33" s="30">
        <v>5954334</v>
      </c>
      <c r="K33" s="30">
        <v>48517074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8</v>
      </c>
      <c r="B34" s="24" t="s">
        <v>567</v>
      </c>
      <c r="C34" s="25" t="s">
        <v>566</v>
      </c>
      <c r="D34" s="26">
        <v>153899148</v>
      </c>
      <c r="E34" s="27">
        <v>153899148</v>
      </c>
      <c r="F34" s="27">
        <v>48962024</v>
      </c>
      <c r="G34" s="28">
        <f t="shared" si="1"/>
        <v>0.3181435676304069</v>
      </c>
      <c r="H34" s="29">
        <v>43480826</v>
      </c>
      <c r="I34" s="27">
        <v>3781496</v>
      </c>
      <c r="J34" s="30">
        <v>1699702</v>
      </c>
      <c r="K34" s="30">
        <v>48962024</v>
      </c>
      <c r="L34" s="29">
        <v>0</v>
      </c>
      <c r="M34" s="27">
        <v>0</v>
      </c>
      <c r="N34" s="30">
        <v>0</v>
      </c>
      <c r="O34" s="30">
        <v>0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8</v>
      </c>
      <c r="B35" s="24" t="s">
        <v>565</v>
      </c>
      <c r="C35" s="25" t="s">
        <v>564</v>
      </c>
      <c r="D35" s="26">
        <v>130473</v>
      </c>
      <c r="E35" s="27">
        <v>130473</v>
      </c>
      <c r="F35" s="27">
        <v>69616233</v>
      </c>
      <c r="G35" s="28">
        <f t="shared" si="1"/>
        <v>533.5681175415604</v>
      </c>
      <c r="H35" s="29">
        <v>65068444</v>
      </c>
      <c r="I35" s="27">
        <v>2004729</v>
      </c>
      <c r="J35" s="30">
        <v>2543060</v>
      </c>
      <c r="K35" s="30">
        <v>69616233</v>
      </c>
      <c r="L35" s="29">
        <v>0</v>
      </c>
      <c r="M35" s="27">
        <v>0</v>
      </c>
      <c r="N35" s="30">
        <v>0</v>
      </c>
      <c r="O35" s="30">
        <v>0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5</v>
      </c>
      <c r="B36" s="24" t="s">
        <v>563</v>
      </c>
      <c r="C36" s="25" t="s">
        <v>562</v>
      </c>
      <c r="D36" s="26">
        <v>1074624326</v>
      </c>
      <c r="E36" s="27">
        <v>1074624326</v>
      </c>
      <c r="F36" s="27">
        <v>206218868</v>
      </c>
      <c r="G36" s="28">
        <f t="shared" si="1"/>
        <v>0.1918985667927268</v>
      </c>
      <c r="H36" s="29">
        <v>177118450</v>
      </c>
      <c r="I36" s="27">
        <v>19906626</v>
      </c>
      <c r="J36" s="30">
        <v>9193792</v>
      </c>
      <c r="K36" s="30">
        <v>206218868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561</v>
      </c>
      <c r="C37" s="33"/>
      <c r="D37" s="34">
        <f>SUM(D28:D36)</f>
        <v>2370207332</v>
      </c>
      <c r="E37" s="35">
        <f>SUM(E28:E36)</f>
        <v>2370207332</v>
      </c>
      <c r="F37" s="35">
        <f>SUM(F28:F36)</f>
        <v>678673697</v>
      </c>
      <c r="G37" s="36">
        <f t="shared" si="1"/>
        <v>0.2863351605732017</v>
      </c>
      <c r="H37" s="37">
        <f aca="true" t="shared" si="4" ref="H37:W37">SUM(H28:H36)</f>
        <v>521935998</v>
      </c>
      <c r="I37" s="35">
        <f t="shared" si="4"/>
        <v>57882523</v>
      </c>
      <c r="J37" s="38">
        <f t="shared" si="4"/>
        <v>98855176</v>
      </c>
      <c r="K37" s="38">
        <f t="shared" si="4"/>
        <v>678673697</v>
      </c>
      <c r="L37" s="37">
        <f t="shared" si="4"/>
        <v>0</v>
      </c>
      <c r="M37" s="35">
        <f t="shared" si="4"/>
        <v>0</v>
      </c>
      <c r="N37" s="38">
        <f t="shared" si="4"/>
        <v>0</v>
      </c>
      <c r="O37" s="38">
        <f t="shared" si="4"/>
        <v>0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8</v>
      </c>
      <c r="B38" s="24" t="s">
        <v>560</v>
      </c>
      <c r="C38" s="25" t="s">
        <v>559</v>
      </c>
      <c r="D38" s="26">
        <v>199025199</v>
      </c>
      <c r="E38" s="27">
        <v>199025199</v>
      </c>
      <c r="F38" s="27">
        <v>120658707</v>
      </c>
      <c r="G38" s="28">
        <f t="shared" si="1"/>
        <v>0.6062483926972484</v>
      </c>
      <c r="H38" s="29">
        <v>59051547</v>
      </c>
      <c r="I38" s="27">
        <v>57675064</v>
      </c>
      <c r="J38" s="30">
        <v>3932096</v>
      </c>
      <c r="K38" s="30">
        <v>120658707</v>
      </c>
      <c r="L38" s="29">
        <v>0</v>
      </c>
      <c r="M38" s="27">
        <v>0</v>
      </c>
      <c r="N38" s="30">
        <v>0</v>
      </c>
      <c r="O38" s="30">
        <v>0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8</v>
      </c>
      <c r="B39" s="24" t="s">
        <v>558</v>
      </c>
      <c r="C39" s="25" t="s">
        <v>557</v>
      </c>
      <c r="D39" s="26">
        <v>158751472</v>
      </c>
      <c r="E39" s="27">
        <v>158751472</v>
      </c>
      <c r="F39" s="27">
        <v>65815701</v>
      </c>
      <c r="G39" s="28">
        <f t="shared" si="1"/>
        <v>0.4145832487146954</v>
      </c>
      <c r="H39" s="29">
        <v>55230781</v>
      </c>
      <c r="I39" s="27">
        <v>6173961</v>
      </c>
      <c r="J39" s="30">
        <v>4410959</v>
      </c>
      <c r="K39" s="30">
        <v>65815701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8</v>
      </c>
      <c r="B40" s="24" t="s">
        <v>556</v>
      </c>
      <c r="C40" s="25" t="s">
        <v>555</v>
      </c>
      <c r="D40" s="26">
        <v>130034620</v>
      </c>
      <c r="E40" s="27">
        <v>130034620</v>
      </c>
      <c r="F40" s="27">
        <v>41631105</v>
      </c>
      <c r="G40" s="28">
        <f t="shared" si="1"/>
        <v>0.32015400975524827</v>
      </c>
      <c r="H40" s="29">
        <v>28964950</v>
      </c>
      <c r="I40" s="27">
        <v>5828198</v>
      </c>
      <c r="J40" s="30">
        <v>6837957</v>
      </c>
      <c r="K40" s="30">
        <v>41631105</v>
      </c>
      <c r="L40" s="29">
        <v>0</v>
      </c>
      <c r="M40" s="27">
        <v>0</v>
      </c>
      <c r="N40" s="30">
        <v>0</v>
      </c>
      <c r="O40" s="30">
        <v>0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8</v>
      </c>
      <c r="B41" s="24" t="s">
        <v>554</v>
      </c>
      <c r="C41" s="25" t="s">
        <v>553</v>
      </c>
      <c r="D41" s="26">
        <v>103149735</v>
      </c>
      <c r="E41" s="27">
        <v>103149735</v>
      </c>
      <c r="F41" s="27">
        <v>24635669</v>
      </c>
      <c r="G41" s="28">
        <f aca="true" t="shared" si="5" ref="G41:G57">IF($D41=0,0,$F41/$D41)</f>
        <v>0.238834050324996</v>
      </c>
      <c r="H41" s="29">
        <v>10581714</v>
      </c>
      <c r="I41" s="27">
        <v>14053955</v>
      </c>
      <c r="J41" s="30">
        <v>0</v>
      </c>
      <c r="K41" s="30">
        <v>24635669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5</v>
      </c>
      <c r="B42" s="24" t="s">
        <v>552</v>
      </c>
      <c r="C42" s="25" t="s">
        <v>551</v>
      </c>
      <c r="D42" s="26">
        <v>319652152</v>
      </c>
      <c r="E42" s="27">
        <v>319652152</v>
      </c>
      <c r="F42" s="27">
        <v>89766032</v>
      </c>
      <c r="G42" s="28">
        <f t="shared" si="5"/>
        <v>0.2808241128312504</v>
      </c>
      <c r="H42" s="29">
        <v>78125085</v>
      </c>
      <c r="I42" s="27">
        <v>10471266</v>
      </c>
      <c r="J42" s="30">
        <v>1169681</v>
      </c>
      <c r="K42" s="30">
        <v>89766032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550</v>
      </c>
      <c r="C43" s="33"/>
      <c r="D43" s="34">
        <f>SUM(D38:D42)</f>
        <v>910613178</v>
      </c>
      <c r="E43" s="35">
        <f>SUM(E38:E42)</f>
        <v>910613178</v>
      </c>
      <c r="F43" s="35">
        <f>SUM(F38:F42)</f>
        <v>342507214</v>
      </c>
      <c r="G43" s="36">
        <f t="shared" si="5"/>
        <v>0.37612811045877487</v>
      </c>
      <c r="H43" s="37">
        <f aca="true" t="shared" si="6" ref="H43:W43">SUM(H38:H42)</f>
        <v>231954077</v>
      </c>
      <c r="I43" s="35">
        <f t="shared" si="6"/>
        <v>94202444</v>
      </c>
      <c r="J43" s="38">
        <f t="shared" si="6"/>
        <v>16350693</v>
      </c>
      <c r="K43" s="38">
        <f t="shared" si="6"/>
        <v>342507214</v>
      </c>
      <c r="L43" s="37">
        <f t="shared" si="6"/>
        <v>0</v>
      </c>
      <c r="M43" s="35">
        <f t="shared" si="6"/>
        <v>0</v>
      </c>
      <c r="N43" s="38">
        <f t="shared" si="6"/>
        <v>0</v>
      </c>
      <c r="O43" s="38">
        <f t="shared" si="6"/>
        <v>0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8</v>
      </c>
      <c r="B44" s="24" t="s">
        <v>549</v>
      </c>
      <c r="C44" s="25" t="s">
        <v>548</v>
      </c>
      <c r="D44" s="26">
        <v>221194268</v>
      </c>
      <c r="E44" s="27">
        <v>221194268</v>
      </c>
      <c r="F44" s="27">
        <v>71806154</v>
      </c>
      <c r="G44" s="28">
        <f t="shared" si="5"/>
        <v>0.32462936155289523</v>
      </c>
      <c r="H44" s="29">
        <v>68131698</v>
      </c>
      <c r="I44" s="27">
        <v>2581307</v>
      </c>
      <c r="J44" s="30">
        <v>1093149</v>
      </c>
      <c r="K44" s="30">
        <v>71806154</v>
      </c>
      <c r="L44" s="29">
        <v>0</v>
      </c>
      <c r="M44" s="27">
        <v>0</v>
      </c>
      <c r="N44" s="30">
        <v>0</v>
      </c>
      <c r="O44" s="30">
        <v>0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8</v>
      </c>
      <c r="B45" s="24" t="s">
        <v>547</v>
      </c>
      <c r="C45" s="25" t="s">
        <v>546</v>
      </c>
      <c r="D45" s="26">
        <v>108758164</v>
      </c>
      <c r="E45" s="27">
        <v>108758164</v>
      </c>
      <c r="F45" s="27">
        <v>72349952</v>
      </c>
      <c r="G45" s="28">
        <f t="shared" si="5"/>
        <v>0.6652369747617292</v>
      </c>
      <c r="H45" s="29">
        <v>36178810</v>
      </c>
      <c r="I45" s="27">
        <v>35905701</v>
      </c>
      <c r="J45" s="30">
        <v>265441</v>
      </c>
      <c r="K45" s="30">
        <v>72349952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8</v>
      </c>
      <c r="B46" s="24" t="s">
        <v>545</v>
      </c>
      <c r="C46" s="25" t="s">
        <v>544</v>
      </c>
      <c r="D46" s="26">
        <v>210547175</v>
      </c>
      <c r="E46" s="27">
        <v>210547175</v>
      </c>
      <c r="F46" s="27">
        <v>75321906</v>
      </c>
      <c r="G46" s="28">
        <f t="shared" si="5"/>
        <v>0.35774360781615805</v>
      </c>
      <c r="H46" s="29">
        <v>69855068</v>
      </c>
      <c r="I46" s="27">
        <v>3813859</v>
      </c>
      <c r="J46" s="30">
        <v>1652979</v>
      </c>
      <c r="K46" s="30">
        <v>75321906</v>
      </c>
      <c r="L46" s="29">
        <v>0</v>
      </c>
      <c r="M46" s="27">
        <v>0</v>
      </c>
      <c r="N46" s="30">
        <v>0</v>
      </c>
      <c r="O46" s="30">
        <v>0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8</v>
      </c>
      <c r="B47" s="24" t="s">
        <v>543</v>
      </c>
      <c r="C47" s="25" t="s">
        <v>542</v>
      </c>
      <c r="D47" s="26">
        <v>162163508</v>
      </c>
      <c r="E47" s="27">
        <v>162163508</v>
      </c>
      <c r="F47" s="27">
        <v>57376739</v>
      </c>
      <c r="G47" s="28">
        <f t="shared" si="5"/>
        <v>0.35382028736082843</v>
      </c>
      <c r="H47" s="29">
        <v>54916587</v>
      </c>
      <c r="I47" s="27">
        <v>1834686</v>
      </c>
      <c r="J47" s="30">
        <v>625466</v>
      </c>
      <c r="K47" s="30">
        <v>57376739</v>
      </c>
      <c r="L47" s="29">
        <v>0</v>
      </c>
      <c r="M47" s="27">
        <v>0</v>
      </c>
      <c r="N47" s="30">
        <v>0</v>
      </c>
      <c r="O47" s="30">
        <v>0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8</v>
      </c>
      <c r="B48" s="24" t="s">
        <v>541</v>
      </c>
      <c r="C48" s="25" t="s">
        <v>540</v>
      </c>
      <c r="D48" s="26">
        <v>814452372</v>
      </c>
      <c r="E48" s="27">
        <v>814452372</v>
      </c>
      <c r="F48" s="27">
        <v>193053648</v>
      </c>
      <c r="G48" s="28">
        <f t="shared" si="5"/>
        <v>0.23703491405633723</v>
      </c>
      <c r="H48" s="29">
        <v>92537233</v>
      </c>
      <c r="I48" s="27">
        <v>27372185</v>
      </c>
      <c r="J48" s="30">
        <v>73144230</v>
      </c>
      <c r="K48" s="30">
        <v>193053648</v>
      </c>
      <c r="L48" s="29">
        <v>0</v>
      </c>
      <c r="M48" s="27">
        <v>0</v>
      </c>
      <c r="N48" s="30">
        <v>0</v>
      </c>
      <c r="O48" s="30">
        <v>0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5</v>
      </c>
      <c r="B49" s="24" t="s">
        <v>539</v>
      </c>
      <c r="C49" s="25" t="s">
        <v>538</v>
      </c>
      <c r="D49" s="26">
        <v>1062138902</v>
      </c>
      <c r="E49" s="27">
        <v>1062138902</v>
      </c>
      <c r="F49" s="27">
        <v>314078327</v>
      </c>
      <c r="G49" s="28">
        <f t="shared" si="5"/>
        <v>0.29570362822470087</v>
      </c>
      <c r="H49" s="29">
        <v>263128558</v>
      </c>
      <c r="I49" s="27">
        <v>30227371</v>
      </c>
      <c r="J49" s="30">
        <v>20722398</v>
      </c>
      <c r="K49" s="30">
        <v>314078327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537</v>
      </c>
      <c r="C50" s="33"/>
      <c r="D50" s="34">
        <f>SUM(D44:D49)</f>
        <v>2579254389</v>
      </c>
      <c r="E50" s="35">
        <f>SUM(E44:E49)</f>
        <v>2579254389</v>
      </c>
      <c r="F50" s="35">
        <f>SUM(F44:F49)</f>
        <v>783986726</v>
      </c>
      <c r="G50" s="36">
        <f t="shared" si="5"/>
        <v>0.30395866702545715</v>
      </c>
      <c r="H50" s="37">
        <f aca="true" t="shared" si="7" ref="H50:W50">SUM(H44:H49)</f>
        <v>584747954</v>
      </c>
      <c r="I50" s="35">
        <f t="shared" si="7"/>
        <v>101735109</v>
      </c>
      <c r="J50" s="38">
        <f t="shared" si="7"/>
        <v>97503663</v>
      </c>
      <c r="K50" s="38">
        <f t="shared" si="7"/>
        <v>783986726</v>
      </c>
      <c r="L50" s="37">
        <f t="shared" si="7"/>
        <v>0</v>
      </c>
      <c r="M50" s="35">
        <f t="shared" si="7"/>
        <v>0</v>
      </c>
      <c r="N50" s="38">
        <f t="shared" si="7"/>
        <v>0</v>
      </c>
      <c r="O50" s="38">
        <f t="shared" si="7"/>
        <v>0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8</v>
      </c>
      <c r="B51" s="24" t="s">
        <v>536</v>
      </c>
      <c r="C51" s="25" t="s">
        <v>535</v>
      </c>
      <c r="D51" s="26">
        <v>310950418</v>
      </c>
      <c r="E51" s="27">
        <v>310950418</v>
      </c>
      <c r="F51" s="27">
        <v>92513950</v>
      </c>
      <c r="G51" s="28">
        <f t="shared" si="5"/>
        <v>0.29751994094441125</v>
      </c>
      <c r="H51" s="29">
        <v>58976905</v>
      </c>
      <c r="I51" s="27">
        <v>26881091</v>
      </c>
      <c r="J51" s="30">
        <v>6655954</v>
      </c>
      <c r="K51" s="30">
        <v>92513950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8</v>
      </c>
      <c r="B52" s="24" t="s">
        <v>534</v>
      </c>
      <c r="C52" s="25" t="s">
        <v>533</v>
      </c>
      <c r="D52" s="26">
        <v>205395400</v>
      </c>
      <c r="E52" s="27">
        <v>205395400</v>
      </c>
      <c r="F52" s="27">
        <v>57792741</v>
      </c>
      <c r="G52" s="28">
        <f t="shared" si="5"/>
        <v>0.28137310280561295</v>
      </c>
      <c r="H52" s="29">
        <v>32412849</v>
      </c>
      <c r="I52" s="27">
        <v>24019582</v>
      </c>
      <c r="J52" s="30">
        <v>1360310</v>
      </c>
      <c r="K52" s="30">
        <v>57792741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8</v>
      </c>
      <c r="B53" s="24" t="s">
        <v>532</v>
      </c>
      <c r="C53" s="25" t="s">
        <v>531</v>
      </c>
      <c r="D53" s="26">
        <v>307497178</v>
      </c>
      <c r="E53" s="27">
        <v>307497178</v>
      </c>
      <c r="F53" s="27">
        <v>70848184</v>
      </c>
      <c r="G53" s="28">
        <f t="shared" si="5"/>
        <v>0.23040271283400202</v>
      </c>
      <c r="H53" s="29">
        <v>62289586</v>
      </c>
      <c r="I53" s="27">
        <v>4843426</v>
      </c>
      <c r="J53" s="30">
        <v>3715172</v>
      </c>
      <c r="K53" s="30">
        <v>70848184</v>
      </c>
      <c r="L53" s="29">
        <v>0</v>
      </c>
      <c r="M53" s="27">
        <v>0</v>
      </c>
      <c r="N53" s="30">
        <v>0</v>
      </c>
      <c r="O53" s="30">
        <v>0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8</v>
      </c>
      <c r="B54" s="24" t="s">
        <v>530</v>
      </c>
      <c r="C54" s="25" t="s">
        <v>529</v>
      </c>
      <c r="D54" s="26">
        <v>90614139</v>
      </c>
      <c r="E54" s="27">
        <v>90614139</v>
      </c>
      <c r="F54" s="27">
        <v>3092293</v>
      </c>
      <c r="G54" s="28">
        <f t="shared" si="5"/>
        <v>0.03412594363446967</v>
      </c>
      <c r="H54" s="29">
        <v>769242</v>
      </c>
      <c r="I54" s="27">
        <v>1971082</v>
      </c>
      <c r="J54" s="30">
        <v>351969</v>
      </c>
      <c r="K54" s="30">
        <v>3092293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5</v>
      </c>
      <c r="B55" s="24" t="s">
        <v>528</v>
      </c>
      <c r="C55" s="25" t="s">
        <v>527</v>
      </c>
      <c r="D55" s="26">
        <v>736229600</v>
      </c>
      <c r="E55" s="27">
        <v>736229600</v>
      </c>
      <c r="F55" s="27">
        <v>416730623</v>
      </c>
      <c r="G55" s="28">
        <f t="shared" si="5"/>
        <v>0.5660335077535595</v>
      </c>
      <c r="H55" s="29">
        <v>8724946</v>
      </c>
      <c r="I55" s="27">
        <v>279743276</v>
      </c>
      <c r="J55" s="30">
        <v>128262401</v>
      </c>
      <c r="K55" s="30">
        <v>416730623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526</v>
      </c>
      <c r="C56" s="33"/>
      <c r="D56" s="34">
        <f>SUM(D51:D55)</f>
        <v>1650686735</v>
      </c>
      <c r="E56" s="35">
        <f>SUM(E51:E55)</f>
        <v>1650686735</v>
      </c>
      <c r="F56" s="35">
        <f>SUM(F51:F55)</f>
        <v>640977791</v>
      </c>
      <c r="G56" s="36">
        <f t="shared" si="5"/>
        <v>0.3883097727807209</v>
      </c>
      <c r="H56" s="37">
        <f aca="true" t="shared" si="8" ref="H56:W56">SUM(H51:H55)</f>
        <v>163173528</v>
      </c>
      <c r="I56" s="35">
        <f t="shared" si="8"/>
        <v>337458457</v>
      </c>
      <c r="J56" s="38">
        <f t="shared" si="8"/>
        <v>140345806</v>
      </c>
      <c r="K56" s="38">
        <f t="shared" si="8"/>
        <v>640977791</v>
      </c>
      <c r="L56" s="37">
        <f t="shared" si="8"/>
        <v>0</v>
      </c>
      <c r="M56" s="35">
        <f t="shared" si="8"/>
        <v>0</v>
      </c>
      <c r="N56" s="38">
        <f t="shared" si="8"/>
        <v>0</v>
      </c>
      <c r="O56" s="38">
        <f t="shared" si="8"/>
        <v>0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525</v>
      </c>
      <c r="C57" s="41"/>
      <c r="D57" s="42">
        <f>SUM(D5:D6,D8:D17,D19:D26,D28:D36,D38:D42,D44:D49,D51:D55)</f>
        <v>25104509132</v>
      </c>
      <c r="E57" s="43">
        <f>SUM(E5:E6,E8:E17,E19:E26,E28:E36,E38:E42,E44:E49,E51:E55)</f>
        <v>25114895119</v>
      </c>
      <c r="F57" s="43">
        <f>SUM(F5:F6,F8:F17,F19:F26,F28:F36,F38:F42,F44:F49,F51:F55)</f>
        <v>6173454184</v>
      </c>
      <c r="G57" s="44">
        <f t="shared" si="5"/>
        <v>0.24591017301074708</v>
      </c>
      <c r="H57" s="45">
        <f aca="true" t="shared" si="9" ref="H57:W57">SUM(H5:H6,H8:H17,H19:H26,H28:H36,H38:H42,H44:H49,H51:H55)</f>
        <v>3847908424</v>
      </c>
      <c r="I57" s="43">
        <f t="shared" si="9"/>
        <v>1279574951</v>
      </c>
      <c r="J57" s="46">
        <f t="shared" si="9"/>
        <v>1045970809</v>
      </c>
      <c r="K57" s="46">
        <f t="shared" si="9"/>
        <v>6173454184</v>
      </c>
      <c r="L57" s="45">
        <f t="shared" si="9"/>
        <v>0</v>
      </c>
      <c r="M57" s="43">
        <f t="shared" si="9"/>
        <v>0</v>
      </c>
      <c r="N57" s="46">
        <f t="shared" si="9"/>
        <v>0</v>
      </c>
      <c r="O57" s="46">
        <f t="shared" si="9"/>
        <v>0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524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70</v>
      </c>
      <c r="B60" s="24" t="s">
        <v>523</v>
      </c>
      <c r="C60" s="25" t="s">
        <v>522</v>
      </c>
      <c r="D60" s="26">
        <v>6312594088</v>
      </c>
      <c r="E60" s="27">
        <v>6312594088</v>
      </c>
      <c r="F60" s="27">
        <v>1582484429</v>
      </c>
      <c r="G60" s="28">
        <f aca="true" t="shared" si="10" ref="G60:G89">IF($D60=0,0,$F60/$D60)</f>
        <v>0.25068686611867574</v>
      </c>
      <c r="H60" s="29">
        <v>660889374</v>
      </c>
      <c r="I60" s="27">
        <v>531028416</v>
      </c>
      <c r="J60" s="30">
        <v>390566639</v>
      </c>
      <c r="K60" s="30">
        <v>1582484429</v>
      </c>
      <c r="L60" s="29">
        <v>0</v>
      </c>
      <c r="M60" s="27">
        <v>0</v>
      </c>
      <c r="N60" s="30">
        <v>0</v>
      </c>
      <c r="O60" s="30">
        <v>0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67</v>
      </c>
      <c r="C61" s="33"/>
      <c r="D61" s="34">
        <f>D60</f>
        <v>6312594088</v>
      </c>
      <c r="E61" s="35">
        <f>E60</f>
        <v>6312594088</v>
      </c>
      <c r="F61" s="35">
        <f>F60</f>
        <v>1582484429</v>
      </c>
      <c r="G61" s="36">
        <f t="shared" si="10"/>
        <v>0.25068686611867574</v>
      </c>
      <c r="H61" s="37">
        <f aca="true" t="shared" si="11" ref="H61:W61">H60</f>
        <v>660889374</v>
      </c>
      <c r="I61" s="35">
        <f t="shared" si="11"/>
        <v>531028416</v>
      </c>
      <c r="J61" s="38">
        <f t="shared" si="11"/>
        <v>390566639</v>
      </c>
      <c r="K61" s="38">
        <f t="shared" si="11"/>
        <v>1582484429</v>
      </c>
      <c r="L61" s="37">
        <f t="shared" si="11"/>
        <v>0</v>
      </c>
      <c r="M61" s="35">
        <f t="shared" si="11"/>
        <v>0</v>
      </c>
      <c r="N61" s="38">
        <f t="shared" si="11"/>
        <v>0</v>
      </c>
      <c r="O61" s="38">
        <f t="shared" si="11"/>
        <v>0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8</v>
      </c>
      <c r="B62" s="24" t="s">
        <v>521</v>
      </c>
      <c r="C62" s="25" t="s">
        <v>520</v>
      </c>
      <c r="D62" s="26">
        <v>112525351</v>
      </c>
      <c r="E62" s="27">
        <v>112525351</v>
      </c>
      <c r="F62" s="27">
        <v>12130707</v>
      </c>
      <c r="G62" s="28">
        <f t="shared" si="10"/>
        <v>0.1078042138255583</v>
      </c>
      <c r="H62" s="29">
        <v>4038937</v>
      </c>
      <c r="I62" s="27">
        <v>4049277</v>
      </c>
      <c r="J62" s="30">
        <v>4042493</v>
      </c>
      <c r="K62" s="30">
        <v>12130707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8</v>
      </c>
      <c r="B63" s="24" t="s">
        <v>519</v>
      </c>
      <c r="C63" s="25" t="s">
        <v>518</v>
      </c>
      <c r="D63" s="26">
        <v>217961608</v>
      </c>
      <c r="E63" s="27">
        <v>217961608</v>
      </c>
      <c r="F63" s="27">
        <v>40739657</v>
      </c>
      <c r="G63" s="28">
        <f t="shared" si="10"/>
        <v>0.18691207765360218</v>
      </c>
      <c r="H63" s="29">
        <v>35525673</v>
      </c>
      <c r="I63" s="27">
        <v>2606992</v>
      </c>
      <c r="J63" s="30">
        <v>2606992</v>
      </c>
      <c r="K63" s="30">
        <v>40739657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8</v>
      </c>
      <c r="B64" s="24" t="s">
        <v>517</v>
      </c>
      <c r="C64" s="25" t="s">
        <v>516</v>
      </c>
      <c r="D64" s="26">
        <v>132331987</v>
      </c>
      <c r="E64" s="27">
        <v>132331987</v>
      </c>
      <c r="F64" s="27">
        <v>30644952</v>
      </c>
      <c r="G64" s="28">
        <f t="shared" si="10"/>
        <v>0.23157630059616652</v>
      </c>
      <c r="H64" s="29">
        <v>22819145</v>
      </c>
      <c r="I64" s="27">
        <v>4639497</v>
      </c>
      <c r="J64" s="30">
        <v>3186310</v>
      </c>
      <c r="K64" s="30">
        <v>30644952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8</v>
      </c>
      <c r="B65" s="24" t="s">
        <v>515</v>
      </c>
      <c r="C65" s="25" t="s">
        <v>514</v>
      </c>
      <c r="D65" s="26">
        <v>89547898</v>
      </c>
      <c r="E65" s="27">
        <v>89547898</v>
      </c>
      <c r="F65" s="27">
        <v>18439344</v>
      </c>
      <c r="G65" s="28">
        <f t="shared" si="10"/>
        <v>0.20591598922846854</v>
      </c>
      <c r="H65" s="29">
        <v>8654602</v>
      </c>
      <c r="I65" s="27">
        <v>4875534</v>
      </c>
      <c r="J65" s="30">
        <v>4909208</v>
      </c>
      <c r="K65" s="30">
        <v>18439344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5</v>
      </c>
      <c r="B66" s="24" t="s">
        <v>513</v>
      </c>
      <c r="C66" s="25" t="s">
        <v>512</v>
      </c>
      <c r="D66" s="26">
        <v>64205371</v>
      </c>
      <c r="E66" s="27">
        <v>64205371</v>
      </c>
      <c r="F66" s="27">
        <v>12188051</v>
      </c>
      <c r="G66" s="28">
        <f t="shared" si="10"/>
        <v>0.18982914996317052</v>
      </c>
      <c r="H66" s="29">
        <v>11809636</v>
      </c>
      <c r="I66" s="27">
        <v>146068</v>
      </c>
      <c r="J66" s="30">
        <v>232347</v>
      </c>
      <c r="K66" s="30">
        <v>12188051</v>
      </c>
      <c r="L66" s="29">
        <v>0</v>
      </c>
      <c r="M66" s="27">
        <v>0</v>
      </c>
      <c r="N66" s="30">
        <v>0</v>
      </c>
      <c r="O66" s="30">
        <v>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511</v>
      </c>
      <c r="C67" s="33"/>
      <c r="D67" s="34">
        <f>SUM(D62:D66)</f>
        <v>616572215</v>
      </c>
      <c r="E67" s="35">
        <f>SUM(E62:E66)</f>
        <v>616572215</v>
      </c>
      <c r="F67" s="35">
        <f>SUM(F62:F66)</f>
        <v>114142711</v>
      </c>
      <c r="G67" s="36">
        <f t="shared" si="10"/>
        <v>0.18512464269899026</v>
      </c>
      <c r="H67" s="37">
        <f aca="true" t="shared" si="12" ref="H67:W67">SUM(H62:H66)</f>
        <v>82847993</v>
      </c>
      <c r="I67" s="35">
        <f t="shared" si="12"/>
        <v>16317368</v>
      </c>
      <c r="J67" s="38">
        <f t="shared" si="12"/>
        <v>14977350</v>
      </c>
      <c r="K67" s="38">
        <f t="shared" si="12"/>
        <v>114142711</v>
      </c>
      <c r="L67" s="37">
        <f t="shared" si="12"/>
        <v>0</v>
      </c>
      <c r="M67" s="35">
        <f t="shared" si="12"/>
        <v>0</v>
      </c>
      <c r="N67" s="38">
        <f t="shared" si="12"/>
        <v>0</v>
      </c>
      <c r="O67" s="38">
        <f t="shared" si="12"/>
        <v>0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8</v>
      </c>
      <c r="B68" s="24" t="s">
        <v>510</v>
      </c>
      <c r="C68" s="25" t="s">
        <v>509</v>
      </c>
      <c r="D68" s="26">
        <v>192682926</v>
      </c>
      <c r="E68" s="27">
        <v>192682926</v>
      </c>
      <c r="F68" s="27">
        <v>54876382</v>
      </c>
      <c r="G68" s="28">
        <f t="shared" si="10"/>
        <v>0.2848014774282595</v>
      </c>
      <c r="H68" s="29">
        <v>54876382</v>
      </c>
      <c r="I68" s="27">
        <v>0</v>
      </c>
      <c r="J68" s="30">
        <v>0</v>
      </c>
      <c r="K68" s="30">
        <v>54876382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8</v>
      </c>
      <c r="B69" s="24" t="s">
        <v>508</v>
      </c>
      <c r="C69" s="25" t="s">
        <v>507</v>
      </c>
      <c r="D69" s="26">
        <v>72583041</v>
      </c>
      <c r="E69" s="27">
        <v>72583041</v>
      </c>
      <c r="F69" s="27">
        <v>35491614</v>
      </c>
      <c r="G69" s="28">
        <f t="shared" si="10"/>
        <v>0.48897942978167586</v>
      </c>
      <c r="H69" s="29">
        <v>19725474</v>
      </c>
      <c r="I69" s="27">
        <v>3747134</v>
      </c>
      <c r="J69" s="30">
        <v>12019006</v>
      </c>
      <c r="K69" s="30">
        <v>35491614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8</v>
      </c>
      <c r="B70" s="24" t="s">
        <v>506</v>
      </c>
      <c r="C70" s="25" t="s">
        <v>505</v>
      </c>
      <c r="D70" s="26">
        <v>112142419</v>
      </c>
      <c r="E70" s="27">
        <v>112142419</v>
      </c>
      <c r="F70" s="27">
        <v>45549083</v>
      </c>
      <c r="G70" s="28">
        <f t="shared" si="10"/>
        <v>0.40617175379461007</v>
      </c>
      <c r="H70" s="29">
        <v>15015230</v>
      </c>
      <c r="I70" s="27">
        <v>26727869</v>
      </c>
      <c r="J70" s="30">
        <v>3805984</v>
      </c>
      <c r="K70" s="30">
        <v>45549083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8</v>
      </c>
      <c r="B71" s="24" t="s">
        <v>504</v>
      </c>
      <c r="C71" s="25" t="s">
        <v>503</v>
      </c>
      <c r="D71" s="26">
        <v>1797825637</v>
      </c>
      <c r="E71" s="27">
        <v>1797825637</v>
      </c>
      <c r="F71" s="27">
        <v>543075265</v>
      </c>
      <c r="G71" s="28">
        <f t="shared" si="10"/>
        <v>0.30207337898808706</v>
      </c>
      <c r="H71" s="29">
        <v>291130992</v>
      </c>
      <c r="I71" s="27">
        <v>104837383</v>
      </c>
      <c r="J71" s="30">
        <v>147106890</v>
      </c>
      <c r="K71" s="30">
        <v>543075265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8</v>
      </c>
      <c r="B72" s="24" t="s">
        <v>502</v>
      </c>
      <c r="C72" s="25" t="s">
        <v>501</v>
      </c>
      <c r="D72" s="26">
        <v>360759875</v>
      </c>
      <c r="E72" s="27">
        <v>360759875</v>
      </c>
      <c r="F72" s="27">
        <v>88920707</v>
      </c>
      <c r="G72" s="28">
        <f t="shared" si="10"/>
        <v>0.24648169921890564</v>
      </c>
      <c r="H72" s="29">
        <v>68977883</v>
      </c>
      <c r="I72" s="27">
        <v>19942824</v>
      </c>
      <c r="J72" s="30">
        <v>0</v>
      </c>
      <c r="K72" s="30">
        <v>88920707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5</v>
      </c>
      <c r="B73" s="24" t="s">
        <v>500</v>
      </c>
      <c r="C73" s="25" t="s">
        <v>499</v>
      </c>
      <c r="D73" s="26">
        <v>111250536</v>
      </c>
      <c r="E73" s="27">
        <v>111250536</v>
      </c>
      <c r="F73" s="27">
        <v>45918398</v>
      </c>
      <c r="G73" s="28">
        <f t="shared" si="10"/>
        <v>0.41274765633488725</v>
      </c>
      <c r="H73" s="29">
        <v>42883541</v>
      </c>
      <c r="I73" s="27">
        <v>2782601</v>
      </c>
      <c r="J73" s="30">
        <v>252256</v>
      </c>
      <c r="K73" s="30">
        <v>45918398</v>
      </c>
      <c r="L73" s="29">
        <v>0</v>
      </c>
      <c r="M73" s="27">
        <v>0</v>
      </c>
      <c r="N73" s="30">
        <v>0</v>
      </c>
      <c r="O73" s="30">
        <v>0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498</v>
      </c>
      <c r="C74" s="33"/>
      <c r="D74" s="34">
        <f>SUM(D68:D73)</f>
        <v>2647244434</v>
      </c>
      <c r="E74" s="35">
        <f>SUM(E68:E73)</f>
        <v>2647244434</v>
      </c>
      <c r="F74" s="35">
        <f>SUM(F68:F73)</f>
        <v>813831449</v>
      </c>
      <c r="G74" s="36">
        <f t="shared" si="10"/>
        <v>0.3074258797364989</v>
      </c>
      <c r="H74" s="37">
        <f aca="true" t="shared" si="13" ref="H74:W74">SUM(H68:H73)</f>
        <v>492609502</v>
      </c>
      <c r="I74" s="35">
        <f t="shared" si="13"/>
        <v>158037811</v>
      </c>
      <c r="J74" s="38">
        <f t="shared" si="13"/>
        <v>163184136</v>
      </c>
      <c r="K74" s="38">
        <f t="shared" si="13"/>
        <v>813831449</v>
      </c>
      <c r="L74" s="37">
        <f t="shared" si="13"/>
        <v>0</v>
      </c>
      <c r="M74" s="35">
        <f t="shared" si="13"/>
        <v>0</v>
      </c>
      <c r="N74" s="38">
        <f t="shared" si="13"/>
        <v>0</v>
      </c>
      <c r="O74" s="38">
        <f t="shared" si="13"/>
        <v>0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8</v>
      </c>
      <c r="B75" s="24" t="s">
        <v>497</v>
      </c>
      <c r="C75" s="25" t="s">
        <v>496</v>
      </c>
      <c r="D75" s="26">
        <v>392718780</v>
      </c>
      <c r="E75" s="27">
        <v>392718780</v>
      </c>
      <c r="F75" s="27">
        <v>123136047</v>
      </c>
      <c r="G75" s="28">
        <f t="shared" si="10"/>
        <v>0.3135476408844008</v>
      </c>
      <c r="H75" s="29">
        <v>81292065</v>
      </c>
      <c r="I75" s="27">
        <v>19558717</v>
      </c>
      <c r="J75" s="30">
        <v>22285265</v>
      </c>
      <c r="K75" s="30">
        <v>123136047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8</v>
      </c>
      <c r="B76" s="24" t="s">
        <v>495</v>
      </c>
      <c r="C76" s="25" t="s">
        <v>494</v>
      </c>
      <c r="D76" s="26">
        <v>602996363</v>
      </c>
      <c r="E76" s="27">
        <v>602996363</v>
      </c>
      <c r="F76" s="27">
        <v>180051152</v>
      </c>
      <c r="G76" s="28">
        <f t="shared" si="10"/>
        <v>0.29859409284695804</v>
      </c>
      <c r="H76" s="29">
        <v>103694771</v>
      </c>
      <c r="I76" s="27">
        <v>40285746</v>
      </c>
      <c r="J76" s="30">
        <v>36070635</v>
      </c>
      <c r="K76" s="30">
        <v>180051152</v>
      </c>
      <c r="L76" s="29">
        <v>0</v>
      </c>
      <c r="M76" s="27">
        <v>0</v>
      </c>
      <c r="N76" s="30">
        <v>0</v>
      </c>
      <c r="O76" s="30">
        <v>0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8</v>
      </c>
      <c r="B77" s="24" t="s">
        <v>493</v>
      </c>
      <c r="C77" s="25" t="s">
        <v>492</v>
      </c>
      <c r="D77" s="26">
        <v>243341218</v>
      </c>
      <c r="E77" s="27">
        <v>243341218</v>
      </c>
      <c r="F77" s="27">
        <v>78166993</v>
      </c>
      <c r="G77" s="28">
        <f t="shared" si="10"/>
        <v>0.3212238092767334</v>
      </c>
      <c r="H77" s="29">
        <v>45718061</v>
      </c>
      <c r="I77" s="27">
        <v>17687725</v>
      </c>
      <c r="J77" s="30">
        <v>14761207</v>
      </c>
      <c r="K77" s="30">
        <v>78166993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8</v>
      </c>
      <c r="B78" s="24" t="s">
        <v>491</v>
      </c>
      <c r="C78" s="25" t="s">
        <v>490</v>
      </c>
      <c r="D78" s="26">
        <v>1400829715</v>
      </c>
      <c r="E78" s="27">
        <v>1400829715</v>
      </c>
      <c r="F78" s="27">
        <v>259571406</v>
      </c>
      <c r="G78" s="28">
        <f t="shared" si="10"/>
        <v>0.185298329426143</v>
      </c>
      <c r="H78" s="29">
        <v>220611115</v>
      </c>
      <c r="I78" s="27">
        <v>-18045875</v>
      </c>
      <c r="J78" s="30">
        <v>57006166</v>
      </c>
      <c r="K78" s="30">
        <v>259571406</v>
      </c>
      <c r="L78" s="29">
        <v>0</v>
      </c>
      <c r="M78" s="27">
        <v>0</v>
      </c>
      <c r="N78" s="30">
        <v>0</v>
      </c>
      <c r="O78" s="30">
        <v>0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8</v>
      </c>
      <c r="B79" s="24" t="s">
        <v>489</v>
      </c>
      <c r="C79" s="25" t="s">
        <v>488</v>
      </c>
      <c r="D79" s="26">
        <v>109885728</v>
      </c>
      <c r="E79" s="27">
        <v>109885728</v>
      </c>
      <c r="F79" s="27">
        <v>38289594</v>
      </c>
      <c r="G79" s="28">
        <f t="shared" si="10"/>
        <v>0.3484491998815351</v>
      </c>
      <c r="H79" s="29">
        <v>29016044</v>
      </c>
      <c r="I79" s="27">
        <v>9273550</v>
      </c>
      <c r="J79" s="30">
        <v>0</v>
      </c>
      <c r="K79" s="30">
        <v>38289594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8</v>
      </c>
      <c r="B80" s="24" t="s">
        <v>487</v>
      </c>
      <c r="C80" s="25" t="s">
        <v>486</v>
      </c>
      <c r="D80" s="26">
        <v>218108260</v>
      </c>
      <c r="E80" s="27">
        <v>218108260</v>
      </c>
      <c r="F80" s="27">
        <v>59215490</v>
      </c>
      <c r="G80" s="28">
        <f t="shared" si="10"/>
        <v>0.27149586173398477</v>
      </c>
      <c r="H80" s="29">
        <v>22523338</v>
      </c>
      <c r="I80" s="27">
        <v>10220341</v>
      </c>
      <c r="J80" s="30">
        <v>26471811</v>
      </c>
      <c r="K80" s="30">
        <v>59215490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5</v>
      </c>
      <c r="B81" s="24" t="s">
        <v>485</v>
      </c>
      <c r="C81" s="25" t="s">
        <v>484</v>
      </c>
      <c r="D81" s="26">
        <v>95026066</v>
      </c>
      <c r="E81" s="27">
        <v>95026066</v>
      </c>
      <c r="F81" s="27">
        <v>39707055</v>
      </c>
      <c r="G81" s="28">
        <f t="shared" si="10"/>
        <v>0.4178543495634135</v>
      </c>
      <c r="H81" s="29">
        <v>35904234</v>
      </c>
      <c r="I81" s="27">
        <v>3576450</v>
      </c>
      <c r="J81" s="30">
        <v>226371</v>
      </c>
      <c r="K81" s="30">
        <v>39707055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483</v>
      </c>
      <c r="C82" s="33"/>
      <c r="D82" s="34">
        <f>SUM(D75:D81)</f>
        <v>3062906130</v>
      </c>
      <c r="E82" s="35">
        <f>SUM(E75:E81)</f>
        <v>3062906130</v>
      </c>
      <c r="F82" s="35">
        <f>SUM(F75:F81)</f>
        <v>778137737</v>
      </c>
      <c r="G82" s="36">
        <f t="shared" si="10"/>
        <v>0.2540521008392771</v>
      </c>
      <c r="H82" s="37">
        <f aca="true" t="shared" si="14" ref="H82:W82">SUM(H75:H81)</f>
        <v>538759628</v>
      </c>
      <c r="I82" s="35">
        <f t="shared" si="14"/>
        <v>82556654</v>
      </c>
      <c r="J82" s="38">
        <f t="shared" si="14"/>
        <v>156821455</v>
      </c>
      <c r="K82" s="38">
        <f t="shared" si="14"/>
        <v>778137737</v>
      </c>
      <c r="L82" s="37">
        <f t="shared" si="14"/>
        <v>0</v>
      </c>
      <c r="M82" s="35">
        <f t="shared" si="14"/>
        <v>0</v>
      </c>
      <c r="N82" s="38">
        <f t="shared" si="14"/>
        <v>0</v>
      </c>
      <c r="O82" s="38">
        <f t="shared" si="14"/>
        <v>0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8</v>
      </c>
      <c r="B83" s="24" t="s">
        <v>482</v>
      </c>
      <c r="C83" s="25" t="s">
        <v>481</v>
      </c>
      <c r="D83" s="26">
        <v>447570182</v>
      </c>
      <c r="E83" s="27">
        <v>447570182</v>
      </c>
      <c r="F83" s="27">
        <v>178487382</v>
      </c>
      <c r="G83" s="28">
        <f t="shared" si="10"/>
        <v>0.39879194186354444</v>
      </c>
      <c r="H83" s="29">
        <v>104732863</v>
      </c>
      <c r="I83" s="27">
        <v>36886191</v>
      </c>
      <c r="J83" s="30">
        <v>36868328</v>
      </c>
      <c r="K83" s="30">
        <v>178487382</v>
      </c>
      <c r="L83" s="29">
        <v>0</v>
      </c>
      <c r="M83" s="27">
        <v>0</v>
      </c>
      <c r="N83" s="30">
        <v>0</v>
      </c>
      <c r="O83" s="30">
        <v>0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8</v>
      </c>
      <c r="B84" s="24" t="s">
        <v>480</v>
      </c>
      <c r="C84" s="25" t="s">
        <v>479</v>
      </c>
      <c r="D84" s="26">
        <v>483684932</v>
      </c>
      <c r="E84" s="27">
        <v>483684932</v>
      </c>
      <c r="F84" s="27">
        <v>144122382</v>
      </c>
      <c r="G84" s="28">
        <f t="shared" si="10"/>
        <v>0.2979674835105262</v>
      </c>
      <c r="H84" s="29">
        <v>78945572</v>
      </c>
      <c r="I84" s="27">
        <v>30467103</v>
      </c>
      <c r="J84" s="30">
        <v>34709707</v>
      </c>
      <c r="K84" s="30">
        <v>144122382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8</v>
      </c>
      <c r="B85" s="24" t="s">
        <v>478</v>
      </c>
      <c r="C85" s="25" t="s">
        <v>477</v>
      </c>
      <c r="D85" s="26">
        <v>828986180</v>
      </c>
      <c r="E85" s="27">
        <v>828986180</v>
      </c>
      <c r="F85" s="27">
        <v>214580547</v>
      </c>
      <c r="G85" s="28">
        <f t="shared" si="10"/>
        <v>0.2588469532749026</v>
      </c>
      <c r="H85" s="29">
        <v>58610309</v>
      </c>
      <c r="I85" s="27">
        <v>92206901</v>
      </c>
      <c r="J85" s="30">
        <v>63763337</v>
      </c>
      <c r="K85" s="30">
        <v>214580547</v>
      </c>
      <c r="L85" s="29">
        <v>0</v>
      </c>
      <c r="M85" s="27">
        <v>0</v>
      </c>
      <c r="N85" s="30">
        <v>0</v>
      </c>
      <c r="O85" s="30">
        <v>0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8</v>
      </c>
      <c r="B86" s="24" t="s">
        <v>476</v>
      </c>
      <c r="C86" s="25" t="s">
        <v>475</v>
      </c>
      <c r="D86" s="26">
        <v>154253106</v>
      </c>
      <c r="E86" s="27">
        <v>154253106</v>
      </c>
      <c r="F86" s="27">
        <v>23254332</v>
      </c>
      <c r="G86" s="28">
        <f t="shared" si="10"/>
        <v>0.1507543841613147</v>
      </c>
      <c r="H86" s="29">
        <v>7915569</v>
      </c>
      <c r="I86" s="27">
        <v>8469245</v>
      </c>
      <c r="J86" s="30">
        <v>6869518</v>
      </c>
      <c r="K86" s="30">
        <v>23254332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5</v>
      </c>
      <c r="B87" s="24" t="s">
        <v>474</v>
      </c>
      <c r="C87" s="25" t="s">
        <v>473</v>
      </c>
      <c r="D87" s="26">
        <v>150248741</v>
      </c>
      <c r="E87" s="27">
        <v>150248741</v>
      </c>
      <c r="F87" s="27">
        <v>6499055</v>
      </c>
      <c r="G87" s="28">
        <f t="shared" si="10"/>
        <v>0.043255304215827</v>
      </c>
      <c r="H87" s="29">
        <v>3140157</v>
      </c>
      <c r="I87" s="27">
        <v>3140157</v>
      </c>
      <c r="J87" s="30">
        <v>218741</v>
      </c>
      <c r="K87" s="30">
        <v>6499055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472</v>
      </c>
      <c r="C88" s="33"/>
      <c r="D88" s="34">
        <f>SUM(D83:D87)</f>
        <v>2064743141</v>
      </c>
      <c r="E88" s="35">
        <f>SUM(E83:E87)</f>
        <v>2064743141</v>
      </c>
      <c r="F88" s="35">
        <f>SUM(F83:F87)</f>
        <v>566943698</v>
      </c>
      <c r="G88" s="36">
        <f t="shared" si="10"/>
        <v>0.27458316085041784</v>
      </c>
      <c r="H88" s="37">
        <f aca="true" t="shared" si="15" ref="H88:W88">SUM(H83:H87)</f>
        <v>253344470</v>
      </c>
      <c r="I88" s="35">
        <f t="shared" si="15"/>
        <v>171169597</v>
      </c>
      <c r="J88" s="38">
        <f t="shared" si="15"/>
        <v>142429631</v>
      </c>
      <c r="K88" s="38">
        <f t="shared" si="15"/>
        <v>566943698</v>
      </c>
      <c r="L88" s="37">
        <f t="shared" si="15"/>
        <v>0</v>
      </c>
      <c r="M88" s="35">
        <f t="shared" si="15"/>
        <v>0</v>
      </c>
      <c r="N88" s="38">
        <f t="shared" si="15"/>
        <v>0</v>
      </c>
      <c r="O88" s="38">
        <f t="shared" si="15"/>
        <v>0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471</v>
      </c>
      <c r="C89" s="41"/>
      <c r="D89" s="42">
        <f>SUM(D60,D62:D66,D68:D73,D75:D81,D83:D87)</f>
        <v>14704060008</v>
      </c>
      <c r="E89" s="43">
        <f>SUM(E60,E62:E66,E68:E73,E75:E81,E83:E87)</f>
        <v>14704060008</v>
      </c>
      <c r="F89" s="43">
        <f>SUM(F60,F62:F66,F68:F73,F75:F81,F83:F87)</f>
        <v>3855540024</v>
      </c>
      <c r="G89" s="44">
        <f t="shared" si="10"/>
        <v>0.2622092144552135</v>
      </c>
      <c r="H89" s="45">
        <f aca="true" t="shared" si="16" ref="H89:W89">SUM(H60,H62:H66,H68:H73,H75:H81,H83:H87)</f>
        <v>2028450967</v>
      </c>
      <c r="I89" s="43">
        <f t="shared" si="16"/>
        <v>959109846</v>
      </c>
      <c r="J89" s="46">
        <f t="shared" si="16"/>
        <v>867979211</v>
      </c>
      <c r="K89" s="46">
        <f t="shared" si="16"/>
        <v>3855540024</v>
      </c>
      <c r="L89" s="45">
        <f t="shared" si="16"/>
        <v>0</v>
      </c>
      <c r="M89" s="43">
        <f t="shared" si="16"/>
        <v>0</v>
      </c>
      <c r="N89" s="46">
        <f t="shared" si="16"/>
        <v>0</v>
      </c>
      <c r="O89" s="46">
        <f t="shared" si="16"/>
        <v>0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470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70</v>
      </c>
      <c r="B92" s="24" t="s">
        <v>469</v>
      </c>
      <c r="C92" s="25" t="s">
        <v>468</v>
      </c>
      <c r="D92" s="26">
        <v>26310700762</v>
      </c>
      <c r="E92" s="27">
        <v>26310700762</v>
      </c>
      <c r="F92" s="27">
        <v>7477417652</v>
      </c>
      <c r="G92" s="28">
        <f aca="true" t="shared" si="17" ref="G92:G98">IF($D92=0,0,$F92/$D92)</f>
        <v>0.2841968262129863</v>
      </c>
      <c r="H92" s="29">
        <v>2748100829</v>
      </c>
      <c r="I92" s="27">
        <v>2607732874</v>
      </c>
      <c r="J92" s="30">
        <v>2121583949</v>
      </c>
      <c r="K92" s="30">
        <v>7477417652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70</v>
      </c>
      <c r="B93" s="24" t="s">
        <v>467</v>
      </c>
      <c r="C93" s="25" t="s">
        <v>466</v>
      </c>
      <c r="D93" s="26">
        <v>39307283000</v>
      </c>
      <c r="E93" s="27">
        <v>39307283000</v>
      </c>
      <c r="F93" s="27">
        <v>9369124128</v>
      </c>
      <c r="G93" s="28">
        <f t="shared" si="17"/>
        <v>0.2383559333775372</v>
      </c>
      <c r="H93" s="29">
        <v>3033026169</v>
      </c>
      <c r="I93" s="27">
        <v>2959718536</v>
      </c>
      <c r="J93" s="30">
        <v>3376379423</v>
      </c>
      <c r="K93" s="30">
        <v>9369124128</v>
      </c>
      <c r="L93" s="29">
        <v>0</v>
      </c>
      <c r="M93" s="27">
        <v>0</v>
      </c>
      <c r="N93" s="30">
        <v>0</v>
      </c>
      <c r="O93" s="30">
        <v>0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70</v>
      </c>
      <c r="B94" s="24" t="s">
        <v>465</v>
      </c>
      <c r="C94" s="25" t="s">
        <v>464</v>
      </c>
      <c r="D94" s="26">
        <v>24939484039</v>
      </c>
      <c r="E94" s="27">
        <v>24939484039</v>
      </c>
      <c r="F94" s="27">
        <v>6445121797</v>
      </c>
      <c r="G94" s="28">
        <f t="shared" si="17"/>
        <v>0.25843043853358044</v>
      </c>
      <c r="H94" s="29">
        <v>2417386267</v>
      </c>
      <c r="I94" s="27">
        <v>2208631997</v>
      </c>
      <c r="J94" s="30">
        <v>1819103533</v>
      </c>
      <c r="K94" s="30">
        <v>6445121797</v>
      </c>
      <c r="L94" s="29">
        <v>0</v>
      </c>
      <c r="M94" s="27">
        <v>0</v>
      </c>
      <c r="N94" s="30">
        <v>0</v>
      </c>
      <c r="O94" s="30">
        <v>0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67</v>
      </c>
      <c r="C95" s="33"/>
      <c r="D95" s="34">
        <f>SUM(D92:D94)</f>
        <v>90557467801</v>
      </c>
      <c r="E95" s="35">
        <f>SUM(E92:E94)</f>
        <v>90557467801</v>
      </c>
      <c r="F95" s="35">
        <f>SUM(F92:F94)</f>
        <v>23291663577</v>
      </c>
      <c r="G95" s="36">
        <f t="shared" si="17"/>
        <v>0.257203123525753</v>
      </c>
      <c r="H95" s="37">
        <f aca="true" t="shared" si="18" ref="H95:W95">SUM(H92:H94)</f>
        <v>8198513265</v>
      </c>
      <c r="I95" s="35">
        <f t="shared" si="18"/>
        <v>7776083407</v>
      </c>
      <c r="J95" s="38">
        <f t="shared" si="18"/>
        <v>7317066905</v>
      </c>
      <c r="K95" s="38">
        <f t="shared" si="18"/>
        <v>23291663577</v>
      </c>
      <c r="L95" s="37">
        <f t="shared" si="18"/>
        <v>0</v>
      </c>
      <c r="M95" s="35">
        <f t="shared" si="18"/>
        <v>0</v>
      </c>
      <c r="N95" s="38">
        <f t="shared" si="18"/>
        <v>0</v>
      </c>
      <c r="O95" s="38">
        <f t="shared" si="18"/>
        <v>0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8</v>
      </c>
      <c r="B96" s="24" t="s">
        <v>463</v>
      </c>
      <c r="C96" s="25" t="s">
        <v>462</v>
      </c>
      <c r="D96" s="26">
        <v>4708535688</v>
      </c>
      <c r="E96" s="27">
        <v>4708535688</v>
      </c>
      <c r="F96" s="27">
        <v>1288196895</v>
      </c>
      <c r="G96" s="28">
        <f t="shared" si="17"/>
        <v>0.2735875822887041</v>
      </c>
      <c r="H96" s="29">
        <v>575600445</v>
      </c>
      <c r="I96" s="27">
        <v>354085760</v>
      </c>
      <c r="J96" s="30">
        <v>358510690</v>
      </c>
      <c r="K96" s="30">
        <v>1288196895</v>
      </c>
      <c r="L96" s="29">
        <v>0</v>
      </c>
      <c r="M96" s="27">
        <v>0</v>
      </c>
      <c r="N96" s="30">
        <v>0</v>
      </c>
      <c r="O96" s="30">
        <v>0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8</v>
      </c>
      <c r="B97" s="24" t="s">
        <v>461</v>
      </c>
      <c r="C97" s="25" t="s">
        <v>460</v>
      </c>
      <c r="D97" s="26">
        <v>739384683</v>
      </c>
      <c r="E97" s="27">
        <v>739384683</v>
      </c>
      <c r="F97" s="27">
        <v>194456432</v>
      </c>
      <c r="G97" s="28">
        <f t="shared" si="17"/>
        <v>0.26299764719361923</v>
      </c>
      <c r="H97" s="29">
        <v>80547438</v>
      </c>
      <c r="I97" s="27">
        <v>55139803</v>
      </c>
      <c r="J97" s="30">
        <v>58769191</v>
      </c>
      <c r="K97" s="30">
        <v>194456432</v>
      </c>
      <c r="L97" s="29">
        <v>0</v>
      </c>
      <c r="M97" s="27">
        <v>0</v>
      </c>
      <c r="N97" s="30">
        <v>0</v>
      </c>
      <c r="O97" s="30">
        <v>0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8</v>
      </c>
      <c r="B98" s="24" t="s">
        <v>459</v>
      </c>
      <c r="C98" s="25" t="s">
        <v>458</v>
      </c>
      <c r="D98" s="26">
        <v>546168132</v>
      </c>
      <c r="E98" s="27">
        <v>546168132</v>
      </c>
      <c r="F98" s="27">
        <v>129281674</v>
      </c>
      <c r="G98" s="28">
        <f t="shared" si="17"/>
        <v>0.23670673264400569</v>
      </c>
      <c r="H98" s="29">
        <v>39949886</v>
      </c>
      <c r="I98" s="27">
        <v>45006181</v>
      </c>
      <c r="J98" s="30">
        <v>44325607</v>
      </c>
      <c r="K98" s="30">
        <v>129281674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5</v>
      </c>
      <c r="B99" s="24" t="s">
        <v>457</v>
      </c>
      <c r="C99" s="25" t="s">
        <v>456</v>
      </c>
      <c r="D99" s="26">
        <v>348845663</v>
      </c>
      <c r="E99" s="27">
        <v>348845663</v>
      </c>
      <c r="F99" s="27">
        <v>104961747</v>
      </c>
      <c r="G99" s="28">
        <f aca="true" t="shared" si="19" ref="G99:G107">IF($D99=0,0,$F99/$D99)</f>
        <v>0.3008830498202295</v>
      </c>
      <c r="H99" s="29">
        <v>96247395</v>
      </c>
      <c r="I99" s="27">
        <v>1790273</v>
      </c>
      <c r="J99" s="30">
        <v>6924079</v>
      </c>
      <c r="K99" s="30">
        <v>104961747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455</v>
      </c>
      <c r="C100" s="33"/>
      <c r="D100" s="34">
        <f>SUM(D96:D99)</f>
        <v>6342934166</v>
      </c>
      <c r="E100" s="35">
        <f>SUM(E96:E99)</f>
        <v>6342934166</v>
      </c>
      <c r="F100" s="35">
        <f>SUM(F96:F99)</f>
        <v>1716896748</v>
      </c>
      <c r="G100" s="36">
        <f t="shared" si="19"/>
        <v>0.27067863280105814</v>
      </c>
      <c r="H100" s="37">
        <f aca="true" t="shared" si="20" ref="H100:W100">SUM(H96:H99)</f>
        <v>792345164</v>
      </c>
      <c r="I100" s="35">
        <f t="shared" si="20"/>
        <v>456022017</v>
      </c>
      <c r="J100" s="38">
        <f t="shared" si="20"/>
        <v>468529567</v>
      </c>
      <c r="K100" s="38">
        <f t="shared" si="20"/>
        <v>1716896748</v>
      </c>
      <c r="L100" s="37">
        <f t="shared" si="20"/>
        <v>0</v>
      </c>
      <c r="M100" s="35">
        <f t="shared" si="20"/>
        <v>0</v>
      </c>
      <c r="N100" s="38">
        <f t="shared" si="20"/>
        <v>0</v>
      </c>
      <c r="O100" s="38">
        <f t="shared" si="20"/>
        <v>0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8</v>
      </c>
      <c r="B101" s="24" t="s">
        <v>454</v>
      </c>
      <c r="C101" s="25" t="s">
        <v>453</v>
      </c>
      <c r="D101" s="26">
        <v>2001307949</v>
      </c>
      <c r="E101" s="27">
        <v>2001307949</v>
      </c>
      <c r="F101" s="27">
        <v>570869995</v>
      </c>
      <c r="G101" s="28">
        <f t="shared" si="19"/>
        <v>0.28524845228604045</v>
      </c>
      <c r="H101" s="29">
        <v>230567406</v>
      </c>
      <c r="I101" s="27">
        <v>147530088</v>
      </c>
      <c r="J101" s="30">
        <v>192772501</v>
      </c>
      <c r="K101" s="30">
        <v>570869995</v>
      </c>
      <c r="L101" s="29">
        <v>0</v>
      </c>
      <c r="M101" s="27">
        <v>0</v>
      </c>
      <c r="N101" s="30">
        <v>0</v>
      </c>
      <c r="O101" s="30">
        <v>0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8</v>
      </c>
      <c r="B102" s="24" t="s">
        <v>452</v>
      </c>
      <c r="C102" s="25" t="s">
        <v>451</v>
      </c>
      <c r="D102" s="26">
        <v>939819056</v>
      </c>
      <c r="E102" s="27">
        <v>939819056</v>
      </c>
      <c r="F102" s="27">
        <v>226133248</v>
      </c>
      <c r="G102" s="28">
        <f t="shared" si="19"/>
        <v>0.24061360168887658</v>
      </c>
      <c r="H102" s="29">
        <v>103441583</v>
      </c>
      <c r="I102" s="27">
        <v>61661342</v>
      </c>
      <c r="J102" s="30">
        <v>61030323</v>
      </c>
      <c r="K102" s="30">
        <v>226133248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8</v>
      </c>
      <c r="B103" s="24" t="s">
        <v>450</v>
      </c>
      <c r="C103" s="25" t="s">
        <v>449</v>
      </c>
      <c r="D103" s="26">
        <v>474256880</v>
      </c>
      <c r="E103" s="27">
        <v>474256880</v>
      </c>
      <c r="F103" s="27">
        <v>188190021</v>
      </c>
      <c r="G103" s="28">
        <f t="shared" si="19"/>
        <v>0.3968103130101138</v>
      </c>
      <c r="H103" s="29">
        <v>81192405</v>
      </c>
      <c r="I103" s="27">
        <v>61145516</v>
      </c>
      <c r="J103" s="30">
        <v>45852100</v>
      </c>
      <c r="K103" s="30">
        <v>188190021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8</v>
      </c>
      <c r="B104" s="24" t="s">
        <v>448</v>
      </c>
      <c r="C104" s="25" t="s">
        <v>447</v>
      </c>
      <c r="D104" s="26">
        <v>1170174982</v>
      </c>
      <c r="E104" s="27">
        <v>1170174982</v>
      </c>
      <c r="F104" s="27">
        <v>316449121</v>
      </c>
      <c r="G104" s="28">
        <f t="shared" si="19"/>
        <v>0.27042888958294276</v>
      </c>
      <c r="H104" s="29">
        <v>137475613</v>
      </c>
      <c r="I104" s="27">
        <v>86943930</v>
      </c>
      <c r="J104" s="30">
        <v>92029578</v>
      </c>
      <c r="K104" s="30">
        <v>316449121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5</v>
      </c>
      <c r="B105" s="24" t="s">
        <v>446</v>
      </c>
      <c r="C105" s="25" t="s">
        <v>445</v>
      </c>
      <c r="D105" s="26">
        <v>287987001</v>
      </c>
      <c r="E105" s="27">
        <v>287987001</v>
      </c>
      <c r="F105" s="27">
        <v>82464579</v>
      </c>
      <c r="G105" s="28">
        <f t="shared" si="19"/>
        <v>0.2863482681983969</v>
      </c>
      <c r="H105" s="29">
        <v>72409329</v>
      </c>
      <c r="I105" s="27">
        <v>6354652</v>
      </c>
      <c r="J105" s="30">
        <v>3700598</v>
      </c>
      <c r="K105" s="30">
        <v>82464579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444</v>
      </c>
      <c r="C106" s="33"/>
      <c r="D106" s="34">
        <f>SUM(D101:D105)</f>
        <v>4873545868</v>
      </c>
      <c r="E106" s="35">
        <f>SUM(E101:E105)</f>
        <v>4873545868</v>
      </c>
      <c r="F106" s="35">
        <f>SUM(F101:F105)</f>
        <v>1384106964</v>
      </c>
      <c r="G106" s="36">
        <f t="shared" si="19"/>
        <v>0.28400409096139445</v>
      </c>
      <c r="H106" s="37">
        <f aca="true" t="shared" si="21" ref="H106:W106">SUM(H101:H105)</f>
        <v>625086336</v>
      </c>
      <c r="I106" s="35">
        <f t="shared" si="21"/>
        <v>363635528</v>
      </c>
      <c r="J106" s="38">
        <f t="shared" si="21"/>
        <v>395385100</v>
      </c>
      <c r="K106" s="38">
        <f t="shared" si="21"/>
        <v>1384106964</v>
      </c>
      <c r="L106" s="37">
        <f t="shared" si="21"/>
        <v>0</v>
      </c>
      <c r="M106" s="35">
        <f t="shared" si="21"/>
        <v>0</v>
      </c>
      <c r="N106" s="38">
        <f t="shared" si="21"/>
        <v>0</v>
      </c>
      <c r="O106" s="38">
        <f t="shared" si="21"/>
        <v>0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443</v>
      </c>
      <c r="C107" s="41"/>
      <c r="D107" s="42">
        <f>SUM(D92:D94,D96:D99,D101:D105)</f>
        <v>101773947835</v>
      </c>
      <c r="E107" s="43">
        <f>SUM(E92:E94,E96:E99,E101:E105)</f>
        <v>101773947835</v>
      </c>
      <c r="F107" s="43">
        <f>SUM(F92:F94,F96:F99,F101:F105)</f>
        <v>26392667289</v>
      </c>
      <c r="G107" s="44">
        <f t="shared" si="19"/>
        <v>0.25932635856662306</v>
      </c>
      <c r="H107" s="45">
        <f aca="true" t="shared" si="22" ref="H107:W107">SUM(H92:H94,H96:H99,H101:H105)</f>
        <v>9615944765</v>
      </c>
      <c r="I107" s="43">
        <f t="shared" si="22"/>
        <v>8595740952</v>
      </c>
      <c r="J107" s="46">
        <f t="shared" si="22"/>
        <v>8180981572</v>
      </c>
      <c r="K107" s="46">
        <f t="shared" si="22"/>
        <v>26392667289</v>
      </c>
      <c r="L107" s="45">
        <f t="shared" si="22"/>
        <v>0</v>
      </c>
      <c r="M107" s="43">
        <f t="shared" si="22"/>
        <v>0</v>
      </c>
      <c r="N107" s="46">
        <f t="shared" si="22"/>
        <v>0</v>
      </c>
      <c r="O107" s="46">
        <f t="shared" si="22"/>
        <v>0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442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70</v>
      </c>
      <c r="B110" s="24" t="s">
        <v>441</v>
      </c>
      <c r="C110" s="25" t="s">
        <v>440</v>
      </c>
      <c r="D110" s="26">
        <v>26725375219</v>
      </c>
      <c r="E110" s="27">
        <v>26725375219</v>
      </c>
      <c r="F110" s="27">
        <v>7136854141</v>
      </c>
      <c r="G110" s="28">
        <f aca="true" t="shared" si="23" ref="G110:G141">IF($D110=0,0,$F110/$D110)</f>
        <v>0.2670441137876396</v>
      </c>
      <c r="H110" s="29">
        <v>2653665305</v>
      </c>
      <c r="I110" s="27">
        <v>2641771710</v>
      </c>
      <c r="J110" s="30">
        <v>1841417126</v>
      </c>
      <c r="K110" s="30">
        <v>7136854141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67</v>
      </c>
      <c r="C111" s="33"/>
      <c r="D111" s="34">
        <f>D110</f>
        <v>26725375219</v>
      </c>
      <c r="E111" s="35">
        <f>E110</f>
        <v>26725375219</v>
      </c>
      <c r="F111" s="35">
        <f>F110</f>
        <v>7136854141</v>
      </c>
      <c r="G111" s="36">
        <f t="shared" si="23"/>
        <v>0.2670441137876396</v>
      </c>
      <c r="H111" s="37">
        <f aca="true" t="shared" si="24" ref="H111:W111">H110</f>
        <v>2653665305</v>
      </c>
      <c r="I111" s="35">
        <f t="shared" si="24"/>
        <v>2641771710</v>
      </c>
      <c r="J111" s="38">
        <f t="shared" si="24"/>
        <v>1841417126</v>
      </c>
      <c r="K111" s="38">
        <f t="shared" si="24"/>
        <v>7136854141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8</v>
      </c>
      <c r="B112" s="24" t="s">
        <v>439</v>
      </c>
      <c r="C112" s="25" t="s">
        <v>438</v>
      </c>
      <c r="D112" s="26">
        <v>63680667</v>
      </c>
      <c r="E112" s="27">
        <v>63680667</v>
      </c>
      <c r="F112" s="27">
        <v>21221997</v>
      </c>
      <c r="G112" s="28">
        <f t="shared" si="23"/>
        <v>0.33325651252993316</v>
      </c>
      <c r="H112" s="29">
        <v>19580786</v>
      </c>
      <c r="I112" s="27">
        <v>507856</v>
      </c>
      <c r="J112" s="30">
        <v>1133355</v>
      </c>
      <c r="K112" s="30">
        <v>21221997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8</v>
      </c>
      <c r="B113" s="24" t="s">
        <v>437</v>
      </c>
      <c r="C113" s="25" t="s">
        <v>436</v>
      </c>
      <c r="D113" s="26">
        <v>150943490</v>
      </c>
      <c r="E113" s="27">
        <v>150943490</v>
      </c>
      <c r="F113" s="27">
        <v>96228568</v>
      </c>
      <c r="G113" s="28">
        <f t="shared" si="23"/>
        <v>0.6375138669445102</v>
      </c>
      <c r="H113" s="29">
        <v>94082198</v>
      </c>
      <c r="I113" s="27">
        <v>853979</v>
      </c>
      <c r="J113" s="30">
        <v>1292391</v>
      </c>
      <c r="K113" s="30">
        <v>96228568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8</v>
      </c>
      <c r="B114" s="24" t="s">
        <v>435</v>
      </c>
      <c r="C114" s="25" t="s">
        <v>434</v>
      </c>
      <c r="D114" s="26">
        <v>127476942</v>
      </c>
      <c r="E114" s="27">
        <v>127476942</v>
      </c>
      <c r="F114" s="27">
        <v>23854472</v>
      </c>
      <c r="G114" s="28">
        <f t="shared" si="23"/>
        <v>0.18712773954053588</v>
      </c>
      <c r="H114" s="29">
        <v>8426311</v>
      </c>
      <c r="I114" s="27">
        <v>6619765</v>
      </c>
      <c r="J114" s="30">
        <v>8808396</v>
      </c>
      <c r="K114" s="30">
        <v>23854472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8</v>
      </c>
      <c r="B115" s="24" t="s">
        <v>433</v>
      </c>
      <c r="C115" s="25" t="s">
        <v>432</v>
      </c>
      <c r="D115" s="26">
        <v>117490423</v>
      </c>
      <c r="E115" s="27">
        <v>117490423</v>
      </c>
      <c r="F115" s="27">
        <v>53140069</v>
      </c>
      <c r="G115" s="28">
        <f t="shared" si="23"/>
        <v>0.452292771130801</v>
      </c>
      <c r="H115" s="29">
        <v>15225070</v>
      </c>
      <c r="I115" s="27">
        <v>9592757</v>
      </c>
      <c r="J115" s="30">
        <v>28322242</v>
      </c>
      <c r="K115" s="30">
        <v>53140069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8</v>
      </c>
      <c r="B116" s="24" t="s">
        <v>431</v>
      </c>
      <c r="C116" s="25" t="s">
        <v>430</v>
      </c>
      <c r="D116" s="26">
        <v>44269000</v>
      </c>
      <c r="E116" s="27">
        <v>44269000</v>
      </c>
      <c r="F116" s="27">
        <v>1050719</v>
      </c>
      <c r="G116" s="28">
        <f t="shared" si="23"/>
        <v>0.023734870902889154</v>
      </c>
      <c r="H116" s="29">
        <v>438526</v>
      </c>
      <c r="I116" s="27">
        <v>0</v>
      </c>
      <c r="J116" s="30">
        <v>612193</v>
      </c>
      <c r="K116" s="30">
        <v>1050719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8</v>
      </c>
      <c r="B117" s="24" t="s">
        <v>429</v>
      </c>
      <c r="C117" s="25" t="s">
        <v>428</v>
      </c>
      <c r="D117" s="26">
        <v>705028961</v>
      </c>
      <c r="E117" s="27">
        <v>705028961</v>
      </c>
      <c r="F117" s="27">
        <v>231751946</v>
      </c>
      <c r="G117" s="28">
        <f t="shared" si="23"/>
        <v>0.32871266120938825</v>
      </c>
      <c r="H117" s="29">
        <v>86551258</v>
      </c>
      <c r="I117" s="27">
        <v>72600344</v>
      </c>
      <c r="J117" s="30">
        <v>72600344</v>
      </c>
      <c r="K117" s="30">
        <v>231751946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5</v>
      </c>
      <c r="B118" s="24" t="s">
        <v>427</v>
      </c>
      <c r="C118" s="25" t="s">
        <v>426</v>
      </c>
      <c r="D118" s="26">
        <v>740189396</v>
      </c>
      <c r="E118" s="27">
        <v>740189396</v>
      </c>
      <c r="F118" s="27">
        <v>220947145</v>
      </c>
      <c r="G118" s="28">
        <f t="shared" si="23"/>
        <v>0.29850082451059595</v>
      </c>
      <c r="H118" s="29">
        <v>157598427</v>
      </c>
      <c r="I118" s="27">
        <v>30751315</v>
      </c>
      <c r="J118" s="30">
        <v>32597403</v>
      </c>
      <c r="K118" s="30">
        <v>220947145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425</v>
      </c>
      <c r="C119" s="33"/>
      <c r="D119" s="34">
        <f>SUM(D112:D118)</f>
        <v>1949078879</v>
      </c>
      <c r="E119" s="35">
        <f>SUM(E112:E118)</f>
        <v>1949078879</v>
      </c>
      <c r="F119" s="35">
        <f>SUM(F112:F118)</f>
        <v>648194916</v>
      </c>
      <c r="G119" s="36">
        <f t="shared" si="23"/>
        <v>0.3325647427530305</v>
      </c>
      <c r="H119" s="37">
        <f aca="true" t="shared" si="25" ref="H119:W119">SUM(H112:H118)</f>
        <v>381902576</v>
      </c>
      <c r="I119" s="35">
        <f t="shared" si="25"/>
        <v>120926016</v>
      </c>
      <c r="J119" s="38">
        <f t="shared" si="25"/>
        <v>145366324</v>
      </c>
      <c r="K119" s="38">
        <f t="shared" si="25"/>
        <v>648194916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8</v>
      </c>
      <c r="B120" s="24" t="s">
        <v>424</v>
      </c>
      <c r="C120" s="25" t="s">
        <v>423</v>
      </c>
      <c r="D120" s="26">
        <v>109279000</v>
      </c>
      <c r="E120" s="27">
        <v>109279000</v>
      </c>
      <c r="F120" s="27">
        <v>42597431</v>
      </c>
      <c r="G120" s="28">
        <f t="shared" si="23"/>
        <v>0.38980436314387945</v>
      </c>
      <c r="H120" s="29">
        <v>32590304</v>
      </c>
      <c r="I120" s="27">
        <v>5667580</v>
      </c>
      <c r="J120" s="30">
        <v>4339547</v>
      </c>
      <c r="K120" s="30">
        <v>42597431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8</v>
      </c>
      <c r="B121" s="24" t="s">
        <v>422</v>
      </c>
      <c r="C121" s="25" t="s">
        <v>421</v>
      </c>
      <c r="D121" s="26">
        <v>264126474</v>
      </c>
      <c r="E121" s="27">
        <v>264126474</v>
      </c>
      <c r="F121" s="27">
        <v>70674876</v>
      </c>
      <c r="G121" s="28">
        <f t="shared" si="23"/>
        <v>0.2675796747281001</v>
      </c>
      <c r="H121" s="29">
        <v>35133240</v>
      </c>
      <c r="I121" s="27">
        <v>17708951</v>
      </c>
      <c r="J121" s="30">
        <v>17832685</v>
      </c>
      <c r="K121" s="30">
        <v>70674876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8</v>
      </c>
      <c r="B122" s="24" t="s">
        <v>420</v>
      </c>
      <c r="C122" s="25" t="s">
        <v>419</v>
      </c>
      <c r="D122" s="26">
        <v>110551366</v>
      </c>
      <c r="E122" s="27">
        <v>110551366</v>
      </c>
      <c r="F122" s="27">
        <v>12647209</v>
      </c>
      <c r="G122" s="28">
        <f t="shared" si="23"/>
        <v>0.1144012006147441</v>
      </c>
      <c r="H122" s="29">
        <v>0</v>
      </c>
      <c r="I122" s="27">
        <v>9013267</v>
      </c>
      <c r="J122" s="30">
        <v>3633942</v>
      </c>
      <c r="K122" s="30">
        <v>12647209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8</v>
      </c>
      <c r="B123" s="24" t="s">
        <v>418</v>
      </c>
      <c r="C123" s="25" t="s">
        <v>417</v>
      </c>
      <c r="D123" s="26">
        <v>40967556</v>
      </c>
      <c r="E123" s="27">
        <v>40967556</v>
      </c>
      <c r="F123" s="27">
        <v>10894275</v>
      </c>
      <c r="G123" s="28">
        <f t="shared" si="23"/>
        <v>0.26592445495162076</v>
      </c>
      <c r="H123" s="29">
        <v>8949395</v>
      </c>
      <c r="I123" s="27">
        <v>1180528</v>
      </c>
      <c r="J123" s="30">
        <v>764352</v>
      </c>
      <c r="K123" s="30">
        <v>10894275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8</v>
      </c>
      <c r="B124" s="24" t="s">
        <v>416</v>
      </c>
      <c r="C124" s="25" t="s">
        <v>415</v>
      </c>
      <c r="D124" s="26">
        <v>3570334170</v>
      </c>
      <c r="E124" s="27">
        <v>3570334170</v>
      </c>
      <c r="F124" s="27">
        <v>968206019</v>
      </c>
      <c r="G124" s="28">
        <f t="shared" si="23"/>
        <v>0.27118078389844386</v>
      </c>
      <c r="H124" s="29">
        <v>237665754</v>
      </c>
      <c r="I124" s="27">
        <v>517041788</v>
      </c>
      <c r="J124" s="30">
        <v>213498477</v>
      </c>
      <c r="K124" s="30">
        <v>968206019</v>
      </c>
      <c r="L124" s="29">
        <v>0</v>
      </c>
      <c r="M124" s="27">
        <v>0</v>
      </c>
      <c r="N124" s="30">
        <v>0</v>
      </c>
      <c r="O124" s="30">
        <v>0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8</v>
      </c>
      <c r="B125" s="24" t="s">
        <v>414</v>
      </c>
      <c r="C125" s="25" t="s">
        <v>413</v>
      </c>
      <c r="D125" s="26">
        <v>70017703</v>
      </c>
      <c r="E125" s="27">
        <v>70017703</v>
      </c>
      <c r="F125" s="27">
        <v>20209904</v>
      </c>
      <c r="G125" s="28">
        <f t="shared" si="23"/>
        <v>0.2886399172506416</v>
      </c>
      <c r="H125" s="29">
        <v>17032261</v>
      </c>
      <c r="I125" s="27">
        <v>1510758</v>
      </c>
      <c r="J125" s="30">
        <v>1666885</v>
      </c>
      <c r="K125" s="30">
        <v>20209904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8</v>
      </c>
      <c r="B126" s="24" t="s">
        <v>412</v>
      </c>
      <c r="C126" s="25" t="s">
        <v>411</v>
      </c>
      <c r="D126" s="26">
        <v>62453780</v>
      </c>
      <c r="E126" s="27">
        <v>62453780</v>
      </c>
      <c r="F126" s="27">
        <v>26586021</v>
      </c>
      <c r="G126" s="28">
        <f t="shared" si="23"/>
        <v>0.4256911431141558</v>
      </c>
      <c r="H126" s="29">
        <v>17011732</v>
      </c>
      <c r="I126" s="27">
        <v>12654834</v>
      </c>
      <c r="J126" s="30">
        <v>-3080545</v>
      </c>
      <c r="K126" s="30">
        <v>26586021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5</v>
      </c>
      <c r="B127" s="24" t="s">
        <v>410</v>
      </c>
      <c r="C127" s="25" t="s">
        <v>409</v>
      </c>
      <c r="D127" s="26">
        <v>548478992</v>
      </c>
      <c r="E127" s="27">
        <v>548478992</v>
      </c>
      <c r="F127" s="27">
        <v>185432092</v>
      </c>
      <c r="G127" s="28">
        <f t="shared" si="23"/>
        <v>0.3380842196413605</v>
      </c>
      <c r="H127" s="29">
        <v>163322216</v>
      </c>
      <c r="I127" s="27">
        <v>10795766</v>
      </c>
      <c r="J127" s="30">
        <v>11314110</v>
      </c>
      <c r="K127" s="30">
        <v>185432092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408</v>
      </c>
      <c r="C128" s="33"/>
      <c r="D128" s="34">
        <f>SUM(D120:D127)</f>
        <v>4776209041</v>
      </c>
      <c r="E128" s="35">
        <f>SUM(E120:E127)</f>
        <v>4776209041</v>
      </c>
      <c r="F128" s="35">
        <f>SUM(F120:F127)</f>
        <v>1337247827</v>
      </c>
      <c r="G128" s="36">
        <f t="shared" si="23"/>
        <v>0.27998100910592033</v>
      </c>
      <c r="H128" s="37">
        <f aca="true" t="shared" si="26" ref="H128:W128">SUM(H120:H127)</f>
        <v>511704902</v>
      </c>
      <c r="I128" s="35">
        <f t="shared" si="26"/>
        <v>575573472</v>
      </c>
      <c r="J128" s="38">
        <f t="shared" si="26"/>
        <v>249969453</v>
      </c>
      <c r="K128" s="38">
        <f t="shared" si="26"/>
        <v>1337247827</v>
      </c>
      <c r="L128" s="37">
        <f t="shared" si="26"/>
        <v>0</v>
      </c>
      <c r="M128" s="35">
        <f t="shared" si="26"/>
        <v>0</v>
      </c>
      <c r="N128" s="38">
        <f t="shared" si="26"/>
        <v>0</v>
      </c>
      <c r="O128" s="38">
        <f t="shared" si="26"/>
        <v>0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8</v>
      </c>
      <c r="B129" s="24" t="s">
        <v>407</v>
      </c>
      <c r="C129" s="25" t="s">
        <v>406</v>
      </c>
      <c r="D129" s="26">
        <v>613922108</v>
      </c>
      <c r="E129" s="27">
        <v>613922108</v>
      </c>
      <c r="F129" s="27">
        <v>283719640</v>
      </c>
      <c r="G129" s="28">
        <f t="shared" si="23"/>
        <v>0.46214273163135544</v>
      </c>
      <c r="H129" s="29">
        <v>224383907</v>
      </c>
      <c r="I129" s="27">
        <v>33805602</v>
      </c>
      <c r="J129" s="30">
        <v>25530131</v>
      </c>
      <c r="K129" s="30">
        <v>283719640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8</v>
      </c>
      <c r="B130" s="24" t="s">
        <v>405</v>
      </c>
      <c r="C130" s="25" t="s">
        <v>404</v>
      </c>
      <c r="D130" s="26">
        <v>77723992</v>
      </c>
      <c r="E130" s="27">
        <v>77723992</v>
      </c>
      <c r="F130" s="27">
        <v>31562589</v>
      </c>
      <c r="G130" s="28">
        <f t="shared" si="23"/>
        <v>0.4060855366255506</v>
      </c>
      <c r="H130" s="29">
        <v>29598601</v>
      </c>
      <c r="I130" s="27">
        <v>1115091</v>
      </c>
      <c r="J130" s="30">
        <v>848897</v>
      </c>
      <c r="K130" s="30">
        <v>31562589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8</v>
      </c>
      <c r="B131" s="24" t="s">
        <v>403</v>
      </c>
      <c r="C131" s="25" t="s">
        <v>402</v>
      </c>
      <c r="D131" s="26">
        <v>316420829</v>
      </c>
      <c r="E131" s="27">
        <v>316420829</v>
      </c>
      <c r="F131" s="27">
        <v>88335787</v>
      </c>
      <c r="G131" s="28">
        <f t="shared" si="23"/>
        <v>0.27917184617451335</v>
      </c>
      <c r="H131" s="29">
        <v>35446240</v>
      </c>
      <c r="I131" s="27">
        <v>23063001</v>
      </c>
      <c r="J131" s="30">
        <v>29826546</v>
      </c>
      <c r="K131" s="30">
        <v>88335787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8</v>
      </c>
      <c r="B132" s="24" t="s">
        <v>401</v>
      </c>
      <c r="C132" s="25" t="s">
        <v>400</v>
      </c>
      <c r="D132" s="26">
        <v>133714160</v>
      </c>
      <c r="E132" s="27">
        <v>133714160</v>
      </c>
      <c r="F132" s="27">
        <v>52775714</v>
      </c>
      <c r="G132" s="28">
        <f t="shared" si="23"/>
        <v>0.39469053987999475</v>
      </c>
      <c r="H132" s="29">
        <v>39397419</v>
      </c>
      <c r="I132" s="27">
        <v>8574164</v>
      </c>
      <c r="J132" s="30">
        <v>4804131</v>
      </c>
      <c r="K132" s="30">
        <v>52775714</v>
      </c>
      <c r="L132" s="29">
        <v>0</v>
      </c>
      <c r="M132" s="27">
        <v>0</v>
      </c>
      <c r="N132" s="30">
        <v>0</v>
      </c>
      <c r="O132" s="30">
        <v>0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8</v>
      </c>
      <c r="B133" s="24" t="s">
        <v>399</v>
      </c>
      <c r="C133" s="25" t="s">
        <v>398</v>
      </c>
      <c r="D133" s="26">
        <v>88825860</v>
      </c>
      <c r="E133" s="27">
        <v>88825860</v>
      </c>
      <c r="F133" s="27">
        <v>38118150</v>
      </c>
      <c r="G133" s="28">
        <f t="shared" si="23"/>
        <v>0.4291334753190118</v>
      </c>
      <c r="H133" s="29">
        <v>34761982</v>
      </c>
      <c r="I133" s="27">
        <v>2719226</v>
      </c>
      <c r="J133" s="30">
        <v>636942</v>
      </c>
      <c r="K133" s="30">
        <v>38118150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5</v>
      </c>
      <c r="B134" s="24" t="s">
        <v>397</v>
      </c>
      <c r="C134" s="25" t="s">
        <v>396</v>
      </c>
      <c r="D134" s="26">
        <v>504836887</v>
      </c>
      <c r="E134" s="27">
        <v>504836887</v>
      </c>
      <c r="F134" s="27">
        <v>163058745</v>
      </c>
      <c r="G134" s="28">
        <f t="shared" si="23"/>
        <v>0.3229929293974115</v>
      </c>
      <c r="H134" s="29">
        <v>126567642</v>
      </c>
      <c r="I134" s="27">
        <v>20952000</v>
      </c>
      <c r="J134" s="30">
        <v>15539103</v>
      </c>
      <c r="K134" s="30">
        <v>163058745</v>
      </c>
      <c r="L134" s="29">
        <v>0</v>
      </c>
      <c r="M134" s="27">
        <v>0</v>
      </c>
      <c r="N134" s="30">
        <v>0</v>
      </c>
      <c r="O134" s="30">
        <v>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395</v>
      </c>
      <c r="C135" s="33"/>
      <c r="D135" s="34">
        <f>SUM(D129:D134)</f>
        <v>1735443836</v>
      </c>
      <c r="E135" s="35">
        <f>SUM(E129:E134)</f>
        <v>1735443836</v>
      </c>
      <c r="F135" s="35">
        <f>SUM(F129:F134)</f>
        <v>657570625</v>
      </c>
      <c r="G135" s="36">
        <f t="shared" si="23"/>
        <v>0.3789063128171438</v>
      </c>
      <c r="H135" s="37">
        <f aca="true" t="shared" si="27" ref="H135:W135">SUM(H129:H134)</f>
        <v>490155791</v>
      </c>
      <c r="I135" s="35">
        <f t="shared" si="27"/>
        <v>90229084</v>
      </c>
      <c r="J135" s="38">
        <f t="shared" si="27"/>
        <v>77185750</v>
      </c>
      <c r="K135" s="38">
        <f t="shared" si="27"/>
        <v>657570625</v>
      </c>
      <c r="L135" s="37">
        <f t="shared" si="27"/>
        <v>0</v>
      </c>
      <c r="M135" s="35">
        <f t="shared" si="27"/>
        <v>0</v>
      </c>
      <c r="N135" s="38">
        <f t="shared" si="27"/>
        <v>0</v>
      </c>
      <c r="O135" s="38">
        <f t="shared" si="27"/>
        <v>0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8</v>
      </c>
      <c r="B136" s="24" t="s">
        <v>394</v>
      </c>
      <c r="C136" s="25" t="s">
        <v>393</v>
      </c>
      <c r="D136" s="26">
        <v>232419361</v>
      </c>
      <c r="E136" s="27">
        <v>232419361</v>
      </c>
      <c r="F136" s="27">
        <v>67287240</v>
      </c>
      <c r="G136" s="28">
        <f t="shared" si="23"/>
        <v>0.2895078951705749</v>
      </c>
      <c r="H136" s="29">
        <v>39602998</v>
      </c>
      <c r="I136" s="27">
        <v>13042465</v>
      </c>
      <c r="J136" s="30">
        <v>14641777</v>
      </c>
      <c r="K136" s="30">
        <v>67287240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8</v>
      </c>
      <c r="B137" s="24" t="s">
        <v>392</v>
      </c>
      <c r="C137" s="25" t="s">
        <v>391</v>
      </c>
      <c r="D137" s="26">
        <v>136252765</v>
      </c>
      <c r="E137" s="27">
        <v>136252765</v>
      </c>
      <c r="F137" s="27">
        <v>24357369</v>
      </c>
      <c r="G137" s="28">
        <f t="shared" si="23"/>
        <v>0.17876605293110934</v>
      </c>
      <c r="H137" s="29">
        <v>19804271</v>
      </c>
      <c r="I137" s="27">
        <v>2264869</v>
      </c>
      <c r="J137" s="30">
        <v>2288229</v>
      </c>
      <c r="K137" s="30">
        <v>24357369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8</v>
      </c>
      <c r="B138" s="24" t="s">
        <v>390</v>
      </c>
      <c r="C138" s="25" t="s">
        <v>389</v>
      </c>
      <c r="D138" s="26">
        <v>125395941</v>
      </c>
      <c r="E138" s="27">
        <v>125395941</v>
      </c>
      <c r="F138" s="27">
        <v>45594374</v>
      </c>
      <c r="G138" s="28">
        <f t="shared" si="23"/>
        <v>0.36360326846624164</v>
      </c>
      <c r="H138" s="29">
        <v>1353733</v>
      </c>
      <c r="I138" s="27">
        <v>1596457</v>
      </c>
      <c r="J138" s="30">
        <v>42644184</v>
      </c>
      <c r="K138" s="30">
        <v>45594374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8</v>
      </c>
      <c r="B139" s="24" t="s">
        <v>388</v>
      </c>
      <c r="C139" s="25" t="s">
        <v>387</v>
      </c>
      <c r="D139" s="26">
        <v>164556302</v>
      </c>
      <c r="E139" s="27">
        <v>164556302</v>
      </c>
      <c r="F139" s="27">
        <v>69008428</v>
      </c>
      <c r="G139" s="28">
        <f t="shared" si="23"/>
        <v>0.41936059063845516</v>
      </c>
      <c r="H139" s="29">
        <v>40348501</v>
      </c>
      <c r="I139" s="27">
        <v>12117431</v>
      </c>
      <c r="J139" s="30">
        <v>16542496</v>
      </c>
      <c r="K139" s="30">
        <v>69008428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5</v>
      </c>
      <c r="B140" s="24" t="s">
        <v>386</v>
      </c>
      <c r="C140" s="25" t="s">
        <v>385</v>
      </c>
      <c r="D140" s="26">
        <v>292790277</v>
      </c>
      <c r="E140" s="27">
        <v>292790277</v>
      </c>
      <c r="F140" s="27">
        <v>105736238</v>
      </c>
      <c r="G140" s="28">
        <f t="shared" si="23"/>
        <v>0.36113302355323773</v>
      </c>
      <c r="H140" s="29">
        <v>86264078</v>
      </c>
      <c r="I140" s="27">
        <v>7536846</v>
      </c>
      <c r="J140" s="30">
        <v>11935314</v>
      </c>
      <c r="K140" s="30">
        <v>105736238</v>
      </c>
      <c r="L140" s="29">
        <v>0</v>
      </c>
      <c r="M140" s="27">
        <v>0</v>
      </c>
      <c r="N140" s="30">
        <v>0</v>
      </c>
      <c r="O140" s="30">
        <v>0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384</v>
      </c>
      <c r="C141" s="33"/>
      <c r="D141" s="34">
        <f>SUM(D136:D140)</f>
        <v>951414646</v>
      </c>
      <c r="E141" s="35">
        <f>SUM(E136:E140)</f>
        <v>951414646</v>
      </c>
      <c r="F141" s="35">
        <f>SUM(F136:F140)</f>
        <v>311983649</v>
      </c>
      <c r="G141" s="36">
        <f t="shared" si="23"/>
        <v>0.32791554167435005</v>
      </c>
      <c r="H141" s="37">
        <f aca="true" t="shared" si="28" ref="H141:W141">SUM(H136:H140)</f>
        <v>187373581</v>
      </c>
      <c r="I141" s="35">
        <f t="shared" si="28"/>
        <v>36558068</v>
      </c>
      <c r="J141" s="38">
        <f t="shared" si="28"/>
        <v>88052000</v>
      </c>
      <c r="K141" s="38">
        <f t="shared" si="28"/>
        <v>311983649</v>
      </c>
      <c r="L141" s="37">
        <f t="shared" si="28"/>
        <v>0</v>
      </c>
      <c r="M141" s="35">
        <f t="shared" si="28"/>
        <v>0</v>
      </c>
      <c r="N141" s="38">
        <f t="shared" si="28"/>
        <v>0</v>
      </c>
      <c r="O141" s="38">
        <f t="shared" si="28"/>
        <v>0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8</v>
      </c>
      <c r="B142" s="24" t="s">
        <v>383</v>
      </c>
      <c r="C142" s="25" t="s">
        <v>382</v>
      </c>
      <c r="D142" s="26">
        <v>1526361893</v>
      </c>
      <c r="E142" s="27">
        <v>1526361893</v>
      </c>
      <c r="F142" s="27">
        <v>410591501</v>
      </c>
      <c r="G142" s="28">
        <f aca="true" t="shared" si="29" ref="G142:G173">IF($D142=0,0,$F142/$D142)</f>
        <v>0.2690000994410308</v>
      </c>
      <c r="H142" s="29">
        <v>74036197</v>
      </c>
      <c r="I142" s="27">
        <v>227789227</v>
      </c>
      <c r="J142" s="30">
        <v>108766077</v>
      </c>
      <c r="K142" s="30">
        <v>410591501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8</v>
      </c>
      <c r="B143" s="24" t="s">
        <v>381</v>
      </c>
      <c r="C143" s="25" t="s">
        <v>380</v>
      </c>
      <c r="D143" s="26">
        <v>63249252</v>
      </c>
      <c r="E143" s="27">
        <v>63249252</v>
      </c>
      <c r="F143" s="27">
        <v>24575630</v>
      </c>
      <c r="G143" s="28">
        <f t="shared" si="29"/>
        <v>0.388552104932403</v>
      </c>
      <c r="H143" s="29">
        <v>17921807</v>
      </c>
      <c r="I143" s="27">
        <v>3377028</v>
      </c>
      <c r="J143" s="30">
        <v>3276795</v>
      </c>
      <c r="K143" s="30">
        <v>24575630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8</v>
      </c>
      <c r="B144" s="24" t="s">
        <v>379</v>
      </c>
      <c r="C144" s="25" t="s">
        <v>378</v>
      </c>
      <c r="D144" s="26">
        <v>91164046</v>
      </c>
      <c r="E144" s="27">
        <v>91164046</v>
      </c>
      <c r="F144" s="27">
        <v>30323087</v>
      </c>
      <c r="G144" s="28">
        <f t="shared" si="29"/>
        <v>0.33262111907582514</v>
      </c>
      <c r="H144" s="29">
        <v>26071132</v>
      </c>
      <c r="I144" s="27">
        <v>2224447</v>
      </c>
      <c r="J144" s="30">
        <v>2027508</v>
      </c>
      <c r="K144" s="30">
        <v>30323087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5</v>
      </c>
      <c r="B145" s="24" t="s">
        <v>377</v>
      </c>
      <c r="C145" s="25" t="s">
        <v>376</v>
      </c>
      <c r="D145" s="26">
        <v>143652770</v>
      </c>
      <c r="E145" s="27">
        <v>143652770</v>
      </c>
      <c r="F145" s="27">
        <v>50811965</v>
      </c>
      <c r="G145" s="28">
        <f t="shared" si="29"/>
        <v>0.3537137849830532</v>
      </c>
      <c r="H145" s="29">
        <v>46563677</v>
      </c>
      <c r="I145" s="27">
        <v>2178535</v>
      </c>
      <c r="J145" s="30">
        <v>2069753</v>
      </c>
      <c r="K145" s="30">
        <v>50811965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375</v>
      </c>
      <c r="C146" s="33"/>
      <c r="D146" s="34">
        <f>SUM(D142:D145)</f>
        <v>1824427961</v>
      </c>
      <c r="E146" s="35">
        <f>SUM(E142:E145)</f>
        <v>1824427961</v>
      </c>
      <c r="F146" s="35">
        <f>SUM(F142:F145)</f>
        <v>516302183</v>
      </c>
      <c r="G146" s="36">
        <f t="shared" si="29"/>
        <v>0.2829940091013547</v>
      </c>
      <c r="H146" s="37">
        <f aca="true" t="shared" si="30" ref="H146:W146">SUM(H142:H145)</f>
        <v>164592813</v>
      </c>
      <c r="I146" s="35">
        <f t="shared" si="30"/>
        <v>235569237</v>
      </c>
      <c r="J146" s="38">
        <f t="shared" si="30"/>
        <v>116140133</v>
      </c>
      <c r="K146" s="38">
        <f t="shared" si="30"/>
        <v>516302183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8</v>
      </c>
      <c r="B147" s="24" t="s">
        <v>374</v>
      </c>
      <c r="C147" s="25" t="s">
        <v>373</v>
      </c>
      <c r="D147" s="26">
        <v>92441285</v>
      </c>
      <c r="E147" s="27">
        <v>92441285</v>
      </c>
      <c r="F147" s="27">
        <v>46772235</v>
      </c>
      <c r="G147" s="28">
        <f t="shared" si="29"/>
        <v>0.5059669497238166</v>
      </c>
      <c r="H147" s="29">
        <v>23370765</v>
      </c>
      <c r="I147" s="27">
        <v>3611210</v>
      </c>
      <c r="J147" s="30">
        <v>19790260</v>
      </c>
      <c r="K147" s="30">
        <v>46772235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8</v>
      </c>
      <c r="B148" s="24" t="s">
        <v>372</v>
      </c>
      <c r="C148" s="25" t="s">
        <v>371</v>
      </c>
      <c r="D148" s="26">
        <v>150583861</v>
      </c>
      <c r="E148" s="27">
        <v>150583861</v>
      </c>
      <c r="F148" s="27">
        <v>43989998</v>
      </c>
      <c r="G148" s="28">
        <f t="shared" si="29"/>
        <v>0.29212956626208436</v>
      </c>
      <c r="H148" s="29">
        <v>33921653</v>
      </c>
      <c r="I148" s="27">
        <v>3888294</v>
      </c>
      <c r="J148" s="30">
        <v>6180051</v>
      </c>
      <c r="K148" s="30">
        <v>43989998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8</v>
      </c>
      <c r="B149" s="24" t="s">
        <v>370</v>
      </c>
      <c r="C149" s="25" t="s">
        <v>369</v>
      </c>
      <c r="D149" s="26">
        <v>420009910</v>
      </c>
      <c r="E149" s="27">
        <v>420009910</v>
      </c>
      <c r="F149" s="27">
        <v>86553920</v>
      </c>
      <c r="G149" s="28">
        <f t="shared" si="29"/>
        <v>0.20607589949484764</v>
      </c>
      <c r="H149" s="29">
        <v>62010378</v>
      </c>
      <c r="I149" s="27">
        <v>24543542</v>
      </c>
      <c r="J149" s="30">
        <v>0</v>
      </c>
      <c r="K149" s="30">
        <v>86553920</v>
      </c>
      <c r="L149" s="29">
        <v>0</v>
      </c>
      <c r="M149" s="27">
        <v>0</v>
      </c>
      <c r="N149" s="30">
        <v>0</v>
      </c>
      <c r="O149" s="30">
        <v>0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8</v>
      </c>
      <c r="B150" s="24" t="s">
        <v>368</v>
      </c>
      <c r="C150" s="25" t="s">
        <v>367</v>
      </c>
      <c r="D150" s="26">
        <v>133252000</v>
      </c>
      <c r="E150" s="27">
        <v>133252000</v>
      </c>
      <c r="F150" s="27">
        <v>53339106</v>
      </c>
      <c r="G150" s="28">
        <f t="shared" si="29"/>
        <v>0.4002874703569177</v>
      </c>
      <c r="H150" s="29">
        <v>46256535</v>
      </c>
      <c r="I150" s="27">
        <v>5398272</v>
      </c>
      <c r="J150" s="30">
        <v>1684299</v>
      </c>
      <c r="K150" s="30">
        <v>53339106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8</v>
      </c>
      <c r="B151" s="24" t="s">
        <v>366</v>
      </c>
      <c r="C151" s="25" t="s">
        <v>365</v>
      </c>
      <c r="D151" s="26">
        <v>246426594</v>
      </c>
      <c r="E151" s="27">
        <v>246426594</v>
      </c>
      <c r="F151" s="27">
        <v>75986494</v>
      </c>
      <c r="G151" s="28">
        <f t="shared" si="29"/>
        <v>0.3083534644803799</v>
      </c>
      <c r="H151" s="29">
        <v>73439681</v>
      </c>
      <c r="I151" s="27">
        <v>0</v>
      </c>
      <c r="J151" s="30">
        <v>2546813</v>
      </c>
      <c r="K151" s="30">
        <v>75986494</v>
      </c>
      <c r="L151" s="29">
        <v>0</v>
      </c>
      <c r="M151" s="27">
        <v>0</v>
      </c>
      <c r="N151" s="30">
        <v>0</v>
      </c>
      <c r="O151" s="30">
        <v>0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5</v>
      </c>
      <c r="B152" s="24" t="s">
        <v>364</v>
      </c>
      <c r="C152" s="25" t="s">
        <v>363</v>
      </c>
      <c r="D152" s="26">
        <v>532184000</v>
      </c>
      <c r="E152" s="27">
        <v>532184000</v>
      </c>
      <c r="F152" s="27">
        <v>132823841</v>
      </c>
      <c r="G152" s="28">
        <f t="shared" si="29"/>
        <v>0.24958255227515294</v>
      </c>
      <c r="H152" s="29">
        <v>122851279</v>
      </c>
      <c r="I152" s="27">
        <v>9053519</v>
      </c>
      <c r="J152" s="30">
        <v>919043</v>
      </c>
      <c r="K152" s="30">
        <v>132823841</v>
      </c>
      <c r="L152" s="29">
        <v>0</v>
      </c>
      <c r="M152" s="27">
        <v>0</v>
      </c>
      <c r="N152" s="30">
        <v>0</v>
      </c>
      <c r="O152" s="30">
        <v>0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362</v>
      </c>
      <c r="C153" s="33"/>
      <c r="D153" s="34">
        <f>SUM(D147:D152)</f>
        <v>1574897650</v>
      </c>
      <c r="E153" s="35">
        <f>SUM(E147:E152)</f>
        <v>1574897650</v>
      </c>
      <c r="F153" s="35">
        <f>SUM(F147:F152)</f>
        <v>439465594</v>
      </c>
      <c r="G153" s="36">
        <f t="shared" si="29"/>
        <v>0.27904390739296614</v>
      </c>
      <c r="H153" s="37">
        <f aca="true" t="shared" si="31" ref="H153:W153">SUM(H147:H152)</f>
        <v>361850291</v>
      </c>
      <c r="I153" s="35">
        <f t="shared" si="31"/>
        <v>46494837</v>
      </c>
      <c r="J153" s="38">
        <f t="shared" si="31"/>
        <v>31120466</v>
      </c>
      <c r="K153" s="38">
        <f t="shared" si="31"/>
        <v>439465594</v>
      </c>
      <c r="L153" s="37">
        <f t="shared" si="31"/>
        <v>0</v>
      </c>
      <c r="M153" s="35">
        <f t="shared" si="31"/>
        <v>0</v>
      </c>
      <c r="N153" s="38">
        <f t="shared" si="31"/>
        <v>0</v>
      </c>
      <c r="O153" s="38">
        <f t="shared" si="31"/>
        <v>0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8</v>
      </c>
      <c r="B154" s="24" t="s">
        <v>361</v>
      </c>
      <c r="C154" s="25" t="s">
        <v>360</v>
      </c>
      <c r="D154" s="26">
        <v>116739436</v>
      </c>
      <c r="E154" s="27">
        <v>116739436</v>
      </c>
      <c r="F154" s="27">
        <v>48117731</v>
      </c>
      <c r="G154" s="28">
        <f t="shared" si="29"/>
        <v>0.4121806019347224</v>
      </c>
      <c r="H154" s="29">
        <v>39251075</v>
      </c>
      <c r="I154" s="27">
        <v>4446153</v>
      </c>
      <c r="J154" s="30">
        <v>4420503</v>
      </c>
      <c r="K154" s="30">
        <v>48117731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8</v>
      </c>
      <c r="B155" s="24" t="s">
        <v>359</v>
      </c>
      <c r="C155" s="25" t="s">
        <v>358</v>
      </c>
      <c r="D155" s="26">
        <v>163116842</v>
      </c>
      <c r="E155" s="27">
        <v>163116842</v>
      </c>
      <c r="F155" s="27">
        <v>57974486</v>
      </c>
      <c r="G155" s="28">
        <f t="shared" si="29"/>
        <v>0.3554169225517497</v>
      </c>
      <c r="H155" s="29">
        <v>54040775</v>
      </c>
      <c r="I155" s="27">
        <v>1931449</v>
      </c>
      <c r="J155" s="30">
        <v>2002262</v>
      </c>
      <c r="K155" s="30">
        <v>57974486</v>
      </c>
      <c r="L155" s="29">
        <v>0</v>
      </c>
      <c r="M155" s="27">
        <v>0</v>
      </c>
      <c r="N155" s="30">
        <v>0</v>
      </c>
      <c r="O155" s="30">
        <v>0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8</v>
      </c>
      <c r="B156" s="24" t="s">
        <v>357</v>
      </c>
      <c r="C156" s="25" t="s">
        <v>356</v>
      </c>
      <c r="D156" s="26">
        <v>52186000</v>
      </c>
      <c r="E156" s="27">
        <v>52186000</v>
      </c>
      <c r="F156" s="27">
        <v>13767163</v>
      </c>
      <c r="G156" s="28">
        <f t="shared" si="29"/>
        <v>0.2638095082972445</v>
      </c>
      <c r="H156" s="29">
        <v>11138536</v>
      </c>
      <c r="I156" s="27">
        <v>1273516</v>
      </c>
      <c r="J156" s="30">
        <v>1355111</v>
      </c>
      <c r="K156" s="30">
        <v>13767163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8</v>
      </c>
      <c r="B157" s="24" t="s">
        <v>355</v>
      </c>
      <c r="C157" s="25" t="s">
        <v>354</v>
      </c>
      <c r="D157" s="26">
        <v>56116468</v>
      </c>
      <c r="E157" s="27">
        <v>56116468</v>
      </c>
      <c r="F157" s="27">
        <v>15612916</v>
      </c>
      <c r="G157" s="28">
        <f t="shared" si="29"/>
        <v>0.2782234263211291</v>
      </c>
      <c r="H157" s="29">
        <v>14756377</v>
      </c>
      <c r="I157" s="27">
        <v>177744</v>
      </c>
      <c r="J157" s="30">
        <v>678795</v>
      </c>
      <c r="K157" s="30">
        <v>15612916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8</v>
      </c>
      <c r="B158" s="24" t="s">
        <v>353</v>
      </c>
      <c r="C158" s="25" t="s">
        <v>352</v>
      </c>
      <c r="D158" s="26">
        <v>135955608</v>
      </c>
      <c r="E158" s="27">
        <v>138055608</v>
      </c>
      <c r="F158" s="27">
        <v>49778526</v>
      </c>
      <c r="G158" s="28">
        <f t="shared" si="29"/>
        <v>0.36613808530796316</v>
      </c>
      <c r="H158" s="29">
        <v>38976475</v>
      </c>
      <c r="I158" s="27">
        <v>6996545</v>
      </c>
      <c r="J158" s="30">
        <v>3805506</v>
      </c>
      <c r="K158" s="30">
        <v>49778526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5</v>
      </c>
      <c r="B159" s="24" t="s">
        <v>351</v>
      </c>
      <c r="C159" s="25" t="s">
        <v>350</v>
      </c>
      <c r="D159" s="26">
        <v>320950860</v>
      </c>
      <c r="E159" s="27">
        <v>320950860</v>
      </c>
      <c r="F159" s="27">
        <v>98843789</v>
      </c>
      <c r="G159" s="28">
        <f t="shared" si="29"/>
        <v>0.307971721901602</v>
      </c>
      <c r="H159" s="29">
        <v>91884094</v>
      </c>
      <c r="I159" s="27">
        <v>3090997</v>
      </c>
      <c r="J159" s="30">
        <v>3868698</v>
      </c>
      <c r="K159" s="30">
        <v>98843789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349</v>
      </c>
      <c r="C160" s="33"/>
      <c r="D160" s="34">
        <f>SUM(D154:D159)</f>
        <v>845065214</v>
      </c>
      <c r="E160" s="35">
        <f>SUM(E154:E159)</f>
        <v>847165214</v>
      </c>
      <c r="F160" s="35">
        <f>SUM(F154:F159)</f>
        <v>284094611</v>
      </c>
      <c r="G160" s="36">
        <f t="shared" si="29"/>
        <v>0.3361806950439685</v>
      </c>
      <c r="H160" s="37">
        <f aca="true" t="shared" si="32" ref="H160:W160">SUM(H154:H159)</f>
        <v>250047332</v>
      </c>
      <c r="I160" s="35">
        <f t="shared" si="32"/>
        <v>17916404</v>
      </c>
      <c r="J160" s="38">
        <f t="shared" si="32"/>
        <v>16130875</v>
      </c>
      <c r="K160" s="38">
        <f t="shared" si="32"/>
        <v>284094611</v>
      </c>
      <c r="L160" s="37">
        <f t="shared" si="32"/>
        <v>0</v>
      </c>
      <c r="M160" s="35">
        <f t="shared" si="32"/>
        <v>0</v>
      </c>
      <c r="N160" s="38">
        <f t="shared" si="32"/>
        <v>0</v>
      </c>
      <c r="O160" s="38">
        <f t="shared" si="32"/>
        <v>0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8</v>
      </c>
      <c r="B161" s="24" t="s">
        <v>348</v>
      </c>
      <c r="C161" s="25" t="s">
        <v>347</v>
      </c>
      <c r="D161" s="26">
        <v>104329000</v>
      </c>
      <c r="E161" s="27">
        <v>104329000</v>
      </c>
      <c r="F161" s="27">
        <v>28700393</v>
      </c>
      <c r="G161" s="28">
        <f t="shared" si="29"/>
        <v>0.2750950646512475</v>
      </c>
      <c r="H161" s="29">
        <v>24682373</v>
      </c>
      <c r="I161" s="27">
        <v>3108246</v>
      </c>
      <c r="J161" s="30">
        <v>909774</v>
      </c>
      <c r="K161" s="30">
        <v>28700393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8</v>
      </c>
      <c r="B162" s="24" t="s">
        <v>346</v>
      </c>
      <c r="C162" s="25" t="s">
        <v>345</v>
      </c>
      <c r="D162" s="26">
        <v>2370558500</v>
      </c>
      <c r="E162" s="27">
        <v>2370558500</v>
      </c>
      <c r="F162" s="27">
        <v>629688332</v>
      </c>
      <c r="G162" s="28">
        <f t="shared" si="29"/>
        <v>0.265628682861022</v>
      </c>
      <c r="H162" s="29">
        <v>188321558</v>
      </c>
      <c r="I162" s="27">
        <v>233161760</v>
      </c>
      <c r="J162" s="30">
        <v>208205014</v>
      </c>
      <c r="K162" s="30">
        <v>629688332</v>
      </c>
      <c r="L162" s="29">
        <v>0</v>
      </c>
      <c r="M162" s="27">
        <v>0</v>
      </c>
      <c r="N162" s="30">
        <v>0</v>
      </c>
      <c r="O162" s="30">
        <v>0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8</v>
      </c>
      <c r="B163" s="24" t="s">
        <v>344</v>
      </c>
      <c r="C163" s="25" t="s">
        <v>343</v>
      </c>
      <c r="D163" s="26">
        <v>45934152</v>
      </c>
      <c r="E163" s="27">
        <v>45934152</v>
      </c>
      <c r="F163" s="27">
        <v>13926423</v>
      </c>
      <c r="G163" s="28">
        <f t="shared" si="29"/>
        <v>0.30318232499426573</v>
      </c>
      <c r="H163" s="29">
        <v>12545940</v>
      </c>
      <c r="I163" s="27">
        <v>929337</v>
      </c>
      <c r="J163" s="30">
        <v>451146</v>
      </c>
      <c r="K163" s="30">
        <v>13926423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8</v>
      </c>
      <c r="B164" s="24" t="s">
        <v>342</v>
      </c>
      <c r="C164" s="25" t="s">
        <v>341</v>
      </c>
      <c r="D164" s="26">
        <v>234105520</v>
      </c>
      <c r="E164" s="27">
        <v>234105520</v>
      </c>
      <c r="F164" s="27">
        <v>91668555</v>
      </c>
      <c r="G164" s="28">
        <f t="shared" si="29"/>
        <v>0.39156938717207523</v>
      </c>
      <c r="H164" s="29">
        <v>68027659</v>
      </c>
      <c r="I164" s="27">
        <v>6561898</v>
      </c>
      <c r="J164" s="30">
        <v>17078998</v>
      </c>
      <c r="K164" s="30">
        <v>91668555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8</v>
      </c>
      <c r="B165" s="24" t="s">
        <v>340</v>
      </c>
      <c r="C165" s="25" t="s">
        <v>339</v>
      </c>
      <c r="D165" s="26">
        <v>78605158</v>
      </c>
      <c r="E165" s="27">
        <v>78605158</v>
      </c>
      <c r="F165" s="27">
        <v>24485303</v>
      </c>
      <c r="G165" s="28">
        <f t="shared" si="29"/>
        <v>0.3114974083507344</v>
      </c>
      <c r="H165" s="29">
        <v>17047886</v>
      </c>
      <c r="I165" s="27">
        <v>3476706</v>
      </c>
      <c r="J165" s="30">
        <v>3960711</v>
      </c>
      <c r="K165" s="30">
        <v>24485303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8</v>
      </c>
      <c r="B166" s="24" t="s">
        <v>338</v>
      </c>
      <c r="C166" s="25" t="s">
        <v>337</v>
      </c>
      <c r="D166" s="26">
        <v>104884376</v>
      </c>
      <c r="E166" s="27">
        <v>104884376</v>
      </c>
      <c r="F166" s="27">
        <v>34933790</v>
      </c>
      <c r="G166" s="28">
        <f t="shared" si="29"/>
        <v>0.33306953172892023</v>
      </c>
      <c r="H166" s="29">
        <v>29255489</v>
      </c>
      <c r="I166" s="27">
        <v>3964719</v>
      </c>
      <c r="J166" s="30">
        <v>1713582</v>
      </c>
      <c r="K166" s="30">
        <v>34933790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5</v>
      </c>
      <c r="B167" s="24" t="s">
        <v>336</v>
      </c>
      <c r="C167" s="25" t="s">
        <v>335</v>
      </c>
      <c r="D167" s="26">
        <v>581864966</v>
      </c>
      <c r="E167" s="27">
        <v>685804657</v>
      </c>
      <c r="F167" s="27">
        <v>192520047</v>
      </c>
      <c r="G167" s="28">
        <f t="shared" si="29"/>
        <v>0.3308672256442399</v>
      </c>
      <c r="H167" s="29">
        <v>160642057</v>
      </c>
      <c r="I167" s="27">
        <v>20262337</v>
      </c>
      <c r="J167" s="30">
        <v>11615653</v>
      </c>
      <c r="K167" s="30">
        <v>192520047</v>
      </c>
      <c r="L167" s="29">
        <v>0</v>
      </c>
      <c r="M167" s="27">
        <v>0</v>
      </c>
      <c r="N167" s="30">
        <v>0</v>
      </c>
      <c r="O167" s="30">
        <v>0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53"/>
      <c r="B168" s="54" t="s">
        <v>334</v>
      </c>
      <c r="C168" s="55"/>
      <c r="D168" s="56">
        <f>SUM(D161:D167)</f>
        <v>3520281672</v>
      </c>
      <c r="E168" s="57">
        <f>SUM(E161:E167)</f>
        <v>3624221363</v>
      </c>
      <c r="F168" s="57">
        <f>SUM(F161:F167)</f>
        <v>1015922843</v>
      </c>
      <c r="G168" s="58">
        <f t="shared" si="29"/>
        <v>0.2885913508230202</v>
      </c>
      <c r="H168" s="59">
        <f aca="true" t="shared" si="33" ref="H168:W168">SUM(H161:H167)</f>
        <v>500522962</v>
      </c>
      <c r="I168" s="57">
        <f t="shared" si="33"/>
        <v>271465003</v>
      </c>
      <c r="J168" s="60">
        <f t="shared" si="33"/>
        <v>243934878</v>
      </c>
      <c r="K168" s="60">
        <f t="shared" si="33"/>
        <v>1015922843</v>
      </c>
      <c r="L168" s="37">
        <f t="shared" si="33"/>
        <v>0</v>
      </c>
      <c r="M168" s="35">
        <f t="shared" si="33"/>
        <v>0</v>
      </c>
      <c r="N168" s="38">
        <f t="shared" si="33"/>
        <v>0</v>
      </c>
      <c r="O168" s="38">
        <f t="shared" si="33"/>
        <v>0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8</v>
      </c>
      <c r="B169" s="24" t="s">
        <v>333</v>
      </c>
      <c r="C169" s="25" t="s">
        <v>332</v>
      </c>
      <c r="D169" s="26">
        <v>152397887</v>
      </c>
      <c r="E169" s="27">
        <v>152397887</v>
      </c>
      <c r="F169" s="27">
        <v>56191535</v>
      </c>
      <c r="G169" s="28">
        <f t="shared" si="29"/>
        <v>0.3687159717640967</v>
      </c>
      <c r="H169" s="29">
        <v>39218242</v>
      </c>
      <c r="I169" s="27">
        <v>10675861</v>
      </c>
      <c r="J169" s="30">
        <v>6297432</v>
      </c>
      <c r="K169" s="30">
        <v>56191535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8</v>
      </c>
      <c r="B170" s="24" t="s">
        <v>331</v>
      </c>
      <c r="C170" s="25" t="s">
        <v>330</v>
      </c>
      <c r="D170" s="26">
        <v>1139563134</v>
      </c>
      <c r="E170" s="27">
        <v>1139563134</v>
      </c>
      <c r="F170" s="27">
        <v>266867561</v>
      </c>
      <c r="G170" s="28">
        <f t="shared" si="29"/>
        <v>0.23418409479715585</v>
      </c>
      <c r="H170" s="29">
        <v>89246066</v>
      </c>
      <c r="I170" s="27">
        <v>92254764</v>
      </c>
      <c r="J170" s="30">
        <v>85366731</v>
      </c>
      <c r="K170" s="30">
        <v>266867561</v>
      </c>
      <c r="L170" s="29">
        <v>0</v>
      </c>
      <c r="M170" s="27">
        <v>0</v>
      </c>
      <c r="N170" s="30">
        <v>0</v>
      </c>
      <c r="O170" s="30">
        <v>0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8</v>
      </c>
      <c r="B171" s="24" t="s">
        <v>329</v>
      </c>
      <c r="C171" s="25" t="s">
        <v>328</v>
      </c>
      <c r="D171" s="26">
        <v>96381231</v>
      </c>
      <c r="E171" s="27">
        <v>96381231</v>
      </c>
      <c r="F171" s="27">
        <v>38014400</v>
      </c>
      <c r="G171" s="28">
        <f t="shared" si="29"/>
        <v>0.39441704163334457</v>
      </c>
      <c r="H171" s="29">
        <v>36704036</v>
      </c>
      <c r="I171" s="27">
        <v>953467</v>
      </c>
      <c r="J171" s="30">
        <v>356897</v>
      </c>
      <c r="K171" s="30">
        <v>38014400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8</v>
      </c>
      <c r="B172" s="24" t="s">
        <v>327</v>
      </c>
      <c r="C172" s="25" t="s">
        <v>326</v>
      </c>
      <c r="D172" s="26">
        <v>82313686</v>
      </c>
      <c r="E172" s="27">
        <v>82313686</v>
      </c>
      <c r="F172" s="27">
        <v>12021036</v>
      </c>
      <c r="G172" s="28">
        <f t="shared" si="29"/>
        <v>0.1460393354271609</v>
      </c>
      <c r="H172" s="29">
        <v>9964649</v>
      </c>
      <c r="I172" s="27">
        <v>1182661</v>
      </c>
      <c r="J172" s="30">
        <v>873726</v>
      </c>
      <c r="K172" s="30">
        <v>12021036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5</v>
      </c>
      <c r="B173" s="24" t="s">
        <v>325</v>
      </c>
      <c r="C173" s="25" t="s">
        <v>324</v>
      </c>
      <c r="D173" s="26">
        <v>653874407</v>
      </c>
      <c r="E173" s="27">
        <v>653874407</v>
      </c>
      <c r="F173" s="27">
        <v>160567102</v>
      </c>
      <c r="G173" s="28">
        <f t="shared" si="29"/>
        <v>0.245562603890077</v>
      </c>
      <c r="H173" s="29">
        <v>127609248</v>
      </c>
      <c r="I173" s="27">
        <v>16298060</v>
      </c>
      <c r="J173" s="30">
        <v>16659794</v>
      </c>
      <c r="K173" s="30">
        <v>160567102</v>
      </c>
      <c r="L173" s="29">
        <v>0</v>
      </c>
      <c r="M173" s="27">
        <v>0</v>
      </c>
      <c r="N173" s="30">
        <v>0</v>
      </c>
      <c r="O173" s="30">
        <v>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323</v>
      </c>
      <c r="C174" s="33"/>
      <c r="D174" s="34">
        <f>SUM(D169:D173)</f>
        <v>2124530345</v>
      </c>
      <c r="E174" s="35">
        <f>SUM(E169:E173)</f>
        <v>2124530345</v>
      </c>
      <c r="F174" s="35">
        <f>SUM(F169:F173)</f>
        <v>533661634</v>
      </c>
      <c r="G174" s="36">
        <f aca="true" t="shared" si="34" ref="G174:G182">IF($D174=0,0,$F174/$D174)</f>
        <v>0.25119040321356295</v>
      </c>
      <c r="H174" s="37">
        <f aca="true" t="shared" si="35" ref="H174:W174">SUM(H169:H173)</f>
        <v>302742241</v>
      </c>
      <c r="I174" s="35">
        <f t="shared" si="35"/>
        <v>121364813</v>
      </c>
      <c r="J174" s="38">
        <f t="shared" si="35"/>
        <v>109554580</v>
      </c>
      <c r="K174" s="38">
        <f t="shared" si="35"/>
        <v>533661634</v>
      </c>
      <c r="L174" s="37">
        <f t="shared" si="35"/>
        <v>0</v>
      </c>
      <c r="M174" s="35">
        <f t="shared" si="35"/>
        <v>0</v>
      </c>
      <c r="N174" s="38">
        <f t="shared" si="35"/>
        <v>0</v>
      </c>
      <c r="O174" s="38">
        <f t="shared" si="35"/>
        <v>0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8</v>
      </c>
      <c r="B175" s="24" t="s">
        <v>322</v>
      </c>
      <c r="C175" s="25" t="s">
        <v>321</v>
      </c>
      <c r="D175" s="26">
        <v>81640050</v>
      </c>
      <c r="E175" s="27">
        <v>81640050</v>
      </c>
      <c r="F175" s="27">
        <v>33517510</v>
      </c>
      <c r="G175" s="28">
        <f t="shared" si="34"/>
        <v>0.4105522963300488</v>
      </c>
      <c r="H175" s="29">
        <v>31616265</v>
      </c>
      <c r="I175" s="27">
        <v>804434</v>
      </c>
      <c r="J175" s="30">
        <v>1096811</v>
      </c>
      <c r="K175" s="30">
        <v>33517510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8</v>
      </c>
      <c r="B176" s="24" t="s">
        <v>320</v>
      </c>
      <c r="C176" s="25" t="s">
        <v>319</v>
      </c>
      <c r="D176" s="26">
        <v>40017910</v>
      </c>
      <c r="E176" s="27">
        <v>40017910</v>
      </c>
      <c r="F176" s="27">
        <v>10250735</v>
      </c>
      <c r="G176" s="28">
        <f t="shared" si="34"/>
        <v>0.25615368218879997</v>
      </c>
      <c r="H176" s="29">
        <v>6388436</v>
      </c>
      <c r="I176" s="27">
        <v>2316387</v>
      </c>
      <c r="J176" s="30">
        <v>1545912</v>
      </c>
      <c r="K176" s="30">
        <v>10250735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8</v>
      </c>
      <c r="B177" s="24" t="s">
        <v>318</v>
      </c>
      <c r="C177" s="25" t="s">
        <v>317</v>
      </c>
      <c r="D177" s="26">
        <v>259000642</v>
      </c>
      <c r="E177" s="27">
        <v>259000642</v>
      </c>
      <c r="F177" s="27">
        <v>113533380</v>
      </c>
      <c r="G177" s="28">
        <f t="shared" si="34"/>
        <v>0.43835173196211613</v>
      </c>
      <c r="H177" s="29">
        <v>66087410</v>
      </c>
      <c r="I177" s="27">
        <v>33945575</v>
      </c>
      <c r="J177" s="30">
        <v>13500395</v>
      </c>
      <c r="K177" s="30">
        <v>113533380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8</v>
      </c>
      <c r="B178" s="24" t="s">
        <v>316</v>
      </c>
      <c r="C178" s="25" t="s">
        <v>315</v>
      </c>
      <c r="D178" s="26">
        <v>105035029</v>
      </c>
      <c r="E178" s="27">
        <v>105035029</v>
      </c>
      <c r="F178" s="27">
        <v>15278676</v>
      </c>
      <c r="G178" s="28">
        <f t="shared" si="34"/>
        <v>0.14546267226717288</v>
      </c>
      <c r="H178" s="29">
        <v>13300703</v>
      </c>
      <c r="I178" s="27">
        <v>1773271</v>
      </c>
      <c r="J178" s="30">
        <v>204702</v>
      </c>
      <c r="K178" s="30">
        <v>15278676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8</v>
      </c>
      <c r="B179" s="24" t="s">
        <v>314</v>
      </c>
      <c r="C179" s="25" t="s">
        <v>313</v>
      </c>
      <c r="D179" s="26">
        <v>138049461</v>
      </c>
      <c r="E179" s="27">
        <v>138049461</v>
      </c>
      <c r="F179" s="27">
        <v>63318433</v>
      </c>
      <c r="G179" s="28">
        <f t="shared" si="34"/>
        <v>0.45866483317888507</v>
      </c>
      <c r="H179" s="29">
        <v>54459779</v>
      </c>
      <c r="I179" s="27">
        <v>6668085</v>
      </c>
      <c r="J179" s="30">
        <v>2190569</v>
      </c>
      <c r="K179" s="30">
        <v>63318433</v>
      </c>
      <c r="L179" s="29">
        <v>0</v>
      </c>
      <c r="M179" s="27">
        <v>0</v>
      </c>
      <c r="N179" s="30">
        <v>0</v>
      </c>
      <c r="O179" s="30">
        <v>0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5</v>
      </c>
      <c r="B180" s="24" t="s">
        <v>312</v>
      </c>
      <c r="C180" s="25" t="s">
        <v>311</v>
      </c>
      <c r="D180" s="26">
        <v>351943601</v>
      </c>
      <c r="E180" s="27">
        <v>351943601</v>
      </c>
      <c r="F180" s="27">
        <v>107740074</v>
      </c>
      <c r="G180" s="28">
        <f t="shared" si="34"/>
        <v>0.3061288049956618</v>
      </c>
      <c r="H180" s="29">
        <v>95842076</v>
      </c>
      <c r="I180" s="27">
        <v>5918231</v>
      </c>
      <c r="J180" s="30">
        <v>5979767</v>
      </c>
      <c r="K180" s="30">
        <v>107740074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310</v>
      </c>
      <c r="C181" s="55"/>
      <c r="D181" s="56">
        <f>SUM(D175:D180)</f>
        <v>975686693</v>
      </c>
      <c r="E181" s="57">
        <f>SUM(E175:E180)</f>
        <v>975686693</v>
      </c>
      <c r="F181" s="57">
        <f>SUM(F175:F180)</f>
        <v>343638808</v>
      </c>
      <c r="G181" s="58">
        <f t="shared" si="34"/>
        <v>0.3522020034355434</v>
      </c>
      <c r="H181" s="59">
        <f aca="true" t="shared" si="36" ref="H181:W181">SUM(H175:H180)</f>
        <v>267694669</v>
      </c>
      <c r="I181" s="57">
        <f t="shared" si="36"/>
        <v>51425983</v>
      </c>
      <c r="J181" s="60">
        <f t="shared" si="36"/>
        <v>24518156</v>
      </c>
      <c r="K181" s="60">
        <f t="shared" si="36"/>
        <v>343638808</v>
      </c>
      <c r="L181" s="59">
        <f t="shared" si="36"/>
        <v>0</v>
      </c>
      <c r="M181" s="57">
        <f t="shared" si="36"/>
        <v>0</v>
      </c>
      <c r="N181" s="60">
        <f t="shared" si="36"/>
        <v>0</v>
      </c>
      <c r="O181" s="60">
        <f t="shared" si="36"/>
        <v>0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309</v>
      </c>
      <c r="C182" s="41"/>
      <c r="D182" s="42">
        <f>SUM(D110,D112:D118,D120:D127,D129:D134,D136:D140,D142:D145,D147:D152,D154:D159,D161:D167,D169:D173,D175:D180)</f>
        <v>47002411156</v>
      </c>
      <c r="E182" s="43">
        <f>SUM(E110,E112:E118,E120:E127,E129:E134,E136:E140,E142:E145,E147:E152,E154:E159,E161:E167,E169:E173,E175:E180)</f>
        <v>47108450847</v>
      </c>
      <c r="F182" s="43">
        <f>SUM(F110,F112:F118,F120:F127,F129:F134,F136:F140,F142:F145,F147:F152,F154:F159,F161:F167,F169:F173,F175:F180)</f>
        <v>13224936831</v>
      </c>
      <c r="G182" s="44">
        <f t="shared" si="34"/>
        <v>0.28136720022950984</v>
      </c>
      <c r="H182" s="45">
        <f aca="true" t="shared" si="37" ref="H182:W182">SUM(H110,H112:H118,H120:H127,H129:H134,H136:H140,H142:H145,H147:H152,H154:H159,H161:H167,H169:H173,H175:H180)</f>
        <v>6072252463</v>
      </c>
      <c r="I182" s="43">
        <f t="shared" si="37"/>
        <v>4209294627</v>
      </c>
      <c r="J182" s="46">
        <f t="shared" si="37"/>
        <v>2943389741</v>
      </c>
      <c r="K182" s="46">
        <f t="shared" si="37"/>
        <v>13224936831</v>
      </c>
      <c r="L182" s="45">
        <f t="shared" si="37"/>
        <v>0</v>
      </c>
      <c r="M182" s="43">
        <f t="shared" si="37"/>
        <v>0</v>
      </c>
      <c r="N182" s="46">
        <f t="shared" si="37"/>
        <v>0</v>
      </c>
      <c r="O182" s="46">
        <f t="shared" si="37"/>
        <v>0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308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8</v>
      </c>
      <c r="B185" s="24" t="s">
        <v>307</v>
      </c>
      <c r="C185" s="25" t="s">
        <v>306</v>
      </c>
      <c r="D185" s="26">
        <v>240309947</v>
      </c>
      <c r="E185" s="27">
        <v>240309947</v>
      </c>
      <c r="F185" s="27">
        <v>86575745</v>
      </c>
      <c r="G185" s="28">
        <f aca="true" t="shared" si="38" ref="G185:G220">IF($D185=0,0,$F185/$D185)</f>
        <v>0.36026700551017976</v>
      </c>
      <c r="H185" s="29">
        <v>76113322</v>
      </c>
      <c r="I185" s="27">
        <v>5798575</v>
      </c>
      <c r="J185" s="30">
        <v>4663848</v>
      </c>
      <c r="K185" s="30">
        <v>86575745</v>
      </c>
      <c r="L185" s="29">
        <v>0</v>
      </c>
      <c r="M185" s="27">
        <v>0</v>
      </c>
      <c r="N185" s="30">
        <v>0</v>
      </c>
      <c r="O185" s="30">
        <v>0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8</v>
      </c>
      <c r="B186" s="24" t="s">
        <v>305</v>
      </c>
      <c r="C186" s="25" t="s">
        <v>304</v>
      </c>
      <c r="D186" s="26">
        <v>276686219</v>
      </c>
      <c r="E186" s="27">
        <v>276686219</v>
      </c>
      <c r="F186" s="27">
        <v>11306256</v>
      </c>
      <c r="G186" s="28">
        <f t="shared" si="38"/>
        <v>0.04086309770274464</v>
      </c>
      <c r="H186" s="29">
        <v>3707774</v>
      </c>
      <c r="I186" s="27">
        <v>3758617</v>
      </c>
      <c r="J186" s="30">
        <v>3839865</v>
      </c>
      <c r="K186" s="30">
        <v>11306256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8</v>
      </c>
      <c r="B187" s="24" t="s">
        <v>303</v>
      </c>
      <c r="C187" s="25" t="s">
        <v>302</v>
      </c>
      <c r="D187" s="26">
        <v>824367771</v>
      </c>
      <c r="E187" s="27">
        <v>824367771</v>
      </c>
      <c r="F187" s="27">
        <v>253479839</v>
      </c>
      <c r="G187" s="28">
        <f t="shared" si="38"/>
        <v>0.3074839263700424</v>
      </c>
      <c r="H187" s="29">
        <v>148104561</v>
      </c>
      <c r="I187" s="27">
        <v>54041309</v>
      </c>
      <c r="J187" s="30">
        <v>51333969</v>
      </c>
      <c r="K187" s="30">
        <v>253479839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8</v>
      </c>
      <c r="B188" s="24" t="s">
        <v>301</v>
      </c>
      <c r="C188" s="25" t="s">
        <v>300</v>
      </c>
      <c r="D188" s="26">
        <v>356251313</v>
      </c>
      <c r="E188" s="27">
        <v>356251313</v>
      </c>
      <c r="F188" s="27">
        <v>98451986</v>
      </c>
      <c r="G188" s="28">
        <f t="shared" si="38"/>
        <v>0.27635543339036056</v>
      </c>
      <c r="H188" s="29">
        <v>51200345</v>
      </c>
      <c r="I188" s="27">
        <v>25137671</v>
      </c>
      <c r="J188" s="30">
        <v>22113970</v>
      </c>
      <c r="K188" s="30">
        <v>98451986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8</v>
      </c>
      <c r="B189" s="24" t="s">
        <v>299</v>
      </c>
      <c r="C189" s="25" t="s">
        <v>298</v>
      </c>
      <c r="D189" s="26">
        <v>102166815</v>
      </c>
      <c r="E189" s="27">
        <v>102166815</v>
      </c>
      <c r="F189" s="27">
        <v>37855715</v>
      </c>
      <c r="G189" s="28">
        <f t="shared" si="38"/>
        <v>0.37052848324575843</v>
      </c>
      <c r="H189" s="29">
        <v>30347078</v>
      </c>
      <c r="I189" s="27">
        <v>3547152</v>
      </c>
      <c r="J189" s="30">
        <v>3961485</v>
      </c>
      <c r="K189" s="30">
        <v>37855715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5</v>
      </c>
      <c r="B190" s="24" t="s">
        <v>297</v>
      </c>
      <c r="C190" s="25" t="s">
        <v>296</v>
      </c>
      <c r="D190" s="26">
        <v>938774373</v>
      </c>
      <c r="E190" s="27">
        <v>938774373</v>
      </c>
      <c r="F190" s="27">
        <v>136100227</v>
      </c>
      <c r="G190" s="28">
        <f t="shared" si="38"/>
        <v>0.14497650438099463</v>
      </c>
      <c r="H190" s="29">
        <v>67413020</v>
      </c>
      <c r="I190" s="27">
        <v>1075905</v>
      </c>
      <c r="J190" s="30">
        <v>67611302</v>
      </c>
      <c r="K190" s="30">
        <v>136100227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295</v>
      </c>
      <c r="C191" s="33"/>
      <c r="D191" s="34">
        <f>SUM(D185:D190)</f>
        <v>2738556438</v>
      </c>
      <c r="E191" s="35">
        <f>SUM(E185:E190)</f>
        <v>2738556438</v>
      </c>
      <c r="F191" s="35">
        <f>SUM(F185:F190)</f>
        <v>623769768</v>
      </c>
      <c r="G191" s="36">
        <f t="shared" si="38"/>
        <v>0.2277732017294288</v>
      </c>
      <c r="H191" s="37">
        <f aca="true" t="shared" si="39" ref="H191:W191">SUM(H185:H190)</f>
        <v>376886100</v>
      </c>
      <c r="I191" s="35">
        <f t="shared" si="39"/>
        <v>93359229</v>
      </c>
      <c r="J191" s="38">
        <f t="shared" si="39"/>
        <v>153524439</v>
      </c>
      <c r="K191" s="38">
        <f t="shared" si="39"/>
        <v>623769768</v>
      </c>
      <c r="L191" s="37">
        <f t="shared" si="39"/>
        <v>0</v>
      </c>
      <c r="M191" s="35">
        <f t="shared" si="39"/>
        <v>0</v>
      </c>
      <c r="N191" s="38">
        <f t="shared" si="39"/>
        <v>0</v>
      </c>
      <c r="O191" s="38">
        <f t="shared" si="39"/>
        <v>0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8</v>
      </c>
      <c r="B192" s="24" t="s">
        <v>294</v>
      </c>
      <c r="C192" s="25" t="s">
        <v>293</v>
      </c>
      <c r="D192" s="26">
        <v>187228000</v>
      </c>
      <c r="E192" s="27">
        <v>187228000</v>
      </c>
      <c r="F192" s="27">
        <v>80855166</v>
      </c>
      <c r="G192" s="28">
        <f t="shared" si="38"/>
        <v>0.4318540282436388</v>
      </c>
      <c r="H192" s="29">
        <v>29917262</v>
      </c>
      <c r="I192" s="27">
        <v>25472865</v>
      </c>
      <c r="J192" s="30">
        <v>25465039</v>
      </c>
      <c r="K192" s="30">
        <v>80855166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8</v>
      </c>
      <c r="B193" s="24" t="s">
        <v>292</v>
      </c>
      <c r="C193" s="25" t="s">
        <v>291</v>
      </c>
      <c r="D193" s="26">
        <v>82095598</v>
      </c>
      <c r="E193" s="27">
        <v>82095598</v>
      </c>
      <c r="F193" s="27">
        <v>29762134</v>
      </c>
      <c r="G193" s="28">
        <f t="shared" si="38"/>
        <v>0.36253020533451746</v>
      </c>
      <c r="H193" s="29">
        <v>27320994</v>
      </c>
      <c r="I193" s="27">
        <v>1270751</v>
      </c>
      <c r="J193" s="30">
        <v>1170389</v>
      </c>
      <c r="K193" s="30">
        <v>29762134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8</v>
      </c>
      <c r="B194" s="24" t="s">
        <v>290</v>
      </c>
      <c r="C194" s="25" t="s">
        <v>289</v>
      </c>
      <c r="D194" s="26">
        <v>742180422</v>
      </c>
      <c r="E194" s="27">
        <v>742180422</v>
      </c>
      <c r="F194" s="27">
        <v>179630467</v>
      </c>
      <c r="G194" s="28">
        <f t="shared" si="38"/>
        <v>0.24203072686280047</v>
      </c>
      <c r="H194" s="29">
        <v>148024233</v>
      </c>
      <c r="I194" s="27">
        <v>15666531</v>
      </c>
      <c r="J194" s="30">
        <v>15939703</v>
      </c>
      <c r="K194" s="30">
        <v>179630467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8</v>
      </c>
      <c r="B195" s="24" t="s">
        <v>288</v>
      </c>
      <c r="C195" s="25" t="s">
        <v>287</v>
      </c>
      <c r="D195" s="26">
        <v>656222000</v>
      </c>
      <c r="E195" s="27">
        <v>656222000</v>
      </c>
      <c r="F195" s="27">
        <v>189741333</v>
      </c>
      <c r="G195" s="28">
        <f t="shared" si="38"/>
        <v>0.2891419870104934</v>
      </c>
      <c r="H195" s="29">
        <v>144933841</v>
      </c>
      <c r="I195" s="27">
        <v>16743837</v>
      </c>
      <c r="J195" s="30">
        <v>28063655</v>
      </c>
      <c r="K195" s="30">
        <v>189741333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5</v>
      </c>
      <c r="B196" s="24" t="s">
        <v>286</v>
      </c>
      <c r="C196" s="25" t="s">
        <v>285</v>
      </c>
      <c r="D196" s="26">
        <v>800549000</v>
      </c>
      <c r="E196" s="27">
        <v>800549000</v>
      </c>
      <c r="F196" s="27">
        <v>139154496</v>
      </c>
      <c r="G196" s="28">
        <f t="shared" si="38"/>
        <v>0.17382383339433313</v>
      </c>
      <c r="H196" s="29">
        <v>39414971</v>
      </c>
      <c r="I196" s="27">
        <v>46943443</v>
      </c>
      <c r="J196" s="30">
        <v>52796082</v>
      </c>
      <c r="K196" s="30">
        <v>139154496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284</v>
      </c>
      <c r="C197" s="33"/>
      <c r="D197" s="34">
        <f>SUM(D192:D196)</f>
        <v>2468275020</v>
      </c>
      <c r="E197" s="35">
        <f>SUM(E192:E196)</f>
        <v>2468275020</v>
      </c>
      <c r="F197" s="35">
        <f>SUM(F192:F196)</f>
        <v>619143596</v>
      </c>
      <c r="G197" s="36">
        <f t="shared" si="38"/>
        <v>0.25084060365363986</v>
      </c>
      <c r="H197" s="37">
        <f aca="true" t="shared" si="40" ref="H197:W197">SUM(H192:H196)</f>
        <v>389611301</v>
      </c>
      <c r="I197" s="35">
        <f t="shared" si="40"/>
        <v>106097427</v>
      </c>
      <c r="J197" s="38">
        <f t="shared" si="40"/>
        <v>123434868</v>
      </c>
      <c r="K197" s="38">
        <f t="shared" si="40"/>
        <v>619143596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8</v>
      </c>
      <c r="B198" s="24" t="s">
        <v>283</v>
      </c>
      <c r="C198" s="25" t="s">
        <v>282</v>
      </c>
      <c r="D198" s="26">
        <v>164957910</v>
      </c>
      <c r="E198" s="27">
        <v>164957910</v>
      </c>
      <c r="F198" s="27">
        <v>67584436</v>
      </c>
      <c r="G198" s="28">
        <f t="shared" si="38"/>
        <v>0.4097071549948711</v>
      </c>
      <c r="H198" s="29">
        <v>13517751</v>
      </c>
      <c r="I198" s="27">
        <v>52484774</v>
      </c>
      <c r="J198" s="30">
        <v>1581911</v>
      </c>
      <c r="K198" s="30">
        <v>67584436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8</v>
      </c>
      <c r="B199" s="24" t="s">
        <v>281</v>
      </c>
      <c r="C199" s="25" t="s">
        <v>280</v>
      </c>
      <c r="D199" s="26">
        <v>102409621</v>
      </c>
      <c r="E199" s="27">
        <v>102409621</v>
      </c>
      <c r="F199" s="27">
        <v>43389445</v>
      </c>
      <c r="G199" s="28">
        <f t="shared" si="38"/>
        <v>0.42368524144816433</v>
      </c>
      <c r="H199" s="29">
        <v>41234294</v>
      </c>
      <c r="I199" s="27">
        <v>1992146</v>
      </c>
      <c r="J199" s="30">
        <v>163005</v>
      </c>
      <c r="K199" s="30">
        <v>43389445</v>
      </c>
      <c r="L199" s="29">
        <v>0</v>
      </c>
      <c r="M199" s="27">
        <v>0</v>
      </c>
      <c r="N199" s="30">
        <v>0</v>
      </c>
      <c r="O199" s="30">
        <v>0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8</v>
      </c>
      <c r="B200" s="24" t="s">
        <v>279</v>
      </c>
      <c r="C200" s="25" t="s">
        <v>278</v>
      </c>
      <c r="D200" s="26">
        <v>125435694</v>
      </c>
      <c r="E200" s="27">
        <v>125435694</v>
      </c>
      <c r="F200" s="27">
        <v>42747926</v>
      </c>
      <c r="G200" s="28">
        <f t="shared" si="38"/>
        <v>0.3407955473981752</v>
      </c>
      <c r="H200" s="29">
        <v>37620258</v>
      </c>
      <c r="I200" s="27">
        <v>3495392</v>
      </c>
      <c r="J200" s="30">
        <v>1632276</v>
      </c>
      <c r="K200" s="30">
        <v>42747926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8</v>
      </c>
      <c r="B201" s="24" t="s">
        <v>277</v>
      </c>
      <c r="C201" s="25" t="s">
        <v>276</v>
      </c>
      <c r="D201" s="26">
        <v>2228099004</v>
      </c>
      <c r="E201" s="27">
        <v>2228099004</v>
      </c>
      <c r="F201" s="27">
        <v>545695665</v>
      </c>
      <c r="G201" s="28">
        <f t="shared" si="38"/>
        <v>0.24491535789941946</v>
      </c>
      <c r="H201" s="29">
        <v>310393483</v>
      </c>
      <c r="I201" s="27">
        <v>120082657</v>
      </c>
      <c r="J201" s="30">
        <v>115219525</v>
      </c>
      <c r="K201" s="30">
        <v>545695665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8</v>
      </c>
      <c r="B202" s="24" t="s">
        <v>275</v>
      </c>
      <c r="C202" s="25" t="s">
        <v>274</v>
      </c>
      <c r="D202" s="26">
        <v>288474158</v>
      </c>
      <c r="E202" s="27">
        <v>288474158</v>
      </c>
      <c r="F202" s="27">
        <v>87984774</v>
      </c>
      <c r="G202" s="28">
        <f t="shared" si="38"/>
        <v>0.3050005401177044</v>
      </c>
      <c r="H202" s="29">
        <v>72942189</v>
      </c>
      <c r="I202" s="27">
        <v>7096741</v>
      </c>
      <c r="J202" s="30">
        <v>7945844</v>
      </c>
      <c r="K202" s="30">
        <v>87984774</v>
      </c>
      <c r="L202" s="29">
        <v>0</v>
      </c>
      <c r="M202" s="27">
        <v>0</v>
      </c>
      <c r="N202" s="30">
        <v>0</v>
      </c>
      <c r="O202" s="30">
        <v>0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5</v>
      </c>
      <c r="B203" s="24" t="s">
        <v>273</v>
      </c>
      <c r="C203" s="25" t="s">
        <v>272</v>
      </c>
      <c r="D203" s="26">
        <v>604244000</v>
      </c>
      <c r="E203" s="27">
        <v>604244000</v>
      </c>
      <c r="F203" s="27">
        <v>175196155</v>
      </c>
      <c r="G203" s="28">
        <f t="shared" si="38"/>
        <v>0.28994273008916926</v>
      </c>
      <c r="H203" s="29">
        <v>170632016</v>
      </c>
      <c r="I203" s="27">
        <v>2069426</v>
      </c>
      <c r="J203" s="30">
        <v>2494713</v>
      </c>
      <c r="K203" s="30">
        <v>175196155</v>
      </c>
      <c r="L203" s="29">
        <v>0</v>
      </c>
      <c r="M203" s="27">
        <v>0</v>
      </c>
      <c r="N203" s="30">
        <v>0</v>
      </c>
      <c r="O203" s="30">
        <v>0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271</v>
      </c>
      <c r="C204" s="33"/>
      <c r="D204" s="34">
        <f>SUM(D198:D203)</f>
        <v>3513620387</v>
      </c>
      <c r="E204" s="35">
        <f>SUM(E198:E203)</f>
        <v>3513620387</v>
      </c>
      <c r="F204" s="35">
        <f>SUM(F198:F203)</f>
        <v>962598401</v>
      </c>
      <c r="G204" s="36">
        <f t="shared" si="38"/>
        <v>0.2739619807994927</v>
      </c>
      <c r="H204" s="37">
        <f aca="true" t="shared" si="41" ref="H204:W204">SUM(H198:H203)</f>
        <v>646339991</v>
      </c>
      <c r="I204" s="35">
        <f t="shared" si="41"/>
        <v>187221136</v>
      </c>
      <c r="J204" s="38">
        <f t="shared" si="41"/>
        <v>129037274</v>
      </c>
      <c r="K204" s="38">
        <f t="shared" si="41"/>
        <v>962598401</v>
      </c>
      <c r="L204" s="37">
        <f t="shared" si="41"/>
        <v>0</v>
      </c>
      <c r="M204" s="35">
        <f t="shared" si="41"/>
        <v>0</v>
      </c>
      <c r="N204" s="38">
        <f t="shared" si="41"/>
        <v>0</v>
      </c>
      <c r="O204" s="38">
        <f t="shared" si="41"/>
        <v>0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8</v>
      </c>
      <c r="B205" s="24" t="s">
        <v>270</v>
      </c>
      <c r="C205" s="25" t="s">
        <v>269</v>
      </c>
      <c r="D205" s="26">
        <v>267389068</v>
      </c>
      <c r="E205" s="27">
        <v>267389068</v>
      </c>
      <c r="F205" s="27">
        <v>51786820</v>
      </c>
      <c r="G205" s="28">
        <f t="shared" si="38"/>
        <v>0.19367590600226034</v>
      </c>
      <c r="H205" s="29">
        <v>39551885</v>
      </c>
      <c r="I205" s="27">
        <v>0</v>
      </c>
      <c r="J205" s="30">
        <v>12234935</v>
      </c>
      <c r="K205" s="30">
        <v>51786820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8</v>
      </c>
      <c r="B206" s="24" t="s">
        <v>268</v>
      </c>
      <c r="C206" s="25" t="s">
        <v>267</v>
      </c>
      <c r="D206" s="26">
        <v>352071025</v>
      </c>
      <c r="E206" s="27">
        <v>352071025</v>
      </c>
      <c r="F206" s="27">
        <v>56299380</v>
      </c>
      <c r="G206" s="28">
        <f t="shared" si="38"/>
        <v>0.1599091546939996</v>
      </c>
      <c r="H206" s="29">
        <v>56299380</v>
      </c>
      <c r="I206" s="27">
        <v>0</v>
      </c>
      <c r="J206" s="30">
        <v>0</v>
      </c>
      <c r="K206" s="30">
        <v>56299380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8</v>
      </c>
      <c r="B207" s="24" t="s">
        <v>266</v>
      </c>
      <c r="C207" s="25" t="s">
        <v>265</v>
      </c>
      <c r="D207" s="26">
        <v>124683400</v>
      </c>
      <c r="E207" s="27">
        <v>124683400</v>
      </c>
      <c r="F207" s="27">
        <v>15653558</v>
      </c>
      <c r="G207" s="28">
        <f t="shared" si="38"/>
        <v>0.12554644804360485</v>
      </c>
      <c r="H207" s="29">
        <v>0</v>
      </c>
      <c r="I207" s="27">
        <v>8167448</v>
      </c>
      <c r="J207" s="30">
        <v>7486110</v>
      </c>
      <c r="K207" s="30">
        <v>15653558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8</v>
      </c>
      <c r="B208" s="24" t="s">
        <v>264</v>
      </c>
      <c r="C208" s="25" t="s">
        <v>263</v>
      </c>
      <c r="D208" s="26">
        <v>253234971</v>
      </c>
      <c r="E208" s="27">
        <v>253234971</v>
      </c>
      <c r="F208" s="27">
        <v>69114852</v>
      </c>
      <c r="G208" s="28">
        <f t="shared" si="38"/>
        <v>0.2729277545161802</v>
      </c>
      <c r="H208" s="29">
        <v>38629241</v>
      </c>
      <c r="I208" s="27">
        <v>13789527</v>
      </c>
      <c r="J208" s="30">
        <v>16696084</v>
      </c>
      <c r="K208" s="30">
        <v>69114852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8</v>
      </c>
      <c r="B209" s="24" t="s">
        <v>262</v>
      </c>
      <c r="C209" s="25" t="s">
        <v>261</v>
      </c>
      <c r="D209" s="26">
        <v>307178964</v>
      </c>
      <c r="E209" s="27">
        <v>307178964</v>
      </c>
      <c r="F209" s="27">
        <v>82789815</v>
      </c>
      <c r="G209" s="28">
        <f t="shared" si="38"/>
        <v>0.26951655127009283</v>
      </c>
      <c r="H209" s="29">
        <v>44063435</v>
      </c>
      <c r="I209" s="27">
        <v>20478875</v>
      </c>
      <c r="J209" s="30">
        <v>18247505</v>
      </c>
      <c r="K209" s="30">
        <v>82789815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8</v>
      </c>
      <c r="B210" s="24" t="s">
        <v>260</v>
      </c>
      <c r="C210" s="25" t="s">
        <v>259</v>
      </c>
      <c r="D210" s="26">
        <v>683202735</v>
      </c>
      <c r="E210" s="27">
        <v>683202735</v>
      </c>
      <c r="F210" s="27">
        <v>212684106</v>
      </c>
      <c r="G210" s="28">
        <f t="shared" si="38"/>
        <v>0.31130452954056165</v>
      </c>
      <c r="H210" s="29">
        <v>145851286</v>
      </c>
      <c r="I210" s="27">
        <v>34216731</v>
      </c>
      <c r="J210" s="30">
        <v>32616089</v>
      </c>
      <c r="K210" s="30">
        <v>212684106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5</v>
      </c>
      <c r="B211" s="24" t="s">
        <v>258</v>
      </c>
      <c r="C211" s="25" t="s">
        <v>257</v>
      </c>
      <c r="D211" s="26">
        <v>111456000</v>
      </c>
      <c r="E211" s="27">
        <v>111456000</v>
      </c>
      <c r="F211" s="27">
        <v>41926307</v>
      </c>
      <c r="G211" s="28">
        <f t="shared" si="38"/>
        <v>0.37616913400803903</v>
      </c>
      <c r="H211" s="29">
        <v>40026162</v>
      </c>
      <c r="I211" s="27">
        <v>472228</v>
      </c>
      <c r="J211" s="30">
        <v>1427917</v>
      </c>
      <c r="K211" s="30">
        <v>41926307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256</v>
      </c>
      <c r="C212" s="33"/>
      <c r="D212" s="34">
        <f>SUM(D205:D211)</f>
        <v>2099216163</v>
      </c>
      <c r="E212" s="35">
        <f>SUM(E205:E211)</f>
        <v>2099216163</v>
      </c>
      <c r="F212" s="35">
        <f>SUM(F205:F211)</f>
        <v>530254838</v>
      </c>
      <c r="G212" s="36">
        <f t="shared" si="38"/>
        <v>0.2525965869290041</v>
      </c>
      <c r="H212" s="37">
        <f aca="true" t="shared" si="42" ref="H212:W212">SUM(H205:H211)</f>
        <v>364421389</v>
      </c>
      <c r="I212" s="35">
        <f t="shared" si="42"/>
        <v>77124809</v>
      </c>
      <c r="J212" s="38">
        <f t="shared" si="42"/>
        <v>88708640</v>
      </c>
      <c r="K212" s="38">
        <f t="shared" si="42"/>
        <v>530254838</v>
      </c>
      <c r="L212" s="37">
        <f t="shared" si="42"/>
        <v>0</v>
      </c>
      <c r="M212" s="35">
        <f t="shared" si="42"/>
        <v>0</v>
      </c>
      <c r="N212" s="38">
        <f t="shared" si="42"/>
        <v>0</v>
      </c>
      <c r="O212" s="38">
        <f t="shared" si="42"/>
        <v>0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8</v>
      </c>
      <c r="B213" s="24" t="s">
        <v>255</v>
      </c>
      <c r="C213" s="25" t="s">
        <v>254</v>
      </c>
      <c r="D213" s="26">
        <v>223494460</v>
      </c>
      <c r="E213" s="27">
        <v>223494460</v>
      </c>
      <c r="F213" s="27">
        <v>63044261</v>
      </c>
      <c r="G213" s="28">
        <f t="shared" si="38"/>
        <v>0.28208422257983484</v>
      </c>
      <c r="H213" s="29">
        <v>44371827</v>
      </c>
      <c r="I213" s="27">
        <v>9179997</v>
      </c>
      <c r="J213" s="30">
        <v>9492437</v>
      </c>
      <c r="K213" s="30">
        <v>63044261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8</v>
      </c>
      <c r="B214" s="24" t="s">
        <v>253</v>
      </c>
      <c r="C214" s="25" t="s">
        <v>252</v>
      </c>
      <c r="D214" s="26">
        <v>280117600</v>
      </c>
      <c r="E214" s="27">
        <v>280117600</v>
      </c>
      <c r="F214" s="27">
        <v>91623203</v>
      </c>
      <c r="G214" s="28">
        <f t="shared" si="38"/>
        <v>0.3270883478938846</v>
      </c>
      <c r="H214" s="29">
        <v>73668491</v>
      </c>
      <c r="I214" s="27">
        <v>9658875</v>
      </c>
      <c r="J214" s="30">
        <v>8295837</v>
      </c>
      <c r="K214" s="30">
        <v>91623203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8</v>
      </c>
      <c r="B215" s="24" t="s">
        <v>251</v>
      </c>
      <c r="C215" s="25" t="s">
        <v>250</v>
      </c>
      <c r="D215" s="26">
        <v>252279393</v>
      </c>
      <c r="E215" s="27">
        <v>252279393</v>
      </c>
      <c r="F215" s="27">
        <v>29298480</v>
      </c>
      <c r="G215" s="28">
        <f t="shared" si="38"/>
        <v>0.11613505031701103</v>
      </c>
      <c r="H215" s="29">
        <v>12256906</v>
      </c>
      <c r="I215" s="27">
        <v>12032066</v>
      </c>
      <c r="J215" s="30">
        <v>5009508</v>
      </c>
      <c r="K215" s="30">
        <v>29298480</v>
      </c>
      <c r="L215" s="29">
        <v>0</v>
      </c>
      <c r="M215" s="27">
        <v>0</v>
      </c>
      <c r="N215" s="30">
        <v>0</v>
      </c>
      <c r="O215" s="30">
        <v>0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8</v>
      </c>
      <c r="B216" s="24" t="s">
        <v>249</v>
      </c>
      <c r="C216" s="25" t="s">
        <v>248</v>
      </c>
      <c r="D216" s="26">
        <v>89991899</v>
      </c>
      <c r="E216" s="27">
        <v>89991899</v>
      </c>
      <c r="F216" s="27">
        <v>34803658</v>
      </c>
      <c r="G216" s="28">
        <f t="shared" si="38"/>
        <v>0.38674212219924375</v>
      </c>
      <c r="H216" s="29">
        <v>28341530</v>
      </c>
      <c r="I216" s="27">
        <v>3968332</v>
      </c>
      <c r="J216" s="30">
        <v>2493796</v>
      </c>
      <c r="K216" s="30">
        <v>34803658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8</v>
      </c>
      <c r="B217" s="24" t="s">
        <v>247</v>
      </c>
      <c r="C217" s="25" t="s">
        <v>246</v>
      </c>
      <c r="D217" s="26">
        <v>0</v>
      </c>
      <c r="E217" s="27">
        <v>0</v>
      </c>
      <c r="F217" s="27">
        <v>113870851</v>
      </c>
      <c r="G217" s="28">
        <f t="shared" si="38"/>
        <v>0</v>
      </c>
      <c r="H217" s="29">
        <v>99103306</v>
      </c>
      <c r="I217" s="27">
        <v>7886950</v>
      </c>
      <c r="J217" s="30">
        <v>6880595</v>
      </c>
      <c r="K217" s="30">
        <v>113870851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5</v>
      </c>
      <c r="B218" s="24" t="s">
        <v>245</v>
      </c>
      <c r="C218" s="25" t="s">
        <v>244</v>
      </c>
      <c r="D218" s="26">
        <v>676583000</v>
      </c>
      <c r="E218" s="27">
        <v>676583000</v>
      </c>
      <c r="F218" s="27">
        <v>197466027</v>
      </c>
      <c r="G218" s="28">
        <f t="shared" si="38"/>
        <v>0.29185780162965963</v>
      </c>
      <c r="H218" s="29">
        <v>188008930</v>
      </c>
      <c r="I218" s="27">
        <v>5831173</v>
      </c>
      <c r="J218" s="30">
        <v>3625924</v>
      </c>
      <c r="K218" s="30">
        <v>197466027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243</v>
      </c>
      <c r="C219" s="55"/>
      <c r="D219" s="56">
        <f>SUM(D213:D218)</f>
        <v>1522466352</v>
      </c>
      <c r="E219" s="57">
        <f>SUM(E213:E218)</f>
        <v>1522466352</v>
      </c>
      <c r="F219" s="57">
        <f>SUM(F213:F218)</f>
        <v>530106480</v>
      </c>
      <c r="G219" s="58">
        <f t="shared" si="38"/>
        <v>0.34818929121397096</v>
      </c>
      <c r="H219" s="59">
        <f aca="true" t="shared" si="43" ref="H219:W219">SUM(H213:H218)</f>
        <v>445750990</v>
      </c>
      <c r="I219" s="57">
        <f t="shared" si="43"/>
        <v>48557393</v>
      </c>
      <c r="J219" s="60">
        <f t="shared" si="43"/>
        <v>35798097</v>
      </c>
      <c r="K219" s="60">
        <f t="shared" si="43"/>
        <v>530106480</v>
      </c>
      <c r="L219" s="59">
        <f t="shared" si="43"/>
        <v>0</v>
      </c>
      <c r="M219" s="57">
        <f t="shared" si="43"/>
        <v>0</v>
      </c>
      <c r="N219" s="60">
        <f t="shared" si="43"/>
        <v>0</v>
      </c>
      <c r="O219" s="60">
        <f t="shared" si="43"/>
        <v>0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242</v>
      </c>
      <c r="C220" s="41"/>
      <c r="D220" s="42">
        <f>SUM(D185:D190,D192:D196,D198:D203,D205:D211,D213:D218)</f>
        <v>12342134360</v>
      </c>
      <c r="E220" s="43">
        <f>SUM(E185:E190,E192:E196,E198:E203,E205:E211,E213:E218)</f>
        <v>12342134360</v>
      </c>
      <c r="F220" s="43">
        <f>SUM(F185:F190,F192:F196,F198:F203,F205:F211,F213:F218)</f>
        <v>3265873083</v>
      </c>
      <c r="G220" s="44">
        <f t="shared" si="38"/>
        <v>0.26461169419646474</v>
      </c>
      <c r="H220" s="45">
        <f aca="true" t="shared" si="44" ref="H220:W220">SUM(H185:H190,H192:H196,H198:H203,H205:H211,H213:H218)</f>
        <v>2223009771</v>
      </c>
      <c r="I220" s="43">
        <f t="shared" si="44"/>
        <v>512359994</v>
      </c>
      <c r="J220" s="46">
        <f t="shared" si="44"/>
        <v>530503318</v>
      </c>
      <c r="K220" s="46">
        <f t="shared" si="44"/>
        <v>3265873083</v>
      </c>
      <c r="L220" s="45">
        <f t="shared" si="44"/>
        <v>0</v>
      </c>
      <c r="M220" s="43">
        <f t="shared" si="44"/>
        <v>0</v>
      </c>
      <c r="N220" s="46">
        <f t="shared" si="44"/>
        <v>0</v>
      </c>
      <c r="O220" s="46">
        <f t="shared" si="44"/>
        <v>0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241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8</v>
      </c>
      <c r="B223" s="24" t="s">
        <v>240</v>
      </c>
      <c r="C223" s="25" t="s">
        <v>239</v>
      </c>
      <c r="D223" s="26">
        <v>296473720</v>
      </c>
      <c r="E223" s="27">
        <v>296473720</v>
      </c>
      <c r="F223" s="27">
        <v>89802096</v>
      </c>
      <c r="G223" s="28">
        <f aca="true" t="shared" si="45" ref="G223:G247">IF($D223=0,0,$F223/$D223)</f>
        <v>0.3029006955490018</v>
      </c>
      <c r="H223" s="29">
        <v>0</v>
      </c>
      <c r="I223" s="27">
        <v>81166937</v>
      </c>
      <c r="J223" s="30">
        <v>8635159</v>
      </c>
      <c r="K223" s="30">
        <v>89802096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8</v>
      </c>
      <c r="B224" s="24" t="s">
        <v>238</v>
      </c>
      <c r="C224" s="25" t="s">
        <v>237</v>
      </c>
      <c r="D224" s="26">
        <v>470547905</v>
      </c>
      <c r="E224" s="27">
        <v>470547905</v>
      </c>
      <c r="F224" s="27">
        <v>139151398</v>
      </c>
      <c r="G224" s="28">
        <f t="shared" si="45"/>
        <v>0.2957220646854224</v>
      </c>
      <c r="H224" s="29">
        <v>33210354</v>
      </c>
      <c r="I224" s="27">
        <v>29649234</v>
      </c>
      <c r="J224" s="30">
        <v>76291810</v>
      </c>
      <c r="K224" s="30">
        <v>139151398</v>
      </c>
      <c r="L224" s="29">
        <v>0</v>
      </c>
      <c r="M224" s="27">
        <v>0</v>
      </c>
      <c r="N224" s="30">
        <v>0</v>
      </c>
      <c r="O224" s="30">
        <v>0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8</v>
      </c>
      <c r="B225" s="24" t="s">
        <v>236</v>
      </c>
      <c r="C225" s="25" t="s">
        <v>235</v>
      </c>
      <c r="D225" s="26">
        <v>342611022</v>
      </c>
      <c r="E225" s="27">
        <v>342611022</v>
      </c>
      <c r="F225" s="27">
        <v>88372112</v>
      </c>
      <c r="G225" s="28">
        <f t="shared" si="45"/>
        <v>0.2579371541642931</v>
      </c>
      <c r="H225" s="29">
        <v>67332820</v>
      </c>
      <c r="I225" s="27">
        <v>11965490</v>
      </c>
      <c r="J225" s="30">
        <v>9073802</v>
      </c>
      <c r="K225" s="30">
        <v>88372112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8</v>
      </c>
      <c r="B226" s="24" t="s">
        <v>234</v>
      </c>
      <c r="C226" s="25" t="s">
        <v>233</v>
      </c>
      <c r="D226" s="26">
        <v>235686945</v>
      </c>
      <c r="E226" s="27">
        <v>235686945</v>
      </c>
      <c r="F226" s="27">
        <v>27666615</v>
      </c>
      <c r="G226" s="28">
        <f t="shared" si="45"/>
        <v>0.11738713402220899</v>
      </c>
      <c r="H226" s="29">
        <v>0</v>
      </c>
      <c r="I226" s="27">
        <v>16932844</v>
      </c>
      <c r="J226" s="30">
        <v>10733771</v>
      </c>
      <c r="K226" s="30">
        <v>27666615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8</v>
      </c>
      <c r="B227" s="24" t="s">
        <v>232</v>
      </c>
      <c r="C227" s="25" t="s">
        <v>231</v>
      </c>
      <c r="D227" s="26">
        <v>490215790</v>
      </c>
      <c r="E227" s="27">
        <v>490215790</v>
      </c>
      <c r="F227" s="27">
        <v>131391302</v>
      </c>
      <c r="G227" s="28">
        <f t="shared" si="45"/>
        <v>0.26802747826625495</v>
      </c>
      <c r="H227" s="29">
        <v>68908671</v>
      </c>
      <c r="I227" s="27">
        <v>27630889</v>
      </c>
      <c r="J227" s="30">
        <v>34851742</v>
      </c>
      <c r="K227" s="30">
        <v>131391302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8</v>
      </c>
      <c r="B228" s="24" t="s">
        <v>230</v>
      </c>
      <c r="C228" s="25" t="s">
        <v>229</v>
      </c>
      <c r="D228" s="26">
        <v>149065436</v>
      </c>
      <c r="E228" s="27">
        <v>149065436</v>
      </c>
      <c r="F228" s="27">
        <v>44946089</v>
      </c>
      <c r="G228" s="28">
        <f t="shared" si="45"/>
        <v>0.3015191865134987</v>
      </c>
      <c r="H228" s="29">
        <v>26791794</v>
      </c>
      <c r="I228" s="27">
        <v>10333371</v>
      </c>
      <c r="J228" s="30">
        <v>7820924</v>
      </c>
      <c r="K228" s="30">
        <v>44946089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8</v>
      </c>
      <c r="B229" s="24" t="s">
        <v>228</v>
      </c>
      <c r="C229" s="25" t="s">
        <v>227</v>
      </c>
      <c r="D229" s="26">
        <v>1592997743</v>
      </c>
      <c r="E229" s="27">
        <v>1592997743</v>
      </c>
      <c r="F229" s="27">
        <v>301508980</v>
      </c>
      <c r="G229" s="28">
        <f t="shared" si="45"/>
        <v>0.18927144204999669</v>
      </c>
      <c r="H229" s="29">
        <v>171703294</v>
      </c>
      <c r="I229" s="27">
        <v>35142344</v>
      </c>
      <c r="J229" s="30">
        <v>94663342</v>
      </c>
      <c r="K229" s="30">
        <v>301508980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5</v>
      </c>
      <c r="B230" s="24" t="s">
        <v>226</v>
      </c>
      <c r="C230" s="25" t="s">
        <v>225</v>
      </c>
      <c r="D230" s="26">
        <v>387239160</v>
      </c>
      <c r="E230" s="27">
        <v>387239160</v>
      </c>
      <c r="F230" s="27">
        <v>113980460</v>
      </c>
      <c r="G230" s="28">
        <f t="shared" si="45"/>
        <v>0.29434125412316253</v>
      </c>
      <c r="H230" s="29">
        <v>107778345</v>
      </c>
      <c r="I230" s="27">
        <v>3338011</v>
      </c>
      <c r="J230" s="30">
        <v>2864104</v>
      </c>
      <c r="K230" s="30">
        <v>113980460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224</v>
      </c>
      <c r="C231" s="33"/>
      <c r="D231" s="34">
        <f>SUM(D223:D230)</f>
        <v>3964837721</v>
      </c>
      <c r="E231" s="35">
        <f>SUM(E223:E230)</f>
        <v>3964837721</v>
      </c>
      <c r="F231" s="35">
        <f>SUM(F223:F230)</f>
        <v>936819052</v>
      </c>
      <c r="G231" s="36">
        <f t="shared" si="45"/>
        <v>0.23628181477342236</v>
      </c>
      <c r="H231" s="37">
        <f aca="true" t="shared" si="46" ref="H231:W231">SUM(H223:H230)</f>
        <v>475725278</v>
      </c>
      <c r="I231" s="35">
        <f t="shared" si="46"/>
        <v>216159120</v>
      </c>
      <c r="J231" s="38">
        <f t="shared" si="46"/>
        <v>244934654</v>
      </c>
      <c r="K231" s="38">
        <f t="shared" si="46"/>
        <v>936819052</v>
      </c>
      <c r="L231" s="37">
        <f t="shared" si="46"/>
        <v>0</v>
      </c>
      <c r="M231" s="35">
        <f t="shared" si="46"/>
        <v>0</v>
      </c>
      <c r="N231" s="38">
        <f t="shared" si="46"/>
        <v>0</v>
      </c>
      <c r="O231" s="38">
        <f t="shared" si="46"/>
        <v>0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8</v>
      </c>
      <c r="B232" s="24" t="s">
        <v>223</v>
      </c>
      <c r="C232" s="25" t="s">
        <v>222</v>
      </c>
      <c r="D232" s="26">
        <v>0</v>
      </c>
      <c r="E232" s="27">
        <v>0</v>
      </c>
      <c r="F232" s="27">
        <v>106696801</v>
      </c>
      <c r="G232" s="28">
        <f t="shared" si="45"/>
        <v>0</v>
      </c>
      <c r="H232" s="29">
        <v>55804909</v>
      </c>
      <c r="I232" s="27">
        <v>14925522</v>
      </c>
      <c r="J232" s="30">
        <v>35966370</v>
      </c>
      <c r="K232" s="30">
        <v>106696801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8</v>
      </c>
      <c r="B233" s="24" t="s">
        <v>221</v>
      </c>
      <c r="C233" s="25" t="s">
        <v>220</v>
      </c>
      <c r="D233" s="26">
        <v>1921544589</v>
      </c>
      <c r="E233" s="27">
        <v>1921544589</v>
      </c>
      <c r="F233" s="27">
        <v>486456087</v>
      </c>
      <c r="G233" s="28">
        <f t="shared" si="45"/>
        <v>0.2531588857134764</v>
      </c>
      <c r="H233" s="29">
        <v>211493661</v>
      </c>
      <c r="I233" s="27">
        <v>171466882</v>
      </c>
      <c r="J233" s="30">
        <v>103495544</v>
      </c>
      <c r="K233" s="30">
        <v>486456087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8</v>
      </c>
      <c r="B234" s="24" t="s">
        <v>219</v>
      </c>
      <c r="C234" s="25" t="s">
        <v>218</v>
      </c>
      <c r="D234" s="26">
        <v>1303203453</v>
      </c>
      <c r="E234" s="27">
        <v>1303203453</v>
      </c>
      <c r="F234" s="27">
        <v>323814779</v>
      </c>
      <c r="G234" s="28">
        <f t="shared" si="45"/>
        <v>0.24847599832134576</v>
      </c>
      <c r="H234" s="29">
        <v>128001351</v>
      </c>
      <c r="I234" s="27">
        <v>98532487</v>
      </c>
      <c r="J234" s="30">
        <v>97280941</v>
      </c>
      <c r="K234" s="30">
        <v>323814779</v>
      </c>
      <c r="L234" s="29">
        <v>0</v>
      </c>
      <c r="M234" s="27">
        <v>0</v>
      </c>
      <c r="N234" s="30">
        <v>0</v>
      </c>
      <c r="O234" s="30">
        <v>0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8</v>
      </c>
      <c r="B235" s="24" t="s">
        <v>217</v>
      </c>
      <c r="C235" s="25" t="s">
        <v>216</v>
      </c>
      <c r="D235" s="26">
        <v>191766378</v>
      </c>
      <c r="E235" s="27">
        <v>191766378</v>
      </c>
      <c r="F235" s="27">
        <v>61609803</v>
      </c>
      <c r="G235" s="28">
        <f t="shared" si="45"/>
        <v>0.3212753124012177</v>
      </c>
      <c r="H235" s="29">
        <v>44238794</v>
      </c>
      <c r="I235" s="27">
        <v>8571974</v>
      </c>
      <c r="J235" s="30">
        <v>8799035</v>
      </c>
      <c r="K235" s="30">
        <v>61609803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8</v>
      </c>
      <c r="B236" s="24" t="s">
        <v>215</v>
      </c>
      <c r="C236" s="25" t="s">
        <v>214</v>
      </c>
      <c r="D236" s="26">
        <v>362939836</v>
      </c>
      <c r="E236" s="27">
        <v>362939836</v>
      </c>
      <c r="F236" s="27">
        <v>137157564</v>
      </c>
      <c r="G236" s="28">
        <f t="shared" si="45"/>
        <v>0.37790716365452925</v>
      </c>
      <c r="H236" s="29">
        <v>113593521</v>
      </c>
      <c r="I236" s="27">
        <v>12934205</v>
      </c>
      <c r="J236" s="30">
        <v>10629838</v>
      </c>
      <c r="K236" s="30">
        <v>137157564</v>
      </c>
      <c r="L236" s="29">
        <v>0</v>
      </c>
      <c r="M236" s="27">
        <v>0</v>
      </c>
      <c r="N236" s="30">
        <v>0</v>
      </c>
      <c r="O236" s="30">
        <v>0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8</v>
      </c>
      <c r="B237" s="24" t="s">
        <v>213</v>
      </c>
      <c r="C237" s="25" t="s">
        <v>212</v>
      </c>
      <c r="D237" s="26">
        <v>367798264</v>
      </c>
      <c r="E237" s="27">
        <v>367798264</v>
      </c>
      <c r="F237" s="27">
        <v>143131003</v>
      </c>
      <c r="G237" s="28">
        <f t="shared" si="45"/>
        <v>0.38915627671369324</v>
      </c>
      <c r="H237" s="29">
        <v>121323000</v>
      </c>
      <c r="I237" s="27">
        <v>13334003</v>
      </c>
      <c r="J237" s="30">
        <v>8474000</v>
      </c>
      <c r="K237" s="30">
        <v>143131003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5</v>
      </c>
      <c r="B238" s="24" t="s">
        <v>211</v>
      </c>
      <c r="C238" s="25" t="s">
        <v>210</v>
      </c>
      <c r="D238" s="26">
        <v>343707000</v>
      </c>
      <c r="E238" s="27">
        <v>343707000</v>
      </c>
      <c r="F238" s="27">
        <v>136615559</v>
      </c>
      <c r="G238" s="28">
        <f t="shared" si="45"/>
        <v>0.3974768014617101</v>
      </c>
      <c r="H238" s="29">
        <v>127963528</v>
      </c>
      <c r="I238" s="27">
        <v>7546351</v>
      </c>
      <c r="J238" s="30">
        <v>1105680</v>
      </c>
      <c r="K238" s="30">
        <v>136615559</v>
      </c>
      <c r="L238" s="29">
        <v>0</v>
      </c>
      <c r="M238" s="27">
        <v>0</v>
      </c>
      <c r="N238" s="30">
        <v>0</v>
      </c>
      <c r="O238" s="30">
        <v>0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209</v>
      </c>
      <c r="C239" s="33"/>
      <c r="D239" s="34">
        <f>SUM(D232:D238)</f>
        <v>4490959520</v>
      </c>
      <c r="E239" s="35">
        <f>SUM(E232:E238)</f>
        <v>4490959520</v>
      </c>
      <c r="F239" s="35">
        <f>SUM(F232:F238)</f>
        <v>1395481596</v>
      </c>
      <c r="G239" s="36">
        <f t="shared" si="45"/>
        <v>0.31073127909200127</v>
      </c>
      <c r="H239" s="37">
        <f aca="true" t="shared" si="47" ref="H239:W239">SUM(H232:H238)</f>
        <v>802418764</v>
      </c>
      <c r="I239" s="35">
        <f t="shared" si="47"/>
        <v>327311424</v>
      </c>
      <c r="J239" s="38">
        <f t="shared" si="47"/>
        <v>265751408</v>
      </c>
      <c r="K239" s="38">
        <f t="shared" si="47"/>
        <v>1395481596</v>
      </c>
      <c r="L239" s="37">
        <f t="shared" si="47"/>
        <v>0</v>
      </c>
      <c r="M239" s="35">
        <f t="shared" si="47"/>
        <v>0</v>
      </c>
      <c r="N239" s="38">
        <f t="shared" si="47"/>
        <v>0</v>
      </c>
      <c r="O239" s="38">
        <f t="shared" si="47"/>
        <v>0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8</v>
      </c>
      <c r="B240" s="24" t="s">
        <v>208</v>
      </c>
      <c r="C240" s="25" t="s">
        <v>207</v>
      </c>
      <c r="D240" s="26">
        <v>382358131</v>
      </c>
      <c r="E240" s="27">
        <v>382358131</v>
      </c>
      <c r="F240" s="27">
        <v>186707082</v>
      </c>
      <c r="G240" s="28">
        <f t="shared" si="45"/>
        <v>0.48830420190541207</v>
      </c>
      <c r="H240" s="29">
        <v>106057761</v>
      </c>
      <c r="I240" s="27">
        <v>61244091</v>
      </c>
      <c r="J240" s="30">
        <v>19405230</v>
      </c>
      <c r="K240" s="30">
        <v>186707082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8</v>
      </c>
      <c r="B241" s="24" t="s">
        <v>206</v>
      </c>
      <c r="C241" s="25" t="s">
        <v>205</v>
      </c>
      <c r="D241" s="26">
        <v>1728151272</v>
      </c>
      <c r="E241" s="27">
        <v>1728151272</v>
      </c>
      <c r="F241" s="27">
        <v>495133505</v>
      </c>
      <c r="G241" s="28">
        <f t="shared" si="45"/>
        <v>0.2865105115635965</v>
      </c>
      <c r="H241" s="29">
        <v>282287651</v>
      </c>
      <c r="I241" s="27">
        <v>97934136</v>
      </c>
      <c r="J241" s="30">
        <v>114911718</v>
      </c>
      <c r="K241" s="30">
        <v>495133505</v>
      </c>
      <c r="L241" s="29">
        <v>0</v>
      </c>
      <c r="M241" s="27">
        <v>0</v>
      </c>
      <c r="N241" s="30">
        <v>0</v>
      </c>
      <c r="O241" s="30">
        <v>0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8</v>
      </c>
      <c r="B242" s="24" t="s">
        <v>204</v>
      </c>
      <c r="C242" s="25" t="s">
        <v>203</v>
      </c>
      <c r="D242" s="26">
        <v>220988382</v>
      </c>
      <c r="E242" s="27">
        <v>220988382</v>
      </c>
      <c r="F242" s="27">
        <v>60999154</v>
      </c>
      <c r="G242" s="28">
        <f t="shared" si="45"/>
        <v>0.2760287823637715</v>
      </c>
      <c r="H242" s="29">
        <v>39626208</v>
      </c>
      <c r="I242" s="27">
        <v>8674082</v>
      </c>
      <c r="J242" s="30">
        <v>12698864</v>
      </c>
      <c r="K242" s="30">
        <v>60999154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8</v>
      </c>
      <c r="B243" s="24" t="s">
        <v>202</v>
      </c>
      <c r="C243" s="25" t="s">
        <v>201</v>
      </c>
      <c r="D243" s="26">
        <v>577671316</v>
      </c>
      <c r="E243" s="27">
        <v>577671316</v>
      </c>
      <c r="F243" s="27">
        <v>199337163</v>
      </c>
      <c r="G243" s="28">
        <f t="shared" si="45"/>
        <v>0.3450702111717799</v>
      </c>
      <c r="H243" s="29">
        <v>158838203</v>
      </c>
      <c r="I243" s="27">
        <v>21691702</v>
      </c>
      <c r="J243" s="30">
        <v>18807258</v>
      </c>
      <c r="K243" s="30">
        <v>199337163</v>
      </c>
      <c r="L243" s="29">
        <v>0</v>
      </c>
      <c r="M243" s="27">
        <v>0</v>
      </c>
      <c r="N243" s="30">
        <v>0</v>
      </c>
      <c r="O243" s="30">
        <v>0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8</v>
      </c>
      <c r="B244" s="24" t="s">
        <v>200</v>
      </c>
      <c r="C244" s="25" t="s">
        <v>199</v>
      </c>
      <c r="D244" s="26">
        <v>752799000</v>
      </c>
      <c r="E244" s="27">
        <v>752799000</v>
      </c>
      <c r="F244" s="27">
        <v>228197733</v>
      </c>
      <c r="G244" s="28">
        <f t="shared" si="45"/>
        <v>0.303132354054668</v>
      </c>
      <c r="H244" s="29">
        <v>217467399</v>
      </c>
      <c r="I244" s="27">
        <v>3639320</v>
      </c>
      <c r="J244" s="30">
        <v>7091014</v>
      </c>
      <c r="K244" s="30">
        <v>228197733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5</v>
      </c>
      <c r="B245" s="24" t="s">
        <v>198</v>
      </c>
      <c r="C245" s="25" t="s">
        <v>197</v>
      </c>
      <c r="D245" s="26">
        <v>208207440</v>
      </c>
      <c r="E245" s="27">
        <v>208207440</v>
      </c>
      <c r="F245" s="27">
        <v>81804923</v>
      </c>
      <c r="G245" s="28">
        <f t="shared" si="45"/>
        <v>0.39290105579320317</v>
      </c>
      <c r="H245" s="29">
        <v>80881321</v>
      </c>
      <c r="I245" s="27">
        <v>452914</v>
      </c>
      <c r="J245" s="30">
        <v>470688</v>
      </c>
      <c r="K245" s="30">
        <v>81804923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196</v>
      </c>
      <c r="C246" s="55"/>
      <c r="D246" s="56">
        <f>SUM(D240:D245)</f>
        <v>3870175541</v>
      </c>
      <c r="E246" s="57">
        <f>SUM(E240:E245)</f>
        <v>3870175541</v>
      </c>
      <c r="F246" s="57">
        <f>SUM(F240:F245)</f>
        <v>1252179560</v>
      </c>
      <c r="G246" s="58">
        <f t="shared" si="45"/>
        <v>0.32354593395948494</v>
      </c>
      <c r="H246" s="59">
        <f aca="true" t="shared" si="48" ref="H246:W246">SUM(H240:H245)</f>
        <v>885158543</v>
      </c>
      <c r="I246" s="57">
        <f t="shared" si="48"/>
        <v>193636245</v>
      </c>
      <c r="J246" s="60">
        <f t="shared" si="48"/>
        <v>173384772</v>
      </c>
      <c r="K246" s="60">
        <f t="shared" si="48"/>
        <v>1252179560</v>
      </c>
      <c r="L246" s="59">
        <f t="shared" si="48"/>
        <v>0</v>
      </c>
      <c r="M246" s="57">
        <f t="shared" si="48"/>
        <v>0</v>
      </c>
      <c r="N246" s="60">
        <f t="shared" si="48"/>
        <v>0</v>
      </c>
      <c r="O246" s="60">
        <f t="shared" si="48"/>
        <v>0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195</v>
      </c>
      <c r="C247" s="41"/>
      <c r="D247" s="42">
        <f>SUM(D223:D230,D232:D238,D240:D245)</f>
        <v>12325972782</v>
      </c>
      <c r="E247" s="43">
        <f>SUM(E223:E230,E232:E238,E240:E245)</f>
        <v>12325972782</v>
      </c>
      <c r="F247" s="43">
        <f>SUM(F223:F230,F232:F238,F240:F245)</f>
        <v>3584480208</v>
      </c>
      <c r="G247" s="44">
        <f t="shared" si="45"/>
        <v>0.2908070844708117</v>
      </c>
      <c r="H247" s="45">
        <f aca="true" t="shared" si="49" ref="H247:W247">SUM(H223:H230,H232:H238,H240:H245)</f>
        <v>2163302585</v>
      </c>
      <c r="I247" s="43">
        <f t="shared" si="49"/>
        <v>737106789</v>
      </c>
      <c r="J247" s="46">
        <f t="shared" si="49"/>
        <v>684070834</v>
      </c>
      <c r="K247" s="46">
        <f t="shared" si="49"/>
        <v>3584480208</v>
      </c>
      <c r="L247" s="45">
        <f t="shared" si="49"/>
        <v>0</v>
      </c>
      <c r="M247" s="43">
        <f t="shared" si="49"/>
        <v>0</v>
      </c>
      <c r="N247" s="46">
        <f t="shared" si="49"/>
        <v>0</v>
      </c>
      <c r="O247" s="46">
        <f t="shared" si="49"/>
        <v>0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194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8</v>
      </c>
      <c r="B250" s="24" t="s">
        <v>193</v>
      </c>
      <c r="C250" s="25" t="s">
        <v>192</v>
      </c>
      <c r="D250" s="26">
        <v>296428000</v>
      </c>
      <c r="E250" s="27">
        <v>296428000</v>
      </c>
      <c r="F250" s="27">
        <v>107311712</v>
      </c>
      <c r="G250" s="28">
        <f aca="true" t="shared" si="50" ref="G250:G277">IF($D250=0,0,$F250/$D250)</f>
        <v>0.36201611183828786</v>
      </c>
      <c r="H250" s="29">
        <v>90926767</v>
      </c>
      <c r="I250" s="27">
        <v>9889168</v>
      </c>
      <c r="J250" s="30">
        <v>6495777</v>
      </c>
      <c r="K250" s="30">
        <v>107311712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8</v>
      </c>
      <c r="B251" s="24" t="s">
        <v>191</v>
      </c>
      <c r="C251" s="25" t="s">
        <v>190</v>
      </c>
      <c r="D251" s="26">
        <v>1394012008</v>
      </c>
      <c r="E251" s="27">
        <v>1394012008</v>
      </c>
      <c r="F251" s="27">
        <v>218125844</v>
      </c>
      <c r="G251" s="28">
        <f t="shared" si="50"/>
        <v>0.1564734326162275</v>
      </c>
      <c r="H251" s="29">
        <v>61839513</v>
      </c>
      <c r="I251" s="27">
        <v>76302497</v>
      </c>
      <c r="J251" s="30">
        <v>79983834</v>
      </c>
      <c r="K251" s="30">
        <v>218125844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8</v>
      </c>
      <c r="B252" s="24" t="s">
        <v>189</v>
      </c>
      <c r="C252" s="25" t="s">
        <v>188</v>
      </c>
      <c r="D252" s="26">
        <v>3599711979</v>
      </c>
      <c r="E252" s="27">
        <v>3599711979</v>
      </c>
      <c r="F252" s="27">
        <v>778915036</v>
      </c>
      <c r="G252" s="28">
        <f t="shared" si="50"/>
        <v>0.21638259964798146</v>
      </c>
      <c r="H252" s="29">
        <v>242089774</v>
      </c>
      <c r="I252" s="27">
        <v>384407443</v>
      </c>
      <c r="J252" s="30">
        <v>152417819</v>
      </c>
      <c r="K252" s="30">
        <v>778915036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8</v>
      </c>
      <c r="B253" s="24" t="s">
        <v>187</v>
      </c>
      <c r="C253" s="25" t="s">
        <v>186</v>
      </c>
      <c r="D253" s="26">
        <v>133424149</v>
      </c>
      <c r="E253" s="27">
        <v>133424149</v>
      </c>
      <c r="F253" s="27">
        <v>42762295</v>
      </c>
      <c r="G253" s="28">
        <f t="shared" si="50"/>
        <v>0.32049891508020784</v>
      </c>
      <c r="H253" s="29">
        <v>24541775</v>
      </c>
      <c r="I253" s="27">
        <v>9576728</v>
      </c>
      <c r="J253" s="30">
        <v>8643792</v>
      </c>
      <c r="K253" s="30">
        <v>42762295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8</v>
      </c>
      <c r="B254" s="24" t="s">
        <v>185</v>
      </c>
      <c r="C254" s="25" t="s">
        <v>184</v>
      </c>
      <c r="D254" s="26">
        <v>502304985</v>
      </c>
      <c r="E254" s="27">
        <v>502304985</v>
      </c>
      <c r="F254" s="27">
        <v>134853354</v>
      </c>
      <c r="G254" s="28">
        <f t="shared" si="50"/>
        <v>0.2684690736246625</v>
      </c>
      <c r="H254" s="29">
        <v>120752142</v>
      </c>
      <c r="I254" s="27">
        <v>14101212</v>
      </c>
      <c r="J254" s="30">
        <v>0</v>
      </c>
      <c r="K254" s="30">
        <v>134853354</v>
      </c>
      <c r="L254" s="29">
        <v>0</v>
      </c>
      <c r="M254" s="27">
        <v>0</v>
      </c>
      <c r="N254" s="30">
        <v>0</v>
      </c>
      <c r="O254" s="30">
        <v>0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5</v>
      </c>
      <c r="B255" s="24" t="s">
        <v>183</v>
      </c>
      <c r="C255" s="25" t="s">
        <v>182</v>
      </c>
      <c r="D255" s="26">
        <v>272350000</v>
      </c>
      <c r="E255" s="27">
        <v>272350000</v>
      </c>
      <c r="F255" s="27">
        <v>4609952</v>
      </c>
      <c r="G255" s="28">
        <f t="shared" si="50"/>
        <v>0.016926572425188177</v>
      </c>
      <c r="H255" s="29">
        <v>0</v>
      </c>
      <c r="I255" s="27">
        <v>4609952</v>
      </c>
      <c r="J255" s="30">
        <v>0</v>
      </c>
      <c r="K255" s="30">
        <v>4609952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181</v>
      </c>
      <c r="C256" s="33"/>
      <c r="D256" s="34">
        <f>SUM(D250:D255)</f>
        <v>6198231121</v>
      </c>
      <c r="E256" s="35">
        <f>SUM(E250:E255)</f>
        <v>6198231121</v>
      </c>
      <c r="F256" s="35">
        <f>SUM(F250:F255)</f>
        <v>1286578193</v>
      </c>
      <c r="G256" s="36">
        <f t="shared" si="50"/>
        <v>0.20757183265415702</v>
      </c>
      <c r="H256" s="37">
        <f aca="true" t="shared" si="51" ref="H256:W256">SUM(H250:H255)</f>
        <v>540149971</v>
      </c>
      <c r="I256" s="35">
        <f t="shared" si="51"/>
        <v>498887000</v>
      </c>
      <c r="J256" s="38">
        <f t="shared" si="51"/>
        <v>247541222</v>
      </c>
      <c r="K256" s="38">
        <f t="shared" si="51"/>
        <v>1286578193</v>
      </c>
      <c r="L256" s="37">
        <f t="shared" si="51"/>
        <v>0</v>
      </c>
      <c r="M256" s="35">
        <f t="shared" si="51"/>
        <v>0</v>
      </c>
      <c r="N256" s="38">
        <f t="shared" si="51"/>
        <v>0</v>
      </c>
      <c r="O256" s="38">
        <f t="shared" si="51"/>
        <v>0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8</v>
      </c>
      <c r="B257" s="24" t="s">
        <v>180</v>
      </c>
      <c r="C257" s="25" t="s">
        <v>179</v>
      </c>
      <c r="D257" s="26">
        <v>136110816</v>
      </c>
      <c r="E257" s="27">
        <v>136110816</v>
      </c>
      <c r="F257" s="27">
        <v>58769836</v>
      </c>
      <c r="G257" s="28">
        <f t="shared" si="50"/>
        <v>0.4317793231068426</v>
      </c>
      <c r="H257" s="29">
        <v>56456543</v>
      </c>
      <c r="I257" s="27">
        <v>2010067</v>
      </c>
      <c r="J257" s="30">
        <v>303226</v>
      </c>
      <c r="K257" s="30">
        <v>58769836</v>
      </c>
      <c r="L257" s="29">
        <v>0</v>
      </c>
      <c r="M257" s="27">
        <v>0</v>
      </c>
      <c r="N257" s="30">
        <v>0</v>
      </c>
      <c r="O257" s="30">
        <v>0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8</v>
      </c>
      <c r="B258" s="24" t="s">
        <v>178</v>
      </c>
      <c r="C258" s="25" t="s">
        <v>177</v>
      </c>
      <c r="D258" s="26">
        <v>153326733</v>
      </c>
      <c r="E258" s="27">
        <v>153326733</v>
      </c>
      <c r="F258" s="27">
        <v>47090083</v>
      </c>
      <c r="G258" s="28">
        <f t="shared" si="50"/>
        <v>0.30712245724299103</v>
      </c>
      <c r="H258" s="29">
        <v>36190432</v>
      </c>
      <c r="I258" s="27">
        <v>6177017</v>
      </c>
      <c r="J258" s="30">
        <v>4722634</v>
      </c>
      <c r="K258" s="30">
        <v>47090083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8</v>
      </c>
      <c r="B259" s="24" t="s">
        <v>176</v>
      </c>
      <c r="C259" s="25" t="s">
        <v>175</v>
      </c>
      <c r="D259" s="26">
        <v>523829881</v>
      </c>
      <c r="E259" s="27">
        <v>523829881</v>
      </c>
      <c r="F259" s="27">
        <v>136524010</v>
      </c>
      <c r="G259" s="28">
        <f t="shared" si="50"/>
        <v>0.2606266174418561</v>
      </c>
      <c r="H259" s="29">
        <v>82114908</v>
      </c>
      <c r="I259" s="27">
        <v>27419192</v>
      </c>
      <c r="J259" s="30">
        <v>26989910</v>
      </c>
      <c r="K259" s="30">
        <v>136524010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8</v>
      </c>
      <c r="B260" s="24" t="s">
        <v>174</v>
      </c>
      <c r="C260" s="25" t="s">
        <v>173</v>
      </c>
      <c r="D260" s="26">
        <v>345239153</v>
      </c>
      <c r="E260" s="27">
        <v>345239153</v>
      </c>
      <c r="F260" s="27">
        <v>135100091</v>
      </c>
      <c r="G260" s="28">
        <f t="shared" si="50"/>
        <v>0.3913232025569244</v>
      </c>
      <c r="H260" s="29">
        <v>18043405</v>
      </c>
      <c r="I260" s="27">
        <v>99531765</v>
      </c>
      <c r="J260" s="30">
        <v>17524921</v>
      </c>
      <c r="K260" s="30">
        <v>135100091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8</v>
      </c>
      <c r="B261" s="24" t="s">
        <v>172</v>
      </c>
      <c r="C261" s="25" t="s">
        <v>171</v>
      </c>
      <c r="D261" s="26">
        <v>218716811</v>
      </c>
      <c r="E261" s="27">
        <v>218716811</v>
      </c>
      <c r="F261" s="27">
        <v>63245948</v>
      </c>
      <c r="G261" s="28">
        <f t="shared" si="50"/>
        <v>0.28916820664507586</v>
      </c>
      <c r="H261" s="29">
        <v>46275906</v>
      </c>
      <c r="I261" s="27">
        <v>8902243</v>
      </c>
      <c r="J261" s="30">
        <v>8067799</v>
      </c>
      <c r="K261" s="30">
        <v>63245948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5</v>
      </c>
      <c r="B262" s="24" t="s">
        <v>170</v>
      </c>
      <c r="C262" s="25" t="s">
        <v>169</v>
      </c>
      <c r="D262" s="26">
        <v>507301353</v>
      </c>
      <c r="E262" s="27">
        <v>507301353</v>
      </c>
      <c r="F262" s="27">
        <v>187563125</v>
      </c>
      <c r="G262" s="28">
        <f t="shared" si="50"/>
        <v>0.3697272319319046</v>
      </c>
      <c r="H262" s="29">
        <v>185121153</v>
      </c>
      <c r="I262" s="27">
        <v>1510790</v>
      </c>
      <c r="J262" s="30">
        <v>931182</v>
      </c>
      <c r="K262" s="30">
        <v>187563125</v>
      </c>
      <c r="L262" s="29">
        <v>0</v>
      </c>
      <c r="M262" s="27">
        <v>0</v>
      </c>
      <c r="N262" s="30">
        <v>0</v>
      </c>
      <c r="O262" s="30">
        <v>0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168</v>
      </c>
      <c r="C263" s="33"/>
      <c r="D263" s="34">
        <f>SUM(D257:D262)</f>
        <v>1884524747</v>
      </c>
      <c r="E263" s="35">
        <f>SUM(E257:E262)</f>
        <v>1884524747</v>
      </c>
      <c r="F263" s="35">
        <f>SUM(F257:F262)</f>
        <v>628293093</v>
      </c>
      <c r="G263" s="36">
        <f t="shared" si="50"/>
        <v>0.33339604268937734</v>
      </c>
      <c r="H263" s="37">
        <f aca="true" t="shared" si="52" ref="H263:W263">SUM(H257:H262)</f>
        <v>424202347</v>
      </c>
      <c r="I263" s="35">
        <f t="shared" si="52"/>
        <v>145551074</v>
      </c>
      <c r="J263" s="38">
        <f t="shared" si="52"/>
        <v>58539672</v>
      </c>
      <c r="K263" s="38">
        <f t="shared" si="52"/>
        <v>628293093</v>
      </c>
      <c r="L263" s="37">
        <f t="shared" si="52"/>
        <v>0</v>
      </c>
      <c r="M263" s="35">
        <f t="shared" si="52"/>
        <v>0</v>
      </c>
      <c r="N263" s="38">
        <f t="shared" si="52"/>
        <v>0</v>
      </c>
      <c r="O263" s="38">
        <f t="shared" si="52"/>
        <v>0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8</v>
      </c>
      <c r="B264" s="24" t="s">
        <v>167</v>
      </c>
      <c r="C264" s="25" t="s">
        <v>166</v>
      </c>
      <c r="D264" s="26">
        <v>299472282</v>
      </c>
      <c r="E264" s="27">
        <v>299472282</v>
      </c>
      <c r="F264" s="27">
        <v>75615636</v>
      </c>
      <c r="G264" s="28">
        <f t="shared" si="50"/>
        <v>0.2524962760994355</v>
      </c>
      <c r="H264" s="29">
        <v>29865295</v>
      </c>
      <c r="I264" s="27">
        <v>27889393</v>
      </c>
      <c r="J264" s="30">
        <v>17860948</v>
      </c>
      <c r="K264" s="30">
        <v>75615636</v>
      </c>
      <c r="L264" s="29">
        <v>0</v>
      </c>
      <c r="M264" s="27">
        <v>0</v>
      </c>
      <c r="N264" s="30">
        <v>0</v>
      </c>
      <c r="O264" s="30">
        <v>0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8</v>
      </c>
      <c r="B265" s="24" t="s">
        <v>165</v>
      </c>
      <c r="C265" s="25" t="s">
        <v>164</v>
      </c>
      <c r="D265" s="26">
        <v>135753325</v>
      </c>
      <c r="E265" s="27">
        <v>135753325</v>
      </c>
      <c r="F265" s="27">
        <v>45136021</v>
      </c>
      <c r="G265" s="28">
        <f t="shared" si="50"/>
        <v>0.3324855652706849</v>
      </c>
      <c r="H265" s="29">
        <v>25383514</v>
      </c>
      <c r="I265" s="27">
        <v>12851054</v>
      </c>
      <c r="J265" s="30">
        <v>6901453</v>
      </c>
      <c r="K265" s="30">
        <v>45136021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8</v>
      </c>
      <c r="B266" s="24" t="s">
        <v>163</v>
      </c>
      <c r="C266" s="25" t="s">
        <v>162</v>
      </c>
      <c r="D266" s="26">
        <v>118192416</v>
      </c>
      <c r="E266" s="27">
        <v>118192416</v>
      </c>
      <c r="F266" s="27">
        <v>66507554</v>
      </c>
      <c r="G266" s="28">
        <f t="shared" si="50"/>
        <v>0.5627057661635413</v>
      </c>
      <c r="H266" s="29">
        <v>63922617</v>
      </c>
      <c r="I266" s="27">
        <v>1706356</v>
      </c>
      <c r="J266" s="30">
        <v>878581</v>
      </c>
      <c r="K266" s="30">
        <v>66507554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8</v>
      </c>
      <c r="B267" s="24" t="s">
        <v>161</v>
      </c>
      <c r="C267" s="25" t="s">
        <v>160</v>
      </c>
      <c r="D267" s="26">
        <v>198906318</v>
      </c>
      <c r="E267" s="27">
        <v>198906318</v>
      </c>
      <c r="F267" s="27">
        <v>51351846</v>
      </c>
      <c r="G267" s="28">
        <f t="shared" si="50"/>
        <v>0.25817101495991696</v>
      </c>
      <c r="H267" s="29">
        <v>25802999</v>
      </c>
      <c r="I267" s="27">
        <v>12088647</v>
      </c>
      <c r="J267" s="30">
        <v>13460200</v>
      </c>
      <c r="K267" s="30">
        <v>51351846</v>
      </c>
      <c r="L267" s="29">
        <v>0</v>
      </c>
      <c r="M267" s="27">
        <v>0</v>
      </c>
      <c r="N267" s="30">
        <v>0</v>
      </c>
      <c r="O267" s="30">
        <v>0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8</v>
      </c>
      <c r="B268" s="24" t="s">
        <v>159</v>
      </c>
      <c r="C268" s="25" t="s">
        <v>158</v>
      </c>
      <c r="D268" s="26">
        <v>105783001</v>
      </c>
      <c r="E268" s="27">
        <v>105783001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5</v>
      </c>
      <c r="B269" s="24" t="s">
        <v>157</v>
      </c>
      <c r="C269" s="25" t="s">
        <v>156</v>
      </c>
      <c r="D269" s="26">
        <v>266289259</v>
      </c>
      <c r="E269" s="27">
        <v>266289259</v>
      </c>
      <c r="F269" s="27">
        <v>177036872</v>
      </c>
      <c r="G269" s="28">
        <f t="shared" si="50"/>
        <v>0.664829188623038</v>
      </c>
      <c r="H269" s="29">
        <v>88518436</v>
      </c>
      <c r="I269" s="27">
        <v>88518436</v>
      </c>
      <c r="J269" s="30">
        <v>0</v>
      </c>
      <c r="K269" s="30">
        <v>177036872</v>
      </c>
      <c r="L269" s="29">
        <v>0</v>
      </c>
      <c r="M269" s="27">
        <v>0</v>
      </c>
      <c r="N269" s="30">
        <v>0</v>
      </c>
      <c r="O269" s="30">
        <v>0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155</v>
      </c>
      <c r="C270" s="33"/>
      <c r="D270" s="34">
        <f>SUM(D264:D269)</f>
        <v>1124396601</v>
      </c>
      <c r="E270" s="35">
        <f>SUM(E264:E269)</f>
        <v>1124396601</v>
      </c>
      <c r="F270" s="35">
        <f>SUM(F264:F269)</f>
        <v>415647929</v>
      </c>
      <c r="G270" s="36">
        <f t="shared" si="50"/>
        <v>0.36966309630457517</v>
      </c>
      <c r="H270" s="37">
        <f aca="true" t="shared" si="53" ref="H270:W270">SUM(H264:H269)</f>
        <v>233492861</v>
      </c>
      <c r="I270" s="35">
        <f t="shared" si="53"/>
        <v>143053886</v>
      </c>
      <c r="J270" s="38">
        <f t="shared" si="53"/>
        <v>39101182</v>
      </c>
      <c r="K270" s="38">
        <f t="shared" si="53"/>
        <v>415647929</v>
      </c>
      <c r="L270" s="37">
        <f t="shared" si="53"/>
        <v>0</v>
      </c>
      <c r="M270" s="35">
        <f t="shared" si="53"/>
        <v>0</v>
      </c>
      <c r="N270" s="38">
        <f t="shared" si="53"/>
        <v>0</v>
      </c>
      <c r="O270" s="38">
        <f t="shared" si="53"/>
        <v>0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8</v>
      </c>
      <c r="B271" s="24" t="s">
        <v>154</v>
      </c>
      <c r="C271" s="25" t="s">
        <v>153</v>
      </c>
      <c r="D271" s="26">
        <v>137749749</v>
      </c>
      <c r="E271" s="27">
        <v>137749749</v>
      </c>
      <c r="F271" s="27">
        <v>41241428</v>
      </c>
      <c r="G271" s="28">
        <f t="shared" si="50"/>
        <v>0.29939385225304477</v>
      </c>
      <c r="H271" s="29">
        <v>28661265</v>
      </c>
      <c r="I271" s="27">
        <v>6943068</v>
      </c>
      <c r="J271" s="30">
        <v>5637095</v>
      </c>
      <c r="K271" s="30">
        <v>41241428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8</v>
      </c>
      <c r="B272" s="24" t="s">
        <v>152</v>
      </c>
      <c r="C272" s="25" t="s">
        <v>151</v>
      </c>
      <c r="D272" s="26">
        <v>1068722183</v>
      </c>
      <c r="E272" s="27">
        <v>1068722183</v>
      </c>
      <c r="F272" s="27">
        <v>313882695</v>
      </c>
      <c r="G272" s="28">
        <f t="shared" si="50"/>
        <v>0.29369905480852176</v>
      </c>
      <c r="H272" s="29">
        <v>133445880</v>
      </c>
      <c r="I272" s="27">
        <v>92077876</v>
      </c>
      <c r="J272" s="30">
        <v>88358939</v>
      </c>
      <c r="K272" s="30">
        <v>313882695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8</v>
      </c>
      <c r="B273" s="24" t="s">
        <v>150</v>
      </c>
      <c r="C273" s="25" t="s">
        <v>149</v>
      </c>
      <c r="D273" s="26">
        <v>2015105390</v>
      </c>
      <c r="E273" s="27">
        <v>2015105390</v>
      </c>
      <c r="F273" s="27">
        <v>498212727</v>
      </c>
      <c r="G273" s="28">
        <f t="shared" si="50"/>
        <v>0.24723904242050584</v>
      </c>
      <c r="H273" s="29">
        <v>239950964</v>
      </c>
      <c r="I273" s="27">
        <v>131796635</v>
      </c>
      <c r="J273" s="30">
        <v>126465128</v>
      </c>
      <c r="K273" s="30">
        <v>498212727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8</v>
      </c>
      <c r="B274" s="24" t="s">
        <v>148</v>
      </c>
      <c r="C274" s="25" t="s">
        <v>147</v>
      </c>
      <c r="D274" s="26">
        <v>321299331</v>
      </c>
      <c r="E274" s="27">
        <v>321299331</v>
      </c>
      <c r="F274" s="27">
        <v>65858056</v>
      </c>
      <c r="G274" s="28">
        <f t="shared" si="50"/>
        <v>0.20497414605572273</v>
      </c>
      <c r="H274" s="29">
        <v>49207259</v>
      </c>
      <c r="I274" s="27">
        <v>16650797</v>
      </c>
      <c r="J274" s="30">
        <v>0</v>
      </c>
      <c r="K274" s="30">
        <v>65858056</v>
      </c>
      <c r="L274" s="29">
        <v>0</v>
      </c>
      <c r="M274" s="27">
        <v>0</v>
      </c>
      <c r="N274" s="30">
        <v>0</v>
      </c>
      <c r="O274" s="30">
        <v>0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5</v>
      </c>
      <c r="B275" s="24" t="s">
        <v>146</v>
      </c>
      <c r="C275" s="25" t="s">
        <v>145</v>
      </c>
      <c r="D275" s="26">
        <v>182256600</v>
      </c>
      <c r="E275" s="27">
        <v>182256600</v>
      </c>
      <c r="F275" s="27">
        <v>68793520</v>
      </c>
      <c r="G275" s="28">
        <f t="shared" si="50"/>
        <v>0.3774542046762641</v>
      </c>
      <c r="H275" s="29">
        <v>66255654</v>
      </c>
      <c r="I275" s="27">
        <v>1738006</v>
      </c>
      <c r="J275" s="30">
        <v>799860</v>
      </c>
      <c r="K275" s="30">
        <v>68793520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144</v>
      </c>
      <c r="C276" s="55"/>
      <c r="D276" s="56">
        <f>SUM(D271:D275)</f>
        <v>3725133253</v>
      </c>
      <c r="E276" s="57">
        <f>SUM(E271:E275)</f>
        <v>3725133253</v>
      </c>
      <c r="F276" s="57">
        <f>SUM(F271:F275)</f>
        <v>987988426</v>
      </c>
      <c r="G276" s="58">
        <f t="shared" si="50"/>
        <v>0.2652223045187264</v>
      </c>
      <c r="H276" s="59">
        <f aca="true" t="shared" si="54" ref="H276:W276">SUM(H271:H275)</f>
        <v>517521022</v>
      </c>
      <c r="I276" s="57">
        <f t="shared" si="54"/>
        <v>249206382</v>
      </c>
      <c r="J276" s="60">
        <f t="shared" si="54"/>
        <v>221261022</v>
      </c>
      <c r="K276" s="60">
        <f t="shared" si="54"/>
        <v>987988426</v>
      </c>
      <c r="L276" s="59">
        <f t="shared" si="54"/>
        <v>0</v>
      </c>
      <c r="M276" s="57">
        <f t="shared" si="54"/>
        <v>0</v>
      </c>
      <c r="N276" s="60">
        <f t="shared" si="54"/>
        <v>0</v>
      </c>
      <c r="O276" s="60">
        <f t="shared" si="54"/>
        <v>0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143</v>
      </c>
      <c r="C277" s="41"/>
      <c r="D277" s="42">
        <f>SUM(D250:D255,D257:D262,D264:D269,D271:D275)</f>
        <v>12932285722</v>
      </c>
      <c r="E277" s="43">
        <f>SUM(E250:E255,E257:E262,E264:E269,E271:E275)</f>
        <v>12932285722</v>
      </c>
      <c r="F277" s="43">
        <f>SUM(F250:F255,F257:F262,F264:F269,F271:F275)</f>
        <v>3318507641</v>
      </c>
      <c r="G277" s="44">
        <f t="shared" si="50"/>
        <v>0.2566064276908651</v>
      </c>
      <c r="H277" s="45">
        <f aca="true" t="shared" si="55" ref="H277:W277">SUM(H250:H255,H257:H262,H264:H269,H271:H275)</f>
        <v>1715366201</v>
      </c>
      <c r="I277" s="43">
        <f t="shared" si="55"/>
        <v>1036698342</v>
      </c>
      <c r="J277" s="46">
        <f t="shared" si="55"/>
        <v>566443098</v>
      </c>
      <c r="K277" s="46">
        <f t="shared" si="55"/>
        <v>3318507641</v>
      </c>
      <c r="L277" s="45">
        <f t="shared" si="55"/>
        <v>0</v>
      </c>
      <c r="M277" s="43">
        <f t="shared" si="55"/>
        <v>0</v>
      </c>
      <c r="N277" s="46">
        <f t="shared" si="55"/>
        <v>0</v>
      </c>
      <c r="O277" s="46">
        <f t="shared" si="55"/>
        <v>0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142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8</v>
      </c>
      <c r="B280" s="24" t="s">
        <v>141</v>
      </c>
      <c r="C280" s="25" t="s">
        <v>140</v>
      </c>
      <c r="D280" s="26">
        <v>138163411</v>
      </c>
      <c r="E280" s="27">
        <v>138163411</v>
      </c>
      <c r="F280" s="27">
        <v>48269873</v>
      </c>
      <c r="G280" s="28">
        <f aca="true" t="shared" si="56" ref="G280:G317">IF($D280=0,0,$F280/$D280)</f>
        <v>0.34936798860589796</v>
      </c>
      <c r="H280" s="29">
        <v>42885486</v>
      </c>
      <c r="I280" s="27">
        <v>4149514</v>
      </c>
      <c r="J280" s="30">
        <v>1234873</v>
      </c>
      <c r="K280" s="30">
        <v>48269873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8</v>
      </c>
      <c r="B281" s="24" t="s">
        <v>139</v>
      </c>
      <c r="C281" s="25" t="s">
        <v>138</v>
      </c>
      <c r="D281" s="26">
        <v>303145558</v>
      </c>
      <c r="E281" s="27">
        <v>303145558</v>
      </c>
      <c r="F281" s="27">
        <v>91231845</v>
      </c>
      <c r="G281" s="28">
        <f t="shared" si="56"/>
        <v>0.3009506245181399</v>
      </c>
      <c r="H281" s="29">
        <v>64712895</v>
      </c>
      <c r="I281" s="27">
        <v>10656070</v>
      </c>
      <c r="J281" s="30">
        <v>15862880</v>
      </c>
      <c r="K281" s="30">
        <v>91231845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8</v>
      </c>
      <c r="B282" s="24" t="s">
        <v>137</v>
      </c>
      <c r="C282" s="25" t="s">
        <v>136</v>
      </c>
      <c r="D282" s="26">
        <v>634708765</v>
      </c>
      <c r="E282" s="27">
        <v>634708765</v>
      </c>
      <c r="F282" s="27">
        <v>316821136</v>
      </c>
      <c r="G282" s="28">
        <f t="shared" si="56"/>
        <v>0.49915985641067995</v>
      </c>
      <c r="H282" s="29">
        <v>222852595</v>
      </c>
      <c r="I282" s="27">
        <v>35023156</v>
      </c>
      <c r="J282" s="30">
        <v>58945385</v>
      </c>
      <c r="K282" s="30">
        <v>316821136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5</v>
      </c>
      <c r="B283" s="24" t="s">
        <v>135</v>
      </c>
      <c r="C283" s="25" t="s">
        <v>134</v>
      </c>
      <c r="D283" s="26">
        <v>106725530</v>
      </c>
      <c r="E283" s="27">
        <v>106725530</v>
      </c>
      <c r="F283" s="27">
        <v>30444605</v>
      </c>
      <c r="G283" s="28">
        <f t="shared" si="56"/>
        <v>0.28526075251160615</v>
      </c>
      <c r="H283" s="29">
        <v>26668913</v>
      </c>
      <c r="I283" s="27">
        <v>66976</v>
      </c>
      <c r="J283" s="30">
        <v>3708716</v>
      </c>
      <c r="K283" s="30">
        <v>30444605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133</v>
      </c>
      <c r="C284" s="33"/>
      <c r="D284" s="34">
        <f>SUM(D280:D283)</f>
        <v>1182743264</v>
      </c>
      <c r="E284" s="35">
        <f>SUM(E280:E283)</f>
        <v>1182743264</v>
      </c>
      <c r="F284" s="35">
        <f>SUM(F280:F283)</f>
        <v>486767459</v>
      </c>
      <c r="G284" s="36">
        <f t="shared" si="56"/>
        <v>0.41155800571103485</v>
      </c>
      <c r="H284" s="37">
        <f aca="true" t="shared" si="57" ref="H284:W284">SUM(H280:H283)</f>
        <v>357119889</v>
      </c>
      <c r="I284" s="35">
        <f t="shared" si="57"/>
        <v>49895716</v>
      </c>
      <c r="J284" s="38">
        <f t="shared" si="57"/>
        <v>79751854</v>
      </c>
      <c r="K284" s="38">
        <f t="shared" si="57"/>
        <v>486767459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8</v>
      </c>
      <c r="B285" s="24" t="s">
        <v>132</v>
      </c>
      <c r="C285" s="25" t="s">
        <v>131</v>
      </c>
      <c r="D285" s="26">
        <v>58218406</v>
      </c>
      <c r="E285" s="27">
        <v>58218406</v>
      </c>
      <c r="F285" s="27">
        <v>19952280</v>
      </c>
      <c r="G285" s="28">
        <f t="shared" si="56"/>
        <v>0.3427142955442648</v>
      </c>
      <c r="H285" s="29">
        <v>16274954</v>
      </c>
      <c r="I285" s="27">
        <v>1921167</v>
      </c>
      <c r="J285" s="30">
        <v>1756159</v>
      </c>
      <c r="K285" s="30">
        <v>19952280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8</v>
      </c>
      <c r="B286" s="24" t="s">
        <v>130</v>
      </c>
      <c r="C286" s="25" t="s">
        <v>129</v>
      </c>
      <c r="D286" s="26">
        <v>213551821</v>
      </c>
      <c r="E286" s="27">
        <v>213551821</v>
      </c>
      <c r="F286" s="27">
        <v>81802369</v>
      </c>
      <c r="G286" s="28">
        <f t="shared" si="56"/>
        <v>0.38305629339494135</v>
      </c>
      <c r="H286" s="29">
        <v>59449004</v>
      </c>
      <c r="I286" s="27">
        <v>10510797</v>
      </c>
      <c r="J286" s="30">
        <v>11842568</v>
      </c>
      <c r="K286" s="30">
        <v>81802369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8</v>
      </c>
      <c r="B287" s="24" t="s">
        <v>128</v>
      </c>
      <c r="C287" s="25" t="s">
        <v>127</v>
      </c>
      <c r="D287" s="26">
        <v>36354250</v>
      </c>
      <c r="E287" s="27">
        <v>36354250</v>
      </c>
      <c r="F287" s="27">
        <v>9655090</v>
      </c>
      <c r="G287" s="28">
        <f t="shared" si="56"/>
        <v>0.26558352874835817</v>
      </c>
      <c r="H287" s="29">
        <v>6389956</v>
      </c>
      <c r="I287" s="27">
        <v>2258345</v>
      </c>
      <c r="J287" s="30">
        <v>1006789</v>
      </c>
      <c r="K287" s="30">
        <v>9655090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8</v>
      </c>
      <c r="B288" s="24" t="s">
        <v>126</v>
      </c>
      <c r="C288" s="25" t="s">
        <v>125</v>
      </c>
      <c r="D288" s="26">
        <v>80072726</v>
      </c>
      <c r="E288" s="27">
        <v>80072726</v>
      </c>
      <c r="F288" s="27">
        <v>17193475</v>
      </c>
      <c r="G288" s="28">
        <f t="shared" si="56"/>
        <v>0.2147232379724402</v>
      </c>
      <c r="H288" s="29">
        <v>9542168</v>
      </c>
      <c r="I288" s="27">
        <v>4043689</v>
      </c>
      <c r="J288" s="30">
        <v>3607618</v>
      </c>
      <c r="K288" s="30">
        <v>17193475</v>
      </c>
      <c r="L288" s="29">
        <v>0</v>
      </c>
      <c r="M288" s="27">
        <v>0</v>
      </c>
      <c r="N288" s="30">
        <v>0</v>
      </c>
      <c r="O288" s="30">
        <v>0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8</v>
      </c>
      <c r="B289" s="24" t="s">
        <v>124</v>
      </c>
      <c r="C289" s="25" t="s">
        <v>123</v>
      </c>
      <c r="D289" s="26">
        <v>39468006</v>
      </c>
      <c r="E289" s="27">
        <v>39468006</v>
      </c>
      <c r="F289" s="27">
        <v>19278699</v>
      </c>
      <c r="G289" s="28">
        <f t="shared" si="56"/>
        <v>0.4884639725655256</v>
      </c>
      <c r="H289" s="29">
        <v>14515245</v>
      </c>
      <c r="I289" s="27">
        <v>3018734</v>
      </c>
      <c r="J289" s="30">
        <v>1744720</v>
      </c>
      <c r="K289" s="30">
        <v>19278699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8</v>
      </c>
      <c r="B290" s="24" t="s">
        <v>122</v>
      </c>
      <c r="C290" s="25" t="s">
        <v>121</v>
      </c>
      <c r="D290" s="26">
        <v>48548740</v>
      </c>
      <c r="E290" s="27">
        <v>48548740</v>
      </c>
      <c r="F290" s="27">
        <v>14950708</v>
      </c>
      <c r="G290" s="28">
        <f t="shared" si="56"/>
        <v>0.3079525441854928</v>
      </c>
      <c r="H290" s="29">
        <v>6434797</v>
      </c>
      <c r="I290" s="27">
        <v>3555632</v>
      </c>
      <c r="J290" s="30">
        <v>4960279</v>
      </c>
      <c r="K290" s="30">
        <v>14950708</v>
      </c>
      <c r="L290" s="29">
        <v>0</v>
      </c>
      <c r="M290" s="27">
        <v>0</v>
      </c>
      <c r="N290" s="30">
        <v>0</v>
      </c>
      <c r="O290" s="30">
        <v>0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5</v>
      </c>
      <c r="B291" s="24" t="s">
        <v>120</v>
      </c>
      <c r="C291" s="25" t="s">
        <v>119</v>
      </c>
      <c r="D291" s="26">
        <v>90282971</v>
      </c>
      <c r="E291" s="27">
        <v>90282971</v>
      </c>
      <c r="F291" s="27">
        <v>16295651</v>
      </c>
      <c r="G291" s="28">
        <f t="shared" si="56"/>
        <v>0.18049528963773245</v>
      </c>
      <c r="H291" s="29">
        <v>14864064</v>
      </c>
      <c r="I291" s="27">
        <v>852668</v>
      </c>
      <c r="J291" s="30">
        <v>578919</v>
      </c>
      <c r="K291" s="30">
        <v>16295651</v>
      </c>
      <c r="L291" s="29">
        <v>0</v>
      </c>
      <c r="M291" s="27">
        <v>0</v>
      </c>
      <c r="N291" s="30">
        <v>0</v>
      </c>
      <c r="O291" s="30">
        <v>0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118</v>
      </c>
      <c r="C292" s="33"/>
      <c r="D292" s="34">
        <f>SUM(D285:D291)</f>
        <v>566496920</v>
      </c>
      <c r="E292" s="35">
        <f>SUM(E285:E291)</f>
        <v>566496920</v>
      </c>
      <c r="F292" s="35">
        <f>SUM(F285:F291)</f>
        <v>179128272</v>
      </c>
      <c r="G292" s="36">
        <f t="shared" si="56"/>
        <v>0.31620343496307096</v>
      </c>
      <c r="H292" s="37">
        <f aca="true" t="shared" si="58" ref="H292:W292">SUM(H285:H291)</f>
        <v>127470188</v>
      </c>
      <c r="I292" s="35">
        <f t="shared" si="58"/>
        <v>26161032</v>
      </c>
      <c r="J292" s="38">
        <f t="shared" si="58"/>
        <v>25497052</v>
      </c>
      <c r="K292" s="38">
        <f t="shared" si="58"/>
        <v>179128272</v>
      </c>
      <c r="L292" s="37">
        <f t="shared" si="58"/>
        <v>0</v>
      </c>
      <c r="M292" s="35">
        <f t="shared" si="58"/>
        <v>0</v>
      </c>
      <c r="N292" s="38">
        <f t="shared" si="58"/>
        <v>0</v>
      </c>
      <c r="O292" s="38">
        <f t="shared" si="58"/>
        <v>0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8</v>
      </c>
      <c r="B293" s="24" t="s">
        <v>117</v>
      </c>
      <c r="C293" s="25" t="s">
        <v>116</v>
      </c>
      <c r="D293" s="26">
        <v>85475000</v>
      </c>
      <c r="E293" s="27">
        <v>85475000</v>
      </c>
      <c r="F293" s="27">
        <v>26716358</v>
      </c>
      <c r="G293" s="28">
        <f t="shared" si="56"/>
        <v>0.3125634162035683</v>
      </c>
      <c r="H293" s="29">
        <v>15883873</v>
      </c>
      <c r="I293" s="27">
        <v>4975052</v>
      </c>
      <c r="J293" s="30">
        <v>5857433</v>
      </c>
      <c r="K293" s="30">
        <v>26716358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8</v>
      </c>
      <c r="B294" s="24" t="s">
        <v>115</v>
      </c>
      <c r="C294" s="25" t="s">
        <v>114</v>
      </c>
      <c r="D294" s="26">
        <v>101300870</v>
      </c>
      <c r="E294" s="27">
        <v>101300870</v>
      </c>
      <c r="F294" s="27">
        <v>32884334</v>
      </c>
      <c r="G294" s="28">
        <f t="shared" si="56"/>
        <v>0.3246204499527003</v>
      </c>
      <c r="H294" s="29">
        <v>21600689</v>
      </c>
      <c r="I294" s="27">
        <v>5732495</v>
      </c>
      <c r="J294" s="30">
        <v>5551150</v>
      </c>
      <c r="K294" s="30">
        <v>32884334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8</v>
      </c>
      <c r="B295" s="24" t="s">
        <v>113</v>
      </c>
      <c r="C295" s="25" t="s">
        <v>112</v>
      </c>
      <c r="D295" s="26">
        <v>200192897</v>
      </c>
      <c r="E295" s="27">
        <v>200192897</v>
      </c>
      <c r="F295" s="27">
        <v>58110654</v>
      </c>
      <c r="G295" s="28">
        <f t="shared" si="56"/>
        <v>0.29027330575070304</v>
      </c>
      <c r="H295" s="29">
        <v>20505786</v>
      </c>
      <c r="I295" s="27">
        <v>26245870</v>
      </c>
      <c r="J295" s="30">
        <v>11358998</v>
      </c>
      <c r="K295" s="30">
        <v>58110654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8</v>
      </c>
      <c r="B296" s="24" t="s">
        <v>111</v>
      </c>
      <c r="C296" s="25" t="s">
        <v>110</v>
      </c>
      <c r="D296" s="26">
        <v>51979001</v>
      </c>
      <c r="E296" s="27">
        <v>51979001</v>
      </c>
      <c r="F296" s="27">
        <v>15668827</v>
      </c>
      <c r="G296" s="28">
        <f t="shared" si="56"/>
        <v>0.30144532789308515</v>
      </c>
      <c r="H296" s="29">
        <v>11918375</v>
      </c>
      <c r="I296" s="27">
        <v>1847119</v>
      </c>
      <c r="J296" s="30">
        <v>1903333</v>
      </c>
      <c r="K296" s="30">
        <v>15668827</v>
      </c>
      <c r="L296" s="29">
        <v>0</v>
      </c>
      <c r="M296" s="27">
        <v>0</v>
      </c>
      <c r="N296" s="30">
        <v>0</v>
      </c>
      <c r="O296" s="30">
        <v>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8</v>
      </c>
      <c r="B297" s="24" t="s">
        <v>109</v>
      </c>
      <c r="C297" s="25" t="s">
        <v>108</v>
      </c>
      <c r="D297" s="26">
        <v>42199000</v>
      </c>
      <c r="E297" s="27">
        <v>42199000</v>
      </c>
      <c r="F297" s="27">
        <v>13069702</v>
      </c>
      <c r="G297" s="28">
        <f t="shared" si="56"/>
        <v>0.3097159174388019</v>
      </c>
      <c r="H297" s="29">
        <v>9755905</v>
      </c>
      <c r="I297" s="27">
        <v>2155927</v>
      </c>
      <c r="J297" s="30">
        <v>1157870</v>
      </c>
      <c r="K297" s="30">
        <v>13069702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8</v>
      </c>
      <c r="B298" s="24" t="s">
        <v>107</v>
      </c>
      <c r="C298" s="25" t="s">
        <v>106</v>
      </c>
      <c r="D298" s="26">
        <v>51289699</v>
      </c>
      <c r="E298" s="27">
        <v>51289699</v>
      </c>
      <c r="F298" s="27">
        <v>14003296</v>
      </c>
      <c r="G298" s="28">
        <f t="shared" si="56"/>
        <v>0.27302355586060273</v>
      </c>
      <c r="H298" s="29">
        <v>11884878</v>
      </c>
      <c r="I298" s="27">
        <v>926335</v>
      </c>
      <c r="J298" s="30">
        <v>1192083</v>
      </c>
      <c r="K298" s="30">
        <v>14003296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8</v>
      </c>
      <c r="B299" s="24" t="s">
        <v>105</v>
      </c>
      <c r="C299" s="25" t="s">
        <v>104</v>
      </c>
      <c r="D299" s="26">
        <v>73989000</v>
      </c>
      <c r="E299" s="27">
        <v>73989000</v>
      </c>
      <c r="F299" s="27">
        <v>29488402</v>
      </c>
      <c r="G299" s="28">
        <f t="shared" si="56"/>
        <v>0.3985511630107178</v>
      </c>
      <c r="H299" s="29">
        <v>13992434</v>
      </c>
      <c r="I299" s="27">
        <v>12295594</v>
      </c>
      <c r="J299" s="30">
        <v>3200374</v>
      </c>
      <c r="K299" s="30">
        <v>29488402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8</v>
      </c>
      <c r="B300" s="24" t="s">
        <v>103</v>
      </c>
      <c r="C300" s="25" t="s">
        <v>102</v>
      </c>
      <c r="D300" s="26">
        <v>134982706</v>
      </c>
      <c r="E300" s="27">
        <v>134982706</v>
      </c>
      <c r="F300" s="27">
        <v>28574724</v>
      </c>
      <c r="G300" s="28">
        <f t="shared" si="56"/>
        <v>0.21169174071825173</v>
      </c>
      <c r="H300" s="29">
        <v>22472780</v>
      </c>
      <c r="I300" s="27">
        <v>6101944</v>
      </c>
      <c r="J300" s="30">
        <v>0</v>
      </c>
      <c r="K300" s="30">
        <v>28574724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5</v>
      </c>
      <c r="B301" s="24" t="s">
        <v>101</v>
      </c>
      <c r="C301" s="25" t="s">
        <v>100</v>
      </c>
      <c r="D301" s="26">
        <v>39826000</v>
      </c>
      <c r="E301" s="27">
        <v>39826000</v>
      </c>
      <c r="F301" s="27">
        <v>13037562</v>
      </c>
      <c r="G301" s="28">
        <f t="shared" si="56"/>
        <v>0.32736307939536985</v>
      </c>
      <c r="H301" s="29">
        <v>6649430</v>
      </c>
      <c r="I301" s="27">
        <v>3248792</v>
      </c>
      <c r="J301" s="30">
        <v>3139340</v>
      </c>
      <c r="K301" s="30">
        <v>13037562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99</v>
      </c>
      <c r="C302" s="33"/>
      <c r="D302" s="34">
        <f>SUM(D293:D301)</f>
        <v>781234173</v>
      </c>
      <c r="E302" s="35">
        <f>SUM(E293:E301)</f>
        <v>781234173</v>
      </c>
      <c r="F302" s="35">
        <f>SUM(F293:F301)</f>
        <v>231553859</v>
      </c>
      <c r="G302" s="36">
        <f t="shared" si="56"/>
        <v>0.2963949440547578</v>
      </c>
      <c r="H302" s="37">
        <f aca="true" t="shared" si="59" ref="H302:W302">SUM(H293:H301)</f>
        <v>134664150</v>
      </c>
      <c r="I302" s="35">
        <f t="shared" si="59"/>
        <v>63529128</v>
      </c>
      <c r="J302" s="38">
        <f t="shared" si="59"/>
        <v>33360581</v>
      </c>
      <c r="K302" s="38">
        <f t="shared" si="59"/>
        <v>231553859</v>
      </c>
      <c r="L302" s="37">
        <f t="shared" si="59"/>
        <v>0</v>
      </c>
      <c r="M302" s="35">
        <f t="shared" si="59"/>
        <v>0</v>
      </c>
      <c r="N302" s="38">
        <f t="shared" si="59"/>
        <v>0</v>
      </c>
      <c r="O302" s="38">
        <f t="shared" si="59"/>
        <v>0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8</v>
      </c>
      <c r="B303" s="24" t="s">
        <v>98</v>
      </c>
      <c r="C303" s="25" t="s">
        <v>97</v>
      </c>
      <c r="D303" s="26">
        <v>25207233</v>
      </c>
      <c r="E303" s="27">
        <v>25207233</v>
      </c>
      <c r="F303" s="27">
        <v>7007629</v>
      </c>
      <c r="G303" s="28">
        <f t="shared" si="56"/>
        <v>0.2780007230464367</v>
      </c>
      <c r="H303" s="29">
        <v>6749865</v>
      </c>
      <c r="I303" s="27">
        <v>257764</v>
      </c>
      <c r="J303" s="30">
        <v>0</v>
      </c>
      <c r="K303" s="30">
        <v>7007629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8</v>
      </c>
      <c r="B304" s="24" t="s">
        <v>96</v>
      </c>
      <c r="C304" s="25" t="s">
        <v>95</v>
      </c>
      <c r="D304" s="26">
        <v>186072171</v>
      </c>
      <c r="E304" s="27">
        <v>186072171</v>
      </c>
      <c r="F304" s="27">
        <v>66200169</v>
      </c>
      <c r="G304" s="28">
        <f t="shared" si="56"/>
        <v>0.35577683994453957</v>
      </c>
      <c r="H304" s="29">
        <v>51120060</v>
      </c>
      <c r="I304" s="27">
        <v>8773599</v>
      </c>
      <c r="J304" s="30">
        <v>6306510</v>
      </c>
      <c r="K304" s="30">
        <v>66200169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8</v>
      </c>
      <c r="B305" s="24" t="s">
        <v>94</v>
      </c>
      <c r="C305" s="25" t="s">
        <v>93</v>
      </c>
      <c r="D305" s="26">
        <v>497170671</v>
      </c>
      <c r="E305" s="27">
        <v>497170671</v>
      </c>
      <c r="F305" s="27">
        <v>138528807</v>
      </c>
      <c r="G305" s="28">
        <f t="shared" si="56"/>
        <v>0.27863431026887747</v>
      </c>
      <c r="H305" s="29">
        <v>67624289</v>
      </c>
      <c r="I305" s="27">
        <v>35215475</v>
      </c>
      <c r="J305" s="30">
        <v>35689043</v>
      </c>
      <c r="K305" s="30">
        <v>138528807</v>
      </c>
      <c r="L305" s="29">
        <v>0</v>
      </c>
      <c r="M305" s="27">
        <v>0</v>
      </c>
      <c r="N305" s="30">
        <v>0</v>
      </c>
      <c r="O305" s="30">
        <v>0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8</v>
      </c>
      <c r="B306" s="24" t="s">
        <v>92</v>
      </c>
      <c r="C306" s="25" t="s">
        <v>91</v>
      </c>
      <c r="D306" s="26">
        <v>36618000</v>
      </c>
      <c r="E306" s="27">
        <v>36618000</v>
      </c>
      <c r="F306" s="27">
        <v>12610731</v>
      </c>
      <c r="G306" s="28">
        <f t="shared" si="56"/>
        <v>0.34438612157955106</v>
      </c>
      <c r="H306" s="29">
        <v>9885677</v>
      </c>
      <c r="I306" s="27">
        <v>915016</v>
      </c>
      <c r="J306" s="30">
        <v>1810038</v>
      </c>
      <c r="K306" s="30">
        <v>12610731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8</v>
      </c>
      <c r="B307" s="24" t="s">
        <v>90</v>
      </c>
      <c r="C307" s="25" t="s">
        <v>89</v>
      </c>
      <c r="D307" s="26">
        <v>185391000</v>
      </c>
      <c r="E307" s="27">
        <v>185391000</v>
      </c>
      <c r="F307" s="27">
        <v>40615279</v>
      </c>
      <c r="G307" s="28">
        <f t="shared" si="56"/>
        <v>0.21907902217475497</v>
      </c>
      <c r="H307" s="29">
        <v>22259770</v>
      </c>
      <c r="I307" s="27">
        <v>6902105</v>
      </c>
      <c r="J307" s="30">
        <v>11453404</v>
      </c>
      <c r="K307" s="30">
        <v>40615279</v>
      </c>
      <c r="L307" s="29">
        <v>0</v>
      </c>
      <c r="M307" s="27">
        <v>0</v>
      </c>
      <c r="N307" s="30">
        <v>0</v>
      </c>
      <c r="O307" s="30">
        <v>0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8</v>
      </c>
      <c r="B308" s="24" t="s">
        <v>88</v>
      </c>
      <c r="C308" s="25" t="s">
        <v>87</v>
      </c>
      <c r="D308" s="26">
        <v>74111001</v>
      </c>
      <c r="E308" s="27">
        <v>74111001</v>
      </c>
      <c r="F308" s="27">
        <v>24088392</v>
      </c>
      <c r="G308" s="28">
        <f t="shared" si="56"/>
        <v>0.3250312595292027</v>
      </c>
      <c r="H308" s="29">
        <v>11625916</v>
      </c>
      <c r="I308" s="27">
        <v>3355979</v>
      </c>
      <c r="J308" s="30">
        <v>9106497</v>
      </c>
      <c r="K308" s="30">
        <v>24088392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5</v>
      </c>
      <c r="B309" s="24" t="s">
        <v>86</v>
      </c>
      <c r="C309" s="25" t="s">
        <v>85</v>
      </c>
      <c r="D309" s="26">
        <v>59685000</v>
      </c>
      <c r="E309" s="27">
        <v>59685000</v>
      </c>
      <c r="F309" s="27">
        <v>20349603</v>
      </c>
      <c r="G309" s="28">
        <f t="shared" si="56"/>
        <v>0.34095003769791404</v>
      </c>
      <c r="H309" s="29">
        <v>20146380</v>
      </c>
      <c r="I309" s="27">
        <v>72493</v>
      </c>
      <c r="J309" s="30">
        <v>130730</v>
      </c>
      <c r="K309" s="30">
        <v>20349603</v>
      </c>
      <c r="L309" s="29">
        <v>0</v>
      </c>
      <c r="M309" s="27">
        <v>0</v>
      </c>
      <c r="N309" s="30">
        <v>0</v>
      </c>
      <c r="O309" s="30">
        <v>0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84</v>
      </c>
      <c r="C310" s="33"/>
      <c r="D310" s="34">
        <f>SUM(D303:D309)</f>
        <v>1064255076</v>
      </c>
      <c r="E310" s="35">
        <f>SUM(E303:E309)</f>
        <v>1064255076</v>
      </c>
      <c r="F310" s="35">
        <f>SUM(F303:F309)</f>
        <v>309400610</v>
      </c>
      <c r="G310" s="36">
        <f t="shared" si="56"/>
        <v>0.29072035170636107</v>
      </c>
      <c r="H310" s="37">
        <f aca="true" t="shared" si="60" ref="H310:W310">SUM(H303:H309)</f>
        <v>189411957</v>
      </c>
      <c r="I310" s="35">
        <f t="shared" si="60"/>
        <v>55492431</v>
      </c>
      <c r="J310" s="38">
        <f t="shared" si="60"/>
        <v>64496222</v>
      </c>
      <c r="K310" s="38">
        <f t="shared" si="60"/>
        <v>309400610</v>
      </c>
      <c r="L310" s="37">
        <f t="shared" si="60"/>
        <v>0</v>
      </c>
      <c r="M310" s="35">
        <f t="shared" si="60"/>
        <v>0</v>
      </c>
      <c r="N310" s="38">
        <f t="shared" si="60"/>
        <v>0</v>
      </c>
      <c r="O310" s="38">
        <f t="shared" si="60"/>
        <v>0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8</v>
      </c>
      <c r="B311" s="24" t="s">
        <v>83</v>
      </c>
      <c r="C311" s="25" t="s">
        <v>82</v>
      </c>
      <c r="D311" s="26">
        <v>1648409475</v>
      </c>
      <c r="E311" s="27">
        <v>1648409475</v>
      </c>
      <c r="F311" s="27">
        <v>518923703</v>
      </c>
      <c r="G311" s="28">
        <f t="shared" si="56"/>
        <v>0.31480266940348667</v>
      </c>
      <c r="H311" s="29">
        <v>297197903</v>
      </c>
      <c r="I311" s="27">
        <v>121136288</v>
      </c>
      <c r="J311" s="30">
        <v>100589512</v>
      </c>
      <c r="K311" s="30">
        <v>518923703</v>
      </c>
      <c r="L311" s="29">
        <v>0</v>
      </c>
      <c r="M311" s="27">
        <v>0</v>
      </c>
      <c r="N311" s="30">
        <v>0</v>
      </c>
      <c r="O311" s="30">
        <v>0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8</v>
      </c>
      <c r="B312" s="24" t="s">
        <v>81</v>
      </c>
      <c r="C312" s="25" t="s">
        <v>80</v>
      </c>
      <c r="D312" s="26">
        <v>110519550</v>
      </c>
      <c r="E312" s="27">
        <v>110519550</v>
      </c>
      <c r="F312" s="27">
        <v>36539333</v>
      </c>
      <c r="G312" s="28">
        <f t="shared" si="56"/>
        <v>0.3306142035504126</v>
      </c>
      <c r="H312" s="29">
        <v>26174145</v>
      </c>
      <c r="I312" s="27">
        <v>5251062</v>
      </c>
      <c r="J312" s="30">
        <v>5114126</v>
      </c>
      <c r="K312" s="30">
        <v>36539333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8</v>
      </c>
      <c r="B313" s="24" t="s">
        <v>79</v>
      </c>
      <c r="C313" s="25" t="s">
        <v>78</v>
      </c>
      <c r="D313" s="26">
        <v>86315050</v>
      </c>
      <c r="E313" s="27">
        <v>86315050</v>
      </c>
      <c r="F313" s="27">
        <v>23830633</v>
      </c>
      <c r="G313" s="28">
        <f t="shared" si="56"/>
        <v>0.2760889671036511</v>
      </c>
      <c r="H313" s="29">
        <v>3530485</v>
      </c>
      <c r="I313" s="27">
        <v>16545107</v>
      </c>
      <c r="J313" s="30">
        <v>3755041</v>
      </c>
      <c r="K313" s="30">
        <v>23830633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8</v>
      </c>
      <c r="B314" s="24" t="s">
        <v>77</v>
      </c>
      <c r="C314" s="25" t="s">
        <v>76</v>
      </c>
      <c r="D314" s="26">
        <v>201287486</v>
      </c>
      <c r="E314" s="27">
        <v>201287486</v>
      </c>
      <c r="F314" s="27">
        <v>55159575</v>
      </c>
      <c r="G314" s="28">
        <f t="shared" si="56"/>
        <v>0.27403380158466484</v>
      </c>
      <c r="H314" s="29">
        <v>37812864</v>
      </c>
      <c r="I314" s="27">
        <v>8962996</v>
      </c>
      <c r="J314" s="30">
        <v>8383715</v>
      </c>
      <c r="K314" s="30">
        <v>55159575</v>
      </c>
      <c r="L314" s="29">
        <v>0</v>
      </c>
      <c r="M314" s="27">
        <v>0</v>
      </c>
      <c r="N314" s="30">
        <v>0</v>
      </c>
      <c r="O314" s="30">
        <v>0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5</v>
      </c>
      <c r="B315" s="24" t="s">
        <v>75</v>
      </c>
      <c r="C315" s="25" t="s">
        <v>74</v>
      </c>
      <c r="D315" s="26">
        <v>107991920</v>
      </c>
      <c r="E315" s="27">
        <v>107991920</v>
      </c>
      <c r="F315" s="27">
        <v>34270362</v>
      </c>
      <c r="G315" s="28">
        <f t="shared" si="56"/>
        <v>0.31734190854278727</v>
      </c>
      <c r="H315" s="29">
        <v>29996624</v>
      </c>
      <c r="I315" s="27">
        <v>2763649</v>
      </c>
      <c r="J315" s="30">
        <v>1510089</v>
      </c>
      <c r="K315" s="30">
        <v>34270362</v>
      </c>
      <c r="L315" s="29">
        <v>0</v>
      </c>
      <c r="M315" s="27">
        <v>0</v>
      </c>
      <c r="N315" s="30">
        <v>0</v>
      </c>
      <c r="O315" s="30">
        <v>0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73</v>
      </c>
      <c r="C316" s="55"/>
      <c r="D316" s="56">
        <f>SUM(D311:D315)</f>
        <v>2154523481</v>
      </c>
      <c r="E316" s="57">
        <f>SUM(E311:E315)</f>
        <v>2154523481</v>
      </c>
      <c r="F316" s="57">
        <f>SUM(F311:F315)</f>
        <v>668723606</v>
      </c>
      <c r="G316" s="58">
        <f t="shared" si="56"/>
        <v>0.3103812104612658</v>
      </c>
      <c r="H316" s="59">
        <f aca="true" t="shared" si="61" ref="H316:W316">SUM(H311:H315)</f>
        <v>394712021</v>
      </c>
      <c r="I316" s="57">
        <f t="shared" si="61"/>
        <v>154659102</v>
      </c>
      <c r="J316" s="60">
        <f t="shared" si="61"/>
        <v>119352483</v>
      </c>
      <c r="K316" s="60">
        <f t="shared" si="61"/>
        <v>668723606</v>
      </c>
      <c r="L316" s="59">
        <f t="shared" si="61"/>
        <v>0</v>
      </c>
      <c r="M316" s="57">
        <f t="shared" si="61"/>
        <v>0</v>
      </c>
      <c r="N316" s="60">
        <f t="shared" si="61"/>
        <v>0</v>
      </c>
      <c r="O316" s="60">
        <f t="shared" si="61"/>
        <v>0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72</v>
      </c>
      <c r="C317" s="41"/>
      <c r="D317" s="42">
        <f>SUM(D280:D283,D285:D291,D293:D301,D303:D309,D311:D315)</f>
        <v>5749252914</v>
      </c>
      <c r="E317" s="43">
        <f>SUM(E280:E283,E285:E291,E293:E301,E303:E309,E311:E315)</f>
        <v>5749252914</v>
      </c>
      <c r="F317" s="43">
        <f>SUM(F280:F283,F285:F291,F293:F301,F303:F309,F311:F315)</f>
        <v>1875573806</v>
      </c>
      <c r="G317" s="44">
        <f t="shared" si="56"/>
        <v>0.3262291351686394</v>
      </c>
      <c r="H317" s="45">
        <f aca="true" t="shared" si="62" ref="H317:W317">SUM(H280:H283,H285:H291,H293:H301,H303:H309,H311:H315)</f>
        <v>1203378205</v>
      </c>
      <c r="I317" s="43">
        <f t="shared" si="62"/>
        <v>349737409</v>
      </c>
      <c r="J317" s="46">
        <f t="shared" si="62"/>
        <v>322458192</v>
      </c>
      <c r="K317" s="46">
        <f t="shared" si="62"/>
        <v>1875573806</v>
      </c>
      <c r="L317" s="45">
        <f t="shared" si="62"/>
        <v>0</v>
      </c>
      <c r="M317" s="43">
        <f t="shared" si="62"/>
        <v>0</v>
      </c>
      <c r="N317" s="46">
        <f t="shared" si="62"/>
        <v>0</v>
      </c>
      <c r="O317" s="46">
        <f t="shared" si="62"/>
        <v>0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71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70</v>
      </c>
      <c r="B320" s="24" t="s">
        <v>69</v>
      </c>
      <c r="C320" s="25" t="s">
        <v>68</v>
      </c>
      <c r="D320" s="26">
        <v>28436210391</v>
      </c>
      <c r="E320" s="27">
        <v>29172587918</v>
      </c>
      <c r="F320" s="27">
        <v>7118876112</v>
      </c>
      <c r="G320" s="28">
        <f aca="true" t="shared" si="63" ref="G320:G357">IF($D320=0,0,$F320/$D320)</f>
        <v>0.2503454579254734</v>
      </c>
      <c r="H320" s="29">
        <v>2402187795</v>
      </c>
      <c r="I320" s="27">
        <v>2771258548</v>
      </c>
      <c r="J320" s="30">
        <v>1945429769</v>
      </c>
      <c r="K320" s="30">
        <v>7118876112</v>
      </c>
      <c r="L320" s="29">
        <v>0</v>
      </c>
      <c r="M320" s="27">
        <v>0</v>
      </c>
      <c r="N320" s="30">
        <v>0</v>
      </c>
      <c r="O320" s="30">
        <v>0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67</v>
      </c>
      <c r="C321" s="33"/>
      <c r="D321" s="34">
        <f>D320</f>
        <v>28436210391</v>
      </c>
      <c r="E321" s="35">
        <f>E320</f>
        <v>29172587918</v>
      </c>
      <c r="F321" s="35">
        <f>F320</f>
        <v>7118876112</v>
      </c>
      <c r="G321" s="36">
        <f t="shared" si="63"/>
        <v>0.2503454579254734</v>
      </c>
      <c r="H321" s="37">
        <f aca="true" t="shared" si="64" ref="H321:W321">H320</f>
        <v>2402187795</v>
      </c>
      <c r="I321" s="35">
        <f t="shared" si="64"/>
        <v>2771258548</v>
      </c>
      <c r="J321" s="38">
        <f t="shared" si="64"/>
        <v>1945429769</v>
      </c>
      <c r="K321" s="38">
        <f t="shared" si="64"/>
        <v>7118876112</v>
      </c>
      <c r="L321" s="37">
        <f t="shared" si="64"/>
        <v>0</v>
      </c>
      <c r="M321" s="35">
        <f t="shared" si="64"/>
        <v>0</v>
      </c>
      <c r="N321" s="38">
        <f t="shared" si="64"/>
        <v>0</v>
      </c>
      <c r="O321" s="38">
        <f t="shared" si="64"/>
        <v>0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8</v>
      </c>
      <c r="B322" s="24" t="s">
        <v>66</v>
      </c>
      <c r="C322" s="25" t="s">
        <v>65</v>
      </c>
      <c r="D322" s="26">
        <v>227768004</v>
      </c>
      <c r="E322" s="27">
        <v>227768004</v>
      </c>
      <c r="F322" s="27">
        <v>62306279</v>
      </c>
      <c r="G322" s="28">
        <f t="shared" si="63"/>
        <v>0.2735514993580925</v>
      </c>
      <c r="H322" s="29">
        <v>35103840</v>
      </c>
      <c r="I322" s="27">
        <v>14560477</v>
      </c>
      <c r="J322" s="30">
        <v>12641962</v>
      </c>
      <c r="K322" s="30">
        <v>62306279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8</v>
      </c>
      <c r="B323" s="24" t="s">
        <v>64</v>
      </c>
      <c r="C323" s="25" t="s">
        <v>63</v>
      </c>
      <c r="D323" s="26">
        <v>187424600</v>
      </c>
      <c r="E323" s="27">
        <v>187424600</v>
      </c>
      <c r="F323" s="27">
        <v>54276809</v>
      </c>
      <c r="G323" s="28">
        <f t="shared" si="63"/>
        <v>0.28959276957240404</v>
      </c>
      <c r="H323" s="29">
        <v>29917873</v>
      </c>
      <c r="I323" s="27">
        <v>12403559</v>
      </c>
      <c r="J323" s="30">
        <v>11955377</v>
      </c>
      <c r="K323" s="30">
        <v>54276809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8</v>
      </c>
      <c r="B324" s="24" t="s">
        <v>62</v>
      </c>
      <c r="C324" s="25" t="s">
        <v>61</v>
      </c>
      <c r="D324" s="26">
        <v>226318471</v>
      </c>
      <c r="E324" s="27">
        <v>226318471</v>
      </c>
      <c r="F324" s="27">
        <v>65781643</v>
      </c>
      <c r="G324" s="28">
        <f t="shared" si="63"/>
        <v>0.2906596298098886</v>
      </c>
      <c r="H324" s="29">
        <v>35098964</v>
      </c>
      <c r="I324" s="27">
        <v>15784092</v>
      </c>
      <c r="J324" s="30">
        <v>14898587</v>
      </c>
      <c r="K324" s="30">
        <v>65781643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8</v>
      </c>
      <c r="B325" s="24" t="s">
        <v>60</v>
      </c>
      <c r="C325" s="25" t="s">
        <v>59</v>
      </c>
      <c r="D325" s="26">
        <v>741754925</v>
      </c>
      <c r="E325" s="27">
        <v>743126521</v>
      </c>
      <c r="F325" s="27">
        <v>217977635</v>
      </c>
      <c r="G325" s="28">
        <f t="shared" si="63"/>
        <v>0.2938674589858638</v>
      </c>
      <c r="H325" s="29">
        <v>74874798</v>
      </c>
      <c r="I325" s="27">
        <v>92224304</v>
      </c>
      <c r="J325" s="30">
        <v>50878533</v>
      </c>
      <c r="K325" s="30">
        <v>217977635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8</v>
      </c>
      <c r="B326" s="24" t="s">
        <v>58</v>
      </c>
      <c r="C326" s="25" t="s">
        <v>57</v>
      </c>
      <c r="D326" s="26">
        <v>436135731</v>
      </c>
      <c r="E326" s="27">
        <v>436135731</v>
      </c>
      <c r="F326" s="27">
        <v>111531513</v>
      </c>
      <c r="G326" s="28">
        <f t="shared" si="63"/>
        <v>0.2557266123192278</v>
      </c>
      <c r="H326" s="29">
        <v>50362206</v>
      </c>
      <c r="I326" s="27">
        <v>32667514</v>
      </c>
      <c r="J326" s="30">
        <v>28501793</v>
      </c>
      <c r="K326" s="30">
        <v>111531513</v>
      </c>
      <c r="L326" s="29">
        <v>0</v>
      </c>
      <c r="M326" s="27">
        <v>0</v>
      </c>
      <c r="N326" s="30">
        <v>0</v>
      </c>
      <c r="O326" s="30">
        <v>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5</v>
      </c>
      <c r="B327" s="24" t="s">
        <v>56</v>
      </c>
      <c r="C327" s="25" t="s">
        <v>55</v>
      </c>
      <c r="D327" s="26">
        <v>282274070</v>
      </c>
      <c r="E327" s="27">
        <v>282274070</v>
      </c>
      <c r="F327" s="27">
        <v>81894283</v>
      </c>
      <c r="G327" s="28">
        <f t="shared" si="63"/>
        <v>0.29012329400288167</v>
      </c>
      <c r="H327" s="29">
        <v>45727368</v>
      </c>
      <c r="I327" s="27">
        <v>16018065</v>
      </c>
      <c r="J327" s="30">
        <v>20148850</v>
      </c>
      <c r="K327" s="30">
        <v>81894283</v>
      </c>
      <c r="L327" s="29">
        <v>0</v>
      </c>
      <c r="M327" s="27">
        <v>0</v>
      </c>
      <c r="N327" s="30">
        <v>0</v>
      </c>
      <c r="O327" s="30">
        <v>0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54</v>
      </c>
      <c r="C328" s="33"/>
      <c r="D328" s="34">
        <f>SUM(D322:D327)</f>
        <v>2101675801</v>
      </c>
      <c r="E328" s="35">
        <f>SUM(E322:E327)</f>
        <v>2103047397</v>
      </c>
      <c r="F328" s="35">
        <f>SUM(F322:F327)</f>
        <v>593768162</v>
      </c>
      <c r="G328" s="36">
        <f t="shared" si="63"/>
        <v>0.28252129168422585</v>
      </c>
      <c r="H328" s="37">
        <f aca="true" t="shared" si="65" ref="H328:W328">SUM(H322:H327)</f>
        <v>271085049</v>
      </c>
      <c r="I328" s="35">
        <f t="shared" si="65"/>
        <v>183658011</v>
      </c>
      <c r="J328" s="38">
        <f t="shared" si="65"/>
        <v>139025102</v>
      </c>
      <c r="K328" s="38">
        <f t="shared" si="65"/>
        <v>593768162</v>
      </c>
      <c r="L328" s="37">
        <f t="shared" si="65"/>
        <v>0</v>
      </c>
      <c r="M328" s="35">
        <f t="shared" si="65"/>
        <v>0</v>
      </c>
      <c r="N328" s="38">
        <f t="shared" si="65"/>
        <v>0</v>
      </c>
      <c r="O328" s="38">
        <f t="shared" si="65"/>
        <v>0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8</v>
      </c>
      <c r="B329" s="24" t="s">
        <v>53</v>
      </c>
      <c r="C329" s="25" t="s">
        <v>52</v>
      </c>
      <c r="D329" s="26">
        <v>401861435</v>
      </c>
      <c r="E329" s="27">
        <v>401861435</v>
      </c>
      <c r="F329" s="27">
        <v>132360816</v>
      </c>
      <c r="G329" s="28">
        <f t="shared" si="63"/>
        <v>0.3293692911836638</v>
      </c>
      <c r="H329" s="29">
        <v>79349191</v>
      </c>
      <c r="I329" s="27">
        <v>25767098</v>
      </c>
      <c r="J329" s="30">
        <v>27244527</v>
      </c>
      <c r="K329" s="30">
        <v>132360816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8</v>
      </c>
      <c r="B330" s="24" t="s">
        <v>51</v>
      </c>
      <c r="C330" s="25" t="s">
        <v>50</v>
      </c>
      <c r="D330" s="26">
        <v>1511798367</v>
      </c>
      <c r="E330" s="27">
        <v>1503973409</v>
      </c>
      <c r="F330" s="27">
        <v>621365804</v>
      </c>
      <c r="G330" s="28">
        <f t="shared" si="63"/>
        <v>0.41101103001786743</v>
      </c>
      <c r="H330" s="29">
        <v>430776281</v>
      </c>
      <c r="I330" s="27">
        <v>90424665</v>
      </c>
      <c r="J330" s="30">
        <v>100164858</v>
      </c>
      <c r="K330" s="30">
        <v>621365804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8</v>
      </c>
      <c r="B331" s="24" t="s">
        <v>49</v>
      </c>
      <c r="C331" s="25" t="s">
        <v>48</v>
      </c>
      <c r="D331" s="26">
        <v>1056997841</v>
      </c>
      <c r="E331" s="27">
        <v>1056997841</v>
      </c>
      <c r="F331" s="27">
        <v>509660607</v>
      </c>
      <c r="G331" s="28">
        <f t="shared" si="63"/>
        <v>0.48217752887538773</v>
      </c>
      <c r="H331" s="29">
        <v>410356077</v>
      </c>
      <c r="I331" s="27">
        <v>40602536</v>
      </c>
      <c r="J331" s="30">
        <v>58701994</v>
      </c>
      <c r="K331" s="30">
        <v>509660607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8</v>
      </c>
      <c r="B332" s="24" t="s">
        <v>47</v>
      </c>
      <c r="C332" s="25" t="s">
        <v>46</v>
      </c>
      <c r="D332" s="26">
        <v>705383332</v>
      </c>
      <c r="E332" s="27">
        <v>705383331</v>
      </c>
      <c r="F332" s="27">
        <v>157168877</v>
      </c>
      <c r="G332" s="28">
        <f t="shared" si="63"/>
        <v>0.2228134262180156</v>
      </c>
      <c r="H332" s="29">
        <v>53363030</v>
      </c>
      <c r="I332" s="27">
        <v>54993512</v>
      </c>
      <c r="J332" s="30">
        <v>48812335</v>
      </c>
      <c r="K332" s="30">
        <v>157168877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8</v>
      </c>
      <c r="B333" s="24" t="s">
        <v>45</v>
      </c>
      <c r="C333" s="25" t="s">
        <v>44</v>
      </c>
      <c r="D333" s="26">
        <v>478863260</v>
      </c>
      <c r="E333" s="27">
        <v>478863260</v>
      </c>
      <c r="F333" s="27">
        <v>140202975</v>
      </c>
      <c r="G333" s="28">
        <f t="shared" si="63"/>
        <v>0.29278290215874986</v>
      </c>
      <c r="H333" s="29">
        <v>83206013</v>
      </c>
      <c r="I333" s="27">
        <v>29118961</v>
      </c>
      <c r="J333" s="30">
        <v>27878001</v>
      </c>
      <c r="K333" s="30">
        <v>140202975</v>
      </c>
      <c r="L333" s="29">
        <v>0</v>
      </c>
      <c r="M333" s="27">
        <v>0</v>
      </c>
      <c r="N333" s="30">
        <v>0</v>
      </c>
      <c r="O333" s="30">
        <v>0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5</v>
      </c>
      <c r="B334" s="24" t="s">
        <v>43</v>
      </c>
      <c r="C334" s="25" t="s">
        <v>42</v>
      </c>
      <c r="D334" s="26">
        <v>358109134</v>
      </c>
      <c r="E334" s="27">
        <v>358518081</v>
      </c>
      <c r="F334" s="27">
        <v>104358443</v>
      </c>
      <c r="G334" s="28">
        <f t="shared" si="63"/>
        <v>0.29141519467638044</v>
      </c>
      <c r="H334" s="29">
        <v>100538592</v>
      </c>
      <c r="I334" s="27">
        <v>2273705</v>
      </c>
      <c r="J334" s="30">
        <v>1546146</v>
      </c>
      <c r="K334" s="30">
        <v>104358443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41</v>
      </c>
      <c r="C335" s="33"/>
      <c r="D335" s="34">
        <f>SUM(D329:D334)</f>
        <v>4513013369</v>
      </c>
      <c r="E335" s="35">
        <f>SUM(E329:E334)</f>
        <v>4505597357</v>
      </c>
      <c r="F335" s="35">
        <f>SUM(F329:F334)</f>
        <v>1665117522</v>
      </c>
      <c r="G335" s="36">
        <f t="shared" si="63"/>
        <v>0.36895913790943613</v>
      </c>
      <c r="H335" s="37">
        <f aca="true" t="shared" si="66" ref="H335:W335">SUM(H329:H334)</f>
        <v>1157589184</v>
      </c>
      <c r="I335" s="35">
        <f t="shared" si="66"/>
        <v>243180477</v>
      </c>
      <c r="J335" s="38">
        <f t="shared" si="66"/>
        <v>264347861</v>
      </c>
      <c r="K335" s="38">
        <f t="shared" si="66"/>
        <v>1665117522</v>
      </c>
      <c r="L335" s="37">
        <f t="shared" si="66"/>
        <v>0</v>
      </c>
      <c r="M335" s="35">
        <f t="shared" si="66"/>
        <v>0</v>
      </c>
      <c r="N335" s="38">
        <f t="shared" si="66"/>
        <v>0</v>
      </c>
      <c r="O335" s="38">
        <f t="shared" si="66"/>
        <v>0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8</v>
      </c>
      <c r="B336" s="24" t="s">
        <v>40</v>
      </c>
      <c r="C336" s="25" t="s">
        <v>39</v>
      </c>
      <c r="D336" s="26">
        <v>363906639</v>
      </c>
      <c r="E336" s="27">
        <v>364950508</v>
      </c>
      <c r="F336" s="27">
        <v>113963852</v>
      </c>
      <c r="G336" s="28">
        <f t="shared" si="63"/>
        <v>0.3131678287408216</v>
      </c>
      <c r="H336" s="29">
        <v>72494418</v>
      </c>
      <c r="I336" s="27">
        <v>20596078</v>
      </c>
      <c r="J336" s="30">
        <v>20873356</v>
      </c>
      <c r="K336" s="30">
        <v>113963852</v>
      </c>
      <c r="L336" s="29">
        <v>0</v>
      </c>
      <c r="M336" s="27">
        <v>0</v>
      </c>
      <c r="N336" s="30">
        <v>0</v>
      </c>
      <c r="O336" s="30">
        <v>0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8</v>
      </c>
      <c r="B337" s="24" t="s">
        <v>38</v>
      </c>
      <c r="C337" s="25" t="s">
        <v>37</v>
      </c>
      <c r="D337" s="26">
        <v>786607982</v>
      </c>
      <c r="E337" s="27">
        <v>786607982</v>
      </c>
      <c r="F337" s="27">
        <v>206218158</v>
      </c>
      <c r="G337" s="28">
        <f t="shared" si="63"/>
        <v>0.2621612832807486</v>
      </c>
      <c r="H337" s="29">
        <v>82999602</v>
      </c>
      <c r="I337" s="27">
        <v>61724343</v>
      </c>
      <c r="J337" s="30">
        <v>61494213</v>
      </c>
      <c r="K337" s="30">
        <v>206218158</v>
      </c>
      <c r="L337" s="29">
        <v>0</v>
      </c>
      <c r="M337" s="27">
        <v>0</v>
      </c>
      <c r="N337" s="30">
        <v>0</v>
      </c>
      <c r="O337" s="30">
        <v>0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8</v>
      </c>
      <c r="B338" s="24" t="s">
        <v>36</v>
      </c>
      <c r="C338" s="25" t="s">
        <v>35</v>
      </c>
      <c r="D338" s="26">
        <v>218845070</v>
      </c>
      <c r="E338" s="27">
        <v>218845070</v>
      </c>
      <c r="F338" s="27">
        <v>82888717</v>
      </c>
      <c r="G338" s="28">
        <f t="shared" si="63"/>
        <v>0.37875523995125865</v>
      </c>
      <c r="H338" s="29">
        <v>61441794</v>
      </c>
      <c r="I338" s="27">
        <v>9943670</v>
      </c>
      <c r="J338" s="30">
        <v>11503253</v>
      </c>
      <c r="K338" s="30">
        <v>82888717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8</v>
      </c>
      <c r="B339" s="24" t="s">
        <v>34</v>
      </c>
      <c r="C339" s="25" t="s">
        <v>33</v>
      </c>
      <c r="D339" s="26">
        <v>185216329</v>
      </c>
      <c r="E339" s="27">
        <v>185216329</v>
      </c>
      <c r="F339" s="27">
        <v>62769350</v>
      </c>
      <c r="G339" s="28">
        <f t="shared" si="63"/>
        <v>0.3388974953714799</v>
      </c>
      <c r="H339" s="29">
        <v>45818787</v>
      </c>
      <c r="I339" s="27">
        <v>8224562</v>
      </c>
      <c r="J339" s="30">
        <v>8726001</v>
      </c>
      <c r="K339" s="30">
        <v>62769350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5</v>
      </c>
      <c r="B340" s="24" t="s">
        <v>32</v>
      </c>
      <c r="C340" s="25" t="s">
        <v>31</v>
      </c>
      <c r="D340" s="26">
        <v>113921060</v>
      </c>
      <c r="E340" s="27">
        <v>122950750</v>
      </c>
      <c r="F340" s="27">
        <v>47206296</v>
      </c>
      <c r="G340" s="28">
        <f t="shared" si="63"/>
        <v>0.4143772538633331</v>
      </c>
      <c r="H340" s="29">
        <v>35726371</v>
      </c>
      <c r="I340" s="27">
        <v>820584</v>
      </c>
      <c r="J340" s="30">
        <v>10659341</v>
      </c>
      <c r="K340" s="30">
        <v>47206296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30</v>
      </c>
      <c r="C341" s="33"/>
      <c r="D341" s="34">
        <f>SUM(D336:D340)</f>
        <v>1668497080</v>
      </c>
      <c r="E341" s="35">
        <f>SUM(E336:E340)</f>
        <v>1678570639</v>
      </c>
      <c r="F341" s="35">
        <f>SUM(F336:F340)</f>
        <v>513046373</v>
      </c>
      <c r="G341" s="36">
        <f t="shared" si="63"/>
        <v>0.3074901233869705</v>
      </c>
      <c r="H341" s="37">
        <f aca="true" t="shared" si="67" ref="H341:W341">SUM(H336:H340)</f>
        <v>298480972</v>
      </c>
      <c r="I341" s="35">
        <f t="shared" si="67"/>
        <v>101309237</v>
      </c>
      <c r="J341" s="38">
        <f t="shared" si="67"/>
        <v>113256164</v>
      </c>
      <c r="K341" s="38">
        <f t="shared" si="67"/>
        <v>513046373</v>
      </c>
      <c r="L341" s="37">
        <f t="shared" si="67"/>
        <v>0</v>
      </c>
      <c r="M341" s="35">
        <f t="shared" si="67"/>
        <v>0</v>
      </c>
      <c r="N341" s="38">
        <f t="shared" si="67"/>
        <v>0</v>
      </c>
      <c r="O341" s="38">
        <f t="shared" si="67"/>
        <v>0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8</v>
      </c>
      <c r="B342" s="24" t="s">
        <v>29</v>
      </c>
      <c r="C342" s="25" t="s">
        <v>28</v>
      </c>
      <c r="D342" s="26">
        <v>114095510</v>
      </c>
      <c r="E342" s="27">
        <v>114095510</v>
      </c>
      <c r="F342" s="27">
        <v>30165802</v>
      </c>
      <c r="G342" s="28">
        <f t="shared" si="63"/>
        <v>0.2643907897865569</v>
      </c>
      <c r="H342" s="29">
        <v>21134568</v>
      </c>
      <c r="I342" s="27">
        <v>6119470</v>
      </c>
      <c r="J342" s="30">
        <v>2911764</v>
      </c>
      <c r="K342" s="30">
        <v>30165802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8</v>
      </c>
      <c r="B343" s="24" t="s">
        <v>27</v>
      </c>
      <c r="C343" s="25" t="s">
        <v>26</v>
      </c>
      <c r="D343" s="26">
        <v>308082179</v>
      </c>
      <c r="E343" s="27">
        <v>308082179</v>
      </c>
      <c r="F343" s="27">
        <v>125962573</v>
      </c>
      <c r="G343" s="28">
        <f t="shared" si="63"/>
        <v>0.40886030282199476</v>
      </c>
      <c r="H343" s="29">
        <v>98150675</v>
      </c>
      <c r="I343" s="27">
        <v>13084218</v>
      </c>
      <c r="J343" s="30">
        <v>14727680</v>
      </c>
      <c r="K343" s="30">
        <v>125962573</v>
      </c>
      <c r="L343" s="29">
        <v>0</v>
      </c>
      <c r="M343" s="27">
        <v>0</v>
      </c>
      <c r="N343" s="30">
        <v>0</v>
      </c>
      <c r="O343" s="30">
        <v>0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8</v>
      </c>
      <c r="B344" s="24" t="s">
        <v>25</v>
      </c>
      <c r="C344" s="25" t="s">
        <v>24</v>
      </c>
      <c r="D344" s="26">
        <v>765886639</v>
      </c>
      <c r="E344" s="27">
        <v>783832617</v>
      </c>
      <c r="F344" s="27">
        <v>311543951</v>
      </c>
      <c r="G344" s="28">
        <f t="shared" si="63"/>
        <v>0.40677553979369</v>
      </c>
      <c r="H344" s="29">
        <v>215849673</v>
      </c>
      <c r="I344" s="27">
        <v>44434095</v>
      </c>
      <c r="J344" s="30">
        <v>51260183</v>
      </c>
      <c r="K344" s="30">
        <v>311543951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8</v>
      </c>
      <c r="B345" s="24" t="s">
        <v>23</v>
      </c>
      <c r="C345" s="25" t="s">
        <v>22</v>
      </c>
      <c r="D345" s="26">
        <v>1156994737</v>
      </c>
      <c r="E345" s="27">
        <v>1156994737</v>
      </c>
      <c r="F345" s="27">
        <v>277997331</v>
      </c>
      <c r="G345" s="28">
        <f t="shared" si="63"/>
        <v>0.24027536349977363</v>
      </c>
      <c r="H345" s="29">
        <v>80581869</v>
      </c>
      <c r="I345" s="27">
        <v>102729655</v>
      </c>
      <c r="J345" s="30">
        <v>94685807</v>
      </c>
      <c r="K345" s="30">
        <v>277997331</v>
      </c>
      <c r="L345" s="29">
        <v>0</v>
      </c>
      <c r="M345" s="27">
        <v>0</v>
      </c>
      <c r="N345" s="30">
        <v>0</v>
      </c>
      <c r="O345" s="30">
        <v>0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8</v>
      </c>
      <c r="B346" s="24" t="s">
        <v>21</v>
      </c>
      <c r="C346" s="25" t="s">
        <v>20</v>
      </c>
      <c r="D346" s="26">
        <v>461276953</v>
      </c>
      <c r="E346" s="27">
        <v>461276953</v>
      </c>
      <c r="F346" s="27">
        <v>187032189</v>
      </c>
      <c r="G346" s="28">
        <f t="shared" si="63"/>
        <v>0.4054661473624502</v>
      </c>
      <c r="H346" s="29">
        <v>146672210</v>
      </c>
      <c r="I346" s="27">
        <v>19752220</v>
      </c>
      <c r="J346" s="30">
        <v>20607759</v>
      </c>
      <c r="K346" s="30">
        <v>187032189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8</v>
      </c>
      <c r="B347" s="24" t="s">
        <v>19</v>
      </c>
      <c r="C347" s="25" t="s">
        <v>18</v>
      </c>
      <c r="D347" s="26">
        <v>446663635</v>
      </c>
      <c r="E347" s="27">
        <v>446663635</v>
      </c>
      <c r="F347" s="27">
        <v>230643541</v>
      </c>
      <c r="G347" s="28">
        <f t="shared" si="63"/>
        <v>0.516369641329767</v>
      </c>
      <c r="H347" s="29">
        <v>181684773</v>
      </c>
      <c r="I347" s="27">
        <v>34649471</v>
      </c>
      <c r="J347" s="30">
        <v>14309297</v>
      </c>
      <c r="K347" s="30">
        <v>230643541</v>
      </c>
      <c r="L347" s="29">
        <v>0</v>
      </c>
      <c r="M347" s="27">
        <v>0</v>
      </c>
      <c r="N347" s="30">
        <v>0</v>
      </c>
      <c r="O347" s="30">
        <v>0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8</v>
      </c>
      <c r="B348" s="24" t="s">
        <v>17</v>
      </c>
      <c r="C348" s="25" t="s">
        <v>16</v>
      </c>
      <c r="D348" s="26">
        <v>536766440</v>
      </c>
      <c r="E348" s="27">
        <v>536766440</v>
      </c>
      <c r="F348" s="27">
        <v>293878444</v>
      </c>
      <c r="G348" s="28">
        <f t="shared" si="63"/>
        <v>0.5474977981112232</v>
      </c>
      <c r="H348" s="29">
        <v>245820742</v>
      </c>
      <c r="I348" s="27">
        <v>25813623</v>
      </c>
      <c r="J348" s="30">
        <v>22244079</v>
      </c>
      <c r="K348" s="30">
        <v>293878444</v>
      </c>
      <c r="L348" s="29">
        <v>0</v>
      </c>
      <c r="M348" s="27">
        <v>0</v>
      </c>
      <c r="N348" s="30">
        <v>0</v>
      </c>
      <c r="O348" s="30">
        <v>0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5</v>
      </c>
      <c r="B349" s="24" t="s">
        <v>15</v>
      </c>
      <c r="C349" s="25" t="s">
        <v>14</v>
      </c>
      <c r="D349" s="26">
        <v>308816882</v>
      </c>
      <c r="E349" s="27">
        <v>316798733</v>
      </c>
      <c r="F349" s="27">
        <v>64179727</v>
      </c>
      <c r="G349" s="28">
        <f t="shared" si="63"/>
        <v>0.20782454179431809</v>
      </c>
      <c r="H349" s="29">
        <v>58182115</v>
      </c>
      <c r="I349" s="27">
        <v>2869536</v>
      </c>
      <c r="J349" s="30">
        <v>3128076</v>
      </c>
      <c r="K349" s="30">
        <v>64179727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13</v>
      </c>
      <c r="C350" s="33"/>
      <c r="D350" s="34">
        <f>SUM(D342:D349)</f>
        <v>4098582975</v>
      </c>
      <c r="E350" s="35">
        <f>SUM(E342:E349)</f>
        <v>4124510804</v>
      </c>
      <c r="F350" s="35">
        <f>SUM(F342:F349)</f>
        <v>1521403558</v>
      </c>
      <c r="G350" s="36">
        <f t="shared" si="63"/>
        <v>0.3712023319474214</v>
      </c>
      <c r="H350" s="37">
        <f aca="true" t="shared" si="68" ref="H350:W350">SUM(H342:H349)</f>
        <v>1048076625</v>
      </c>
      <c r="I350" s="35">
        <f t="shared" si="68"/>
        <v>249452288</v>
      </c>
      <c r="J350" s="38">
        <f t="shared" si="68"/>
        <v>223874645</v>
      </c>
      <c r="K350" s="38">
        <f t="shared" si="68"/>
        <v>1521403558</v>
      </c>
      <c r="L350" s="37">
        <f t="shared" si="68"/>
        <v>0</v>
      </c>
      <c r="M350" s="35">
        <f t="shared" si="68"/>
        <v>0</v>
      </c>
      <c r="N350" s="38">
        <f t="shared" si="68"/>
        <v>0</v>
      </c>
      <c r="O350" s="38">
        <f t="shared" si="68"/>
        <v>0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8</v>
      </c>
      <c r="B351" s="24" t="s">
        <v>12</v>
      </c>
      <c r="C351" s="25" t="s">
        <v>11</v>
      </c>
      <c r="D351" s="26">
        <v>40932200</v>
      </c>
      <c r="E351" s="27">
        <v>40932200</v>
      </c>
      <c r="F351" s="27">
        <v>16141842</v>
      </c>
      <c r="G351" s="28">
        <f t="shared" si="63"/>
        <v>0.3943555929072955</v>
      </c>
      <c r="H351" s="29">
        <v>9810302</v>
      </c>
      <c r="I351" s="27">
        <v>3315765</v>
      </c>
      <c r="J351" s="30">
        <v>3015775</v>
      </c>
      <c r="K351" s="30">
        <v>16141842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8</v>
      </c>
      <c r="B352" s="24" t="s">
        <v>10</v>
      </c>
      <c r="C352" s="25" t="s">
        <v>9</v>
      </c>
      <c r="D352" s="26">
        <v>52367647</v>
      </c>
      <c r="E352" s="27">
        <v>52367647</v>
      </c>
      <c r="F352" s="27">
        <v>13412056</v>
      </c>
      <c r="G352" s="28">
        <f t="shared" si="63"/>
        <v>0.2561133976479791</v>
      </c>
      <c r="H352" s="29">
        <v>8535709</v>
      </c>
      <c r="I352" s="27">
        <v>2329677</v>
      </c>
      <c r="J352" s="30">
        <v>2546670</v>
      </c>
      <c r="K352" s="30">
        <v>13412056</v>
      </c>
      <c r="L352" s="29">
        <v>0</v>
      </c>
      <c r="M352" s="27">
        <v>0</v>
      </c>
      <c r="N352" s="30">
        <v>0</v>
      </c>
      <c r="O352" s="30">
        <v>0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8</v>
      </c>
      <c r="B353" s="24" t="s">
        <v>7</v>
      </c>
      <c r="C353" s="25" t="s">
        <v>6</v>
      </c>
      <c r="D353" s="26">
        <v>232294785</v>
      </c>
      <c r="E353" s="27">
        <v>233000135</v>
      </c>
      <c r="F353" s="27">
        <v>71640735</v>
      </c>
      <c r="G353" s="28">
        <f t="shared" si="63"/>
        <v>0.30840440520436135</v>
      </c>
      <c r="H353" s="29">
        <v>48638950</v>
      </c>
      <c r="I353" s="27">
        <v>12790618</v>
      </c>
      <c r="J353" s="30">
        <v>10211167</v>
      </c>
      <c r="K353" s="30">
        <v>71640735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5</v>
      </c>
      <c r="B354" s="24" t="s">
        <v>4</v>
      </c>
      <c r="C354" s="25" t="s">
        <v>3</v>
      </c>
      <c r="D354" s="26">
        <v>57460080</v>
      </c>
      <c r="E354" s="27">
        <v>57460080</v>
      </c>
      <c r="F354" s="27">
        <v>21207838</v>
      </c>
      <c r="G354" s="28">
        <f t="shared" si="63"/>
        <v>0.3690882087181222</v>
      </c>
      <c r="H354" s="29">
        <v>8423326</v>
      </c>
      <c r="I354" s="27">
        <v>12412515</v>
      </c>
      <c r="J354" s="30">
        <v>371997</v>
      </c>
      <c r="K354" s="30">
        <v>21207838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2</v>
      </c>
      <c r="C355" s="55"/>
      <c r="D355" s="56">
        <f>SUM(D351:D354)</f>
        <v>383054712</v>
      </c>
      <c r="E355" s="57">
        <f>SUM(E351:E354)</f>
        <v>383760062</v>
      </c>
      <c r="F355" s="57">
        <f>SUM(F351:F354)</f>
        <v>122402471</v>
      </c>
      <c r="G355" s="58">
        <f t="shared" si="63"/>
        <v>0.31954305002779865</v>
      </c>
      <c r="H355" s="59">
        <f aca="true" t="shared" si="69" ref="H355:W355">SUM(H351:H354)</f>
        <v>75408287</v>
      </c>
      <c r="I355" s="57">
        <f t="shared" si="69"/>
        <v>30848575</v>
      </c>
      <c r="J355" s="60">
        <f t="shared" si="69"/>
        <v>16145609</v>
      </c>
      <c r="K355" s="60">
        <f t="shared" si="69"/>
        <v>122402471</v>
      </c>
      <c r="L355" s="59">
        <f t="shared" si="69"/>
        <v>0</v>
      </c>
      <c r="M355" s="57">
        <f t="shared" si="69"/>
        <v>0</v>
      </c>
      <c r="N355" s="60">
        <f t="shared" si="69"/>
        <v>0</v>
      </c>
      <c r="O355" s="60">
        <f t="shared" si="69"/>
        <v>0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1</v>
      </c>
      <c r="C356" s="63"/>
      <c r="D356" s="64">
        <f>SUM(D320,D322:D327,D329:D334,D336:D340,D342:D349,D351:D354)</f>
        <v>41201034328</v>
      </c>
      <c r="E356" s="65">
        <f>SUM(E320,E322:E327,E329:E334,E336:E340,E342:E349,E351:E354)</f>
        <v>41968074177</v>
      </c>
      <c r="F356" s="65">
        <f>SUM(F320,F322:F327,F329:F334,F336:F340,F342:F349,F351:F354)</f>
        <v>11534614198</v>
      </c>
      <c r="G356" s="66">
        <f t="shared" si="63"/>
        <v>0.2799593356364148</v>
      </c>
      <c r="H356" s="67">
        <f aca="true" t="shared" si="70" ref="H356:W356">SUM(H320,H322:H327,H329:H334,H336:H340,H342:H349,H351:H354)</f>
        <v>5252827912</v>
      </c>
      <c r="I356" s="65">
        <f t="shared" si="70"/>
        <v>3579707136</v>
      </c>
      <c r="J356" s="68">
        <f t="shared" si="70"/>
        <v>2702079150</v>
      </c>
      <c r="K356" s="68">
        <f t="shared" si="70"/>
        <v>11534614198</v>
      </c>
      <c r="L356" s="67">
        <f t="shared" si="70"/>
        <v>0</v>
      </c>
      <c r="M356" s="65">
        <f t="shared" si="70"/>
        <v>0</v>
      </c>
      <c r="N356" s="68">
        <f t="shared" si="70"/>
        <v>0</v>
      </c>
      <c r="O356" s="68">
        <f t="shared" si="70"/>
        <v>0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0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273135608237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274019073764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73225647264</v>
      </c>
      <c r="G357" s="74">
        <f t="shared" si="63"/>
        <v>0.26809264356503104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34122441293</v>
      </c>
      <c r="I357" s="76">
        <f t="shared" si="71"/>
        <v>21259330046</v>
      </c>
      <c r="J357" s="77">
        <f t="shared" si="71"/>
        <v>17843875925</v>
      </c>
      <c r="K357" s="77">
        <f t="shared" si="71"/>
        <v>73225647264</v>
      </c>
      <c r="L357" s="75">
        <f t="shared" si="71"/>
        <v>0</v>
      </c>
      <c r="M357" s="76">
        <f t="shared" si="71"/>
        <v>0</v>
      </c>
      <c r="N357" s="77">
        <f t="shared" si="71"/>
        <v>0</v>
      </c>
      <c r="O357" s="77">
        <f t="shared" si="71"/>
        <v>0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dcterms:created xsi:type="dcterms:W3CDTF">2014-10-31T08:20:32Z</dcterms:created>
  <dcterms:modified xsi:type="dcterms:W3CDTF">2014-11-10T09:10:26Z</dcterms:modified>
  <cp:category/>
  <cp:version/>
  <cp:contentType/>
  <cp:contentStatus/>
</cp:coreProperties>
</file>