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5"/>
  </bookViews>
  <sheets>
    <sheet name="MAN" sheetId="1" r:id="rId1"/>
    <sheet name="FS161" sheetId="2" r:id="rId2"/>
    <sheet name="FS162" sheetId="3" r:id="rId3"/>
    <sheet name="FS163" sheetId="4" r:id="rId4"/>
    <sheet name="FS164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  <sheet name="Summary" sheetId="25" r:id="rId25"/>
  </sheets>
  <definedNames>
    <definedName name="_xlnm.Print_Area" localSheetId="5">'DC16'!$A$1:$AA$55</definedName>
    <definedName name="_xlnm.Print_Area" localSheetId="11">'DC18'!$A$1:$AA$55</definedName>
    <definedName name="_xlnm.Print_Area" localSheetId="18">'DC19'!$A$1:$AA$55</definedName>
    <definedName name="_xlnm.Print_Area" localSheetId="23">'DC20'!$A$1:$AA$55</definedName>
    <definedName name="_xlnm.Print_Area" localSheetId="1">'FS161'!$A$1:$AA$55</definedName>
    <definedName name="_xlnm.Print_Area" localSheetId="2">'FS162'!$A$1:$AA$55</definedName>
    <definedName name="_xlnm.Print_Area" localSheetId="3">'FS163'!$A$1:$AA$55</definedName>
    <definedName name="_xlnm.Print_Area" localSheetId="4">'FS164'!$A$1:$AA$55</definedName>
    <definedName name="_xlnm.Print_Area" localSheetId="6">'FS181'!$A$1:$AA$55</definedName>
    <definedName name="_xlnm.Print_Area" localSheetId="7">'FS182'!$A$1:$AA$55</definedName>
    <definedName name="_xlnm.Print_Area" localSheetId="8">'FS183'!$A$1:$AA$55</definedName>
    <definedName name="_xlnm.Print_Area" localSheetId="9">'FS184'!$A$1:$AA$55</definedName>
    <definedName name="_xlnm.Print_Area" localSheetId="10">'FS185'!$A$1:$AA$55</definedName>
    <definedName name="_xlnm.Print_Area" localSheetId="12">'FS191'!$A$1:$AA$55</definedName>
    <definedName name="_xlnm.Print_Area" localSheetId="13">'FS192'!$A$1:$AA$55</definedName>
    <definedName name="_xlnm.Print_Area" localSheetId="14">'FS193'!$A$1:$AA$55</definedName>
    <definedName name="_xlnm.Print_Area" localSheetId="15">'FS194'!$A$1:$AA$55</definedName>
    <definedName name="_xlnm.Print_Area" localSheetId="16">'FS195'!$A$1:$AA$55</definedName>
    <definedName name="_xlnm.Print_Area" localSheetId="17">'FS196'!$A$1:$AA$55</definedName>
    <definedName name="_xlnm.Print_Area" localSheetId="19">'FS201'!$A$1:$AA$55</definedName>
    <definedName name="_xlnm.Print_Area" localSheetId="20">'FS203'!$A$1:$AA$55</definedName>
    <definedName name="_xlnm.Print_Area" localSheetId="21">'FS204'!$A$1:$AA$55</definedName>
    <definedName name="_xlnm.Print_Area" localSheetId="22">'FS205'!$A$1:$AA$55</definedName>
    <definedName name="_xlnm.Print_Area" localSheetId="0">'MAN'!$A$1:$AA$55</definedName>
    <definedName name="_xlnm.Print_Area" localSheetId="24">'Summary'!$A$1:$AA$55</definedName>
  </definedNames>
  <calcPr calcMode="manual" fullCalcOnLoad="1"/>
</workbook>
</file>

<file path=xl/sharedStrings.xml><?xml version="1.0" encoding="utf-8"?>
<sst xmlns="http://schemas.openxmlformats.org/spreadsheetml/2006/main" count="2175" uniqueCount="89">
  <si>
    <t>Free State: Mangaung(MAN) - Table C2 Quarterly Budget Statement - Financial Performance (standard classification) for 1st Quarter ended 30 September 2014 (Figures Finalised as at 2014/10/30)</t>
  </si>
  <si>
    <t>Standard Classification 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</si>
  <si>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</si>
  <si>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</si>
  <si>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</si>
  <si>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</si>
  <si>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</si>
  <si>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</si>
  <si>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</si>
  <si>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</si>
  <si>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</si>
  <si>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</si>
  <si>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</si>
  <si>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</si>
  <si>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</si>
  <si>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</si>
  <si>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</si>
  <si>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</si>
  <si>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</si>
  <si>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</si>
  <si>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</si>
  <si>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</si>
  <si>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</si>
  <si>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</si>
  <si>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</si>
  <si>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</si>
  <si>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</si>
  <si>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</si>
  <si>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</si>
  <si>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</si>
  <si>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</si>
  <si>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</si>
  <si>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</si>
  <si>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</si>
  <si>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</si>
  <si>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</si>
  <si>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</si>
  <si>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</si>
  <si>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</si>
  <si>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</si>
  <si>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</si>
  <si>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</si>
  <si>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</si>
  <si>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</si>
  <si>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</si>
  <si>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</si>
  <si>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</si>
  <si>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</si>
  <si>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</si>
  <si>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</si>
  <si>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</si>
  <si>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</si>
  <si>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</si>
  <si>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</si>
  <si>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</si>
  <si>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</si>
  <si>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</si>
  <si>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</si>
  <si>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</si>
  <si>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Free State: Letsemeng(FS161) - Table C2 Quarterly Budget Statement - Financial Performance (standard classification) for 1st Quarter ended 30 September 2014 (Figures Finalised as at 2014/10/30)</t>
  </si>
  <si>
    <t>Free State: Kopanong(FS162) - Table C2 Quarterly Budget Statement - Financial Performance (standard classification) for 1st Quarter ended 30 September 2014 (Figures Finalised as at 2014/10/30)</t>
  </si>
  <si>
    <t>Free State: Mohokare(FS163) - Table C2 Quarterly Budget Statement - Financial Performance (standard classification) for 1st Quarter ended 30 September 2014 (Figures Finalised as at 2014/10/30)</t>
  </si>
  <si>
    <t>Free State: Naledi (Fs)(FS164) - Table C2 Quarterly Budget Statement - Financial Performance (standard classification) for 1st Quarter ended 30 September 2014 (Figures Finalised as at 2014/10/30)</t>
  </si>
  <si>
    <t>Free State: Xhariep(DC16) - Table C2 Quarterly Budget Statement - Financial Performance (standard classification) for 1st Quarter ended 30 September 2014 (Figures Finalised as at 2014/10/30)</t>
  </si>
  <si>
    <t>Free State: Masilonyana(FS181) - Table C2 Quarterly Budget Statement - Financial Performance (standard classification) for 1st Quarter ended 30 September 2014 (Figures Finalised as at 2014/10/30)</t>
  </si>
  <si>
    <t>Free State: Tokologo(FS182) - Table C2 Quarterly Budget Statement - Financial Performance (standard classification) for 1st Quarter ended 30 September 2014 (Figures Finalised as at 2014/10/30)</t>
  </si>
  <si>
    <t>Free State: Tswelopele(FS183) - Table C2 Quarterly Budget Statement - Financial Performance (standard classification) for 1st Quarter ended 30 September 2014 (Figures Finalised as at 2014/10/30)</t>
  </si>
  <si>
    <t>Free State: Matjhabeng(FS184) - Table C2 Quarterly Budget Statement - Financial Performance (standard classification) for 1st Quarter ended 30 September 2014 (Figures Finalised as at 2014/10/30)</t>
  </si>
  <si>
    <t>Free State: Nala(FS185) - Table C2 Quarterly Budget Statement - Financial Performance (standard classification) for 1st Quarter ended 30 September 2014 (Figures Finalised as at 2014/10/30)</t>
  </si>
  <si>
    <t>Free State: Lejweleputswa(DC18) - Table C2 Quarterly Budget Statement - Financial Performance (standard classification) for 1st Quarter ended 30 September 2014 (Figures Finalised as at 2014/10/30)</t>
  </si>
  <si>
    <t>Free State: Setsoto(FS191) - Table C2 Quarterly Budget Statement - Financial Performance (standard classification) for 1st Quarter ended 30 September 2014 (Figures Finalised as at 2014/10/30)</t>
  </si>
  <si>
    <t>Free State: Dihlabeng(FS192) - Table C2 Quarterly Budget Statement - Financial Performance (standard classification) for 1st Quarter ended 30 September 2014 (Figures Finalised as at 2014/10/30)</t>
  </si>
  <si>
    <t>Free State: Nketoana(FS193) - Table C2 Quarterly Budget Statement - Financial Performance (standard classification) for 1st Quarter ended 30 September 2014 (Figures Finalised as at 2014/10/30)</t>
  </si>
  <si>
    <t>Free State: Maluti-a-Phofung(FS194) - Table C2 Quarterly Budget Statement - Financial Performance (standard classification) for 1st Quarter ended 30 September 2014 (Figures Finalised as at 2014/10/30)</t>
  </si>
  <si>
    <t>Free State: Phumelela(FS195) - Table C2 Quarterly Budget Statement - Financial Performance (standard classification) for 1st Quarter ended 30 September 2014 (Figures Finalised as at 2014/10/30)</t>
  </si>
  <si>
    <t>Free State: Mantsopa(FS196) - Table C2 Quarterly Budget Statement - Financial Performance (standard classification) for 1st Quarter ended 30 September 2014 (Figures Finalised as at 2014/10/30)</t>
  </si>
  <si>
    <t>Free State: Thabo Mofutsanyana(DC19) - Table C2 Quarterly Budget Statement - Financial Performance (standard classification) for 1st Quarter ended 30 September 2014 (Figures Finalised as at 2014/10/30)</t>
  </si>
  <si>
    <t>Free State: Moqhaka(FS201) - Table C2 Quarterly Budget Statement - Financial Performance (standard classification) for 1st Quarter ended 30 September 2014 (Figures Finalised as at 2014/10/30)</t>
  </si>
  <si>
    <t>Free State: Ngwathe(FS203) - Table C2 Quarterly Budget Statement - Financial Performance (standard classification) for 1st Quarter ended 30 September 2014 (Figures Finalised as at 2014/10/30)</t>
  </si>
  <si>
    <t>Free State: Metsimaholo(FS204) - Table C2 Quarterly Budget Statement - Financial Performance (standard classification) for 1st Quarter ended 30 September 2014 (Figures Finalised as at 2014/10/30)</t>
  </si>
  <si>
    <t>Free State: Mafube(FS205) - Table C2 Quarterly Budget Statement - Financial Performance (standard classification) for 1st Quarter ended 30 September 2014 (Figures Finalised as at 2014/10/30)</t>
  </si>
  <si>
    <t>Free State: Fezile Dabi(DC20) - Table C2 Quarterly Budget Statement - Financial Performance (standard classification) for 1st Quarter ended 30 September 2014 (Figures Finalised as at 2014/10/30)</t>
  </si>
  <si>
    <t>Summary - Table C2 Quarterly Budget Statement - Financial Performance (standard classification) for 1st Quarter ended 30 September 2014 (Figures Finalised as at 2014/10/30)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</si>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</sst>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.00_)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1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9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9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72" fontId="3" fillId="0" borderId="27" xfId="0" applyNumberFormat="1" applyFont="1" applyBorder="1" applyAlignment="1" applyProtection="1">
      <alignment horizontal="center"/>
      <protection/>
    </xf>
    <xf numFmtId="172" fontId="3" fillId="0" borderId="2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72" fontId="3" fillId="0" borderId="28" xfId="0" applyNumberFormat="1" applyFont="1" applyFill="1" applyBorder="1" applyAlignment="1" applyProtection="1">
      <alignment/>
      <protection/>
    </xf>
    <xf numFmtId="172" fontId="3" fillId="0" borderId="29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2" fontId="3" fillId="0" borderId="24" xfId="0" applyNumberFormat="1" applyFont="1" applyBorder="1" applyAlignment="1" applyProtection="1">
      <alignment/>
      <protection/>
    </xf>
    <xf numFmtId="172" fontId="3" fillId="0" borderId="30" xfId="0" applyNumberFormat="1" applyFont="1" applyBorder="1" applyAlignment="1" applyProtection="1">
      <alignment/>
      <protection/>
    </xf>
    <xf numFmtId="172" fontId="3" fillId="0" borderId="23" xfId="0" applyNumberFormat="1" applyFont="1" applyBorder="1" applyAlignment="1" applyProtection="1">
      <alignment/>
      <protection/>
    </xf>
    <xf numFmtId="171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88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2347679565</v>
      </c>
      <c r="D5" s="19">
        <f>SUM(D6:D8)</f>
        <v>0</v>
      </c>
      <c r="E5" s="20">
        <f t="shared" si="0"/>
        <v>2974879450</v>
      </c>
      <c r="F5" s="21">
        <f t="shared" si="0"/>
        <v>2974879450</v>
      </c>
      <c r="G5" s="21">
        <f t="shared" si="0"/>
        <v>266419377</v>
      </c>
      <c r="H5" s="21">
        <f t="shared" si="0"/>
        <v>208253548</v>
      </c>
      <c r="I5" s="21">
        <f t="shared" si="0"/>
        <v>112546916</v>
      </c>
      <c r="J5" s="21">
        <f t="shared" si="0"/>
        <v>587219841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587219841</v>
      </c>
      <c r="X5" s="21">
        <f t="shared" si="0"/>
        <v>743719866</v>
      </c>
      <c r="Y5" s="21">
        <f t="shared" si="0"/>
        <v>-156500025</v>
      </c>
      <c r="Z5" s="4">
        <f>+IF(X5&lt;&gt;0,+(Y5/X5)*100,0)</f>
        <v>-21.042872747465374</v>
      </c>
      <c r="AA5" s="19">
        <f>SUM(AA6:AA8)</f>
        <v>2974879450</v>
      </c>
    </row>
    <row r="6" spans="1:27" ht="13.5">
      <c r="A6" s="5" t="s">
        <v>33</v>
      </c>
      <c r="B6" s="3"/>
      <c r="C6" s="22">
        <v>1367708</v>
      </c>
      <c r="D6" s="22"/>
      <c r="E6" s="23">
        <v>1630411</v>
      </c>
      <c r="F6" s="24">
        <v>1630411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407604</v>
      </c>
      <c r="Y6" s="24">
        <v>-407604</v>
      </c>
      <c r="Z6" s="6">
        <v>-100</v>
      </c>
      <c r="AA6" s="22">
        <v>1630411</v>
      </c>
    </row>
    <row r="7" spans="1:27" ht="13.5">
      <c r="A7" s="5" t="s">
        <v>34</v>
      </c>
      <c r="B7" s="3"/>
      <c r="C7" s="25">
        <v>2343343383</v>
      </c>
      <c r="D7" s="25"/>
      <c r="E7" s="26">
        <v>2924760151</v>
      </c>
      <c r="F7" s="27">
        <v>2924760151</v>
      </c>
      <c r="G7" s="27">
        <v>265571505</v>
      </c>
      <c r="H7" s="27">
        <v>206445145</v>
      </c>
      <c r="I7" s="27">
        <v>111418254</v>
      </c>
      <c r="J7" s="27">
        <v>583434904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583434904</v>
      </c>
      <c r="X7" s="27">
        <v>731190039</v>
      </c>
      <c r="Y7" s="27">
        <v>-147755135</v>
      </c>
      <c r="Z7" s="7">
        <v>-20.21</v>
      </c>
      <c r="AA7" s="25">
        <v>2924760151</v>
      </c>
    </row>
    <row r="8" spans="1:27" ht="13.5">
      <c r="A8" s="5" t="s">
        <v>35</v>
      </c>
      <c r="B8" s="3"/>
      <c r="C8" s="22">
        <v>2968474</v>
      </c>
      <c r="D8" s="22"/>
      <c r="E8" s="23">
        <v>48488888</v>
      </c>
      <c r="F8" s="24">
        <v>48488888</v>
      </c>
      <c r="G8" s="24">
        <v>847872</v>
      </c>
      <c r="H8" s="24">
        <v>1808403</v>
      </c>
      <c r="I8" s="24">
        <v>1128662</v>
      </c>
      <c r="J8" s="24">
        <v>3784937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3784937</v>
      </c>
      <c r="X8" s="24">
        <v>12122223</v>
      </c>
      <c r="Y8" s="24">
        <v>-8337286</v>
      </c>
      <c r="Z8" s="6">
        <v>-68.78</v>
      </c>
      <c r="AA8" s="22">
        <v>48488888</v>
      </c>
    </row>
    <row r="9" spans="1:27" ht="13.5">
      <c r="A9" s="2" t="s">
        <v>36</v>
      </c>
      <c r="B9" s="3"/>
      <c r="C9" s="19">
        <f aca="true" t="shared" si="1" ref="C9:Y9">SUM(C10:C14)</f>
        <v>93945676</v>
      </c>
      <c r="D9" s="19">
        <f>SUM(D10:D14)</f>
        <v>0</v>
      </c>
      <c r="E9" s="20">
        <f t="shared" si="1"/>
        <v>44898292</v>
      </c>
      <c r="F9" s="21">
        <f t="shared" si="1"/>
        <v>44898292</v>
      </c>
      <c r="G9" s="21">
        <f t="shared" si="1"/>
        <v>2243202</v>
      </c>
      <c r="H9" s="21">
        <f t="shared" si="1"/>
        <v>1127309</v>
      </c>
      <c r="I9" s="21">
        <f t="shared" si="1"/>
        <v>2729426</v>
      </c>
      <c r="J9" s="21">
        <f t="shared" si="1"/>
        <v>6099937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6099937</v>
      </c>
      <c r="X9" s="21">
        <f t="shared" si="1"/>
        <v>11224572</v>
      </c>
      <c r="Y9" s="21">
        <f t="shared" si="1"/>
        <v>-5124635</v>
      </c>
      <c r="Z9" s="4">
        <f>+IF(X9&lt;&gt;0,+(Y9/X9)*100,0)</f>
        <v>-45.65550472659447</v>
      </c>
      <c r="AA9" s="19">
        <f>SUM(AA10:AA14)</f>
        <v>44898292</v>
      </c>
    </row>
    <row r="10" spans="1:27" ht="13.5">
      <c r="A10" s="5" t="s">
        <v>37</v>
      </c>
      <c r="B10" s="3"/>
      <c r="C10" s="22">
        <v>4882276</v>
      </c>
      <c r="D10" s="22"/>
      <c r="E10" s="23">
        <v>5431157</v>
      </c>
      <c r="F10" s="24">
        <v>5431157</v>
      </c>
      <c r="G10" s="24">
        <v>564553</v>
      </c>
      <c r="H10" s="24">
        <v>436816</v>
      </c>
      <c r="I10" s="24">
        <v>633328</v>
      </c>
      <c r="J10" s="24">
        <v>1634697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1634697</v>
      </c>
      <c r="X10" s="24">
        <v>1357788</v>
      </c>
      <c r="Y10" s="24">
        <v>276909</v>
      </c>
      <c r="Z10" s="6">
        <v>20.39</v>
      </c>
      <c r="AA10" s="22">
        <v>5431157</v>
      </c>
    </row>
    <row r="11" spans="1:27" ht="13.5">
      <c r="A11" s="5" t="s">
        <v>38</v>
      </c>
      <c r="B11" s="3"/>
      <c r="C11" s="22">
        <v>1694295</v>
      </c>
      <c r="D11" s="22"/>
      <c r="E11" s="23">
        <v>1907948</v>
      </c>
      <c r="F11" s="24">
        <v>1907948</v>
      </c>
      <c r="G11" s="24">
        <v>88216</v>
      </c>
      <c r="H11" s="24">
        <v>87189</v>
      </c>
      <c r="I11" s="24">
        <v>139898</v>
      </c>
      <c r="J11" s="24">
        <v>315303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315303</v>
      </c>
      <c r="X11" s="24">
        <v>476988</v>
      </c>
      <c r="Y11" s="24">
        <v>-161685</v>
      </c>
      <c r="Z11" s="6">
        <v>-33.9</v>
      </c>
      <c r="AA11" s="22">
        <v>1907948</v>
      </c>
    </row>
    <row r="12" spans="1:27" ht="13.5">
      <c r="A12" s="5" t="s">
        <v>39</v>
      </c>
      <c r="B12" s="3"/>
      <c r="C12" s="22">
        <v>78750554</v>
      </c>
      <c r="D12" s="22"/>
      <c r="E12" s="23">
        <v>21678540</v>
      </c>
      <c r="F12" s="24">
        <v>21678540</v>
      </c>
      <c r="G12" s="24">
        <v>1047064</v>
      </c>
      <c r="H12" s="24">
        <v>608272</v>
      </c>
      <c r="I12" s="24">
        <v>878071</v>
      </c>
      <c r="J12" s="24">
        <v>2533407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2533407</v>
      </c>
      <c r="X12" s="24">
        <v>5419635</v>
      </c>
      <c r="Y12" s="24">
        <v>-2886228</v>
      </c>
      <c r="Z12" s="6">
        <v>-53.26</v>
      </c>
      <c r="AA12" s="22">
        <v>21678540</v>
      </c>
    </row>
    <row r="13" spans="1:27" ht="13.5">
      <c r="A13" s="5" t="s">
        <v>40</v>
      </c>
      <c r="B13" s="3"/>
      <c r="C13" s="22">
        <v>8614020</v>
      </c>
      <c r="D13" s="22"/>
      <c r="E13" s="23">
        <v>15538476</v>
      </c>
      <c r="F13" s="24">
        <v>15538476</v>
      </c>
      <c r="G13" s="24">
        <v>542492</v>
      </c>
      <c r="H13" s="24">
        <v>-5163</v>
      </c>
      <c r="I13" s="24">
        <v>1078129</v>
      </c>
      <c r="J13" s="24">
        <v>1615458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1615458</v>
      </c>
      <c r="X13" s="24">
        <v>3884619</v>
      </c>
      <c r="Y13" s="24">
        <v>-2269161</v>
      </c>
      <c r="Z13" s="6">
        <v>-58.41</v>
      </c>
      <c r="AA13" s="22">
        <v>15538476</v>
      </c>
    </row>
    <row r="14" spans="1:27" ht="13.5">
      <c r="A14" s="5" t="s">
        <v>41</v>
      </c>
      <c r="B14" s="3"/>
      <c r="C14" s="25">
        <v>4531</v>
      </c>
      <c r="D14" s="25"/>
      <c r="E14" s="26">
        <v>342171</v>
      </c>
      <c r="F14" s="27">
        <v>342171</v>
      </c>
      <c r="G14" s="27">
        <v>877</v>
      </c>
      <c r="H14" s="27">
        <v>195</v>
      </c>
      <c r="I14" s="27"/>
      <c r="J14" s="27">
        <v>1072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1072</v>
      </c>
      <c r="X14" s="27">
        <v>85542</v>
      </c>
      <c r="Y14" s="27">
        <v>-84470</v>
      </c>
      <c r="Z14" s="7">
        <v>-98.75</v>
      </c>
      <c r="AA14" s="25">
        <v>342171</v>
      </c>
    </row>
    <row r="15" spans="1:27" ht="13.5">
      <c r="A15" s="2" t="s">
        <v>42</v>
      </c>
      <c r="B15" s="8"/>
      <c r="C15" s="19">
        <f aca="true" t="shared" si="2" ref="C15:Y15">SUM(C16:C18)</f>
        <v>6912343</v>
      </c>
      <c r="D15" s="19">
        <f>SUM(D16:D18)</f>
        <v>0</v>
      </c>
      <c r="E15" s="20">
        <f t="shared" si="2"/>
        <v>9043498</v>
      </c>
      <c r="F15" s="21">
        <f t="shared" si="2"/>
        <v>9043498</v>
      </c>
      <c r="G15" s="21">
        <f t="shared" si="2"/>
        <v>549066</v>
      </c>
      <c r="H15" s="21">
        <f t="shared" si="2"/>
        <v>791631</v>
      </c>
      <c r="I15" s="21">
        <f t="shared" si="2"/>
        <v>699307</v>
      </c>
      <c r="J15" s="21">
        <f t="shared" si="2"/>
        <v>2040004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2040004</v>
      </c>
      <c r="X15" s="21">
        <f t="shared" si="2"/>
        <v>2260875</v>
      </c>
      <c r="Y15" s="21">
        <f t="shared" si="2"/>
        <v>-220871</v>
      </c>
      <c r="Z15" s="4">
        <f>+IF(X15&lt;&gt;0,+(Y15/X15)*100,0)</f>
        <v>-9.76927074694532</v>
      </c>
      <c r="AA15" s="19">
        <f>SUM(AA16:AA18)</f>
        <v>9043498</v>
      </c>
    </row>
    <row r="16" spans="1:27" ht="13.5">
      <c r="A16" s="5" t="s">
        <v>43</v>
      </c>
      <c r="B16" s="3"/>
      <c r="C16" s="22">
        <v>5842598</v>
      </c>
      <c r="D16" s="22"/>
      <c r="E16" s="23">
        <v>6523452</v>
      </c>
      <c r="F16" s="24">
        <v>6523452</v>
      </c>
      <c r="G16" s="24">
        <v>445574</v>
      </c>
      <c r="H16" s="24">
        <v>678458</v>
      </c>
      <c r="I16" s="24">
        <v>582590</v>
      </c>
      <c r="J16" s="24">
        <v>1706622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1706622</v>
      </c>
      <c r="X16" s="24">
        <v>1630863</v>
      </c>
      <c r="Y16" s="24">
        <v>75759</v>
      </c>
      <c r="Z16" s="6">
        <v>4.65</v>
      </c>
      <c r="AA16" s="22">
        <v>6523452</v>
      </c>
    </row>
    <row r="17" spans="1:27" ht="13.5">
      <c r="A17" s="5" t="s">
        <v>44</v>
      </c>
      <c r="B17" s="3"/>
      <c r="C17" s="22">
        <v>955651</v>
      </c>
      <c r="D17" s="22"/>
      <c r="E17" s="23">
        <v>2300516</v>
      </c>
      <c r="F17" s="24">
        <v>2300516</v>
      </c>
      <c r="G17" s="24">
        <v>89168</v>
      </c>
      <c r="H17" s="24">
        <v>107974</v>
      </c>
      <c r="I17" s="24">
        <v>95343</v>
      </c>
      <c r="J17" s="24">
        <v>292485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292485</v>
      </c>
      <c r="X17" s="24">
        <v>575130</v>
      </c>
      <c r="Y17" s="24">
        <v>-282645</v>
      </c>
      <c r="Z17" s="6">
        <v>-49.14</v>
      </c>
      <c r="AA17" s="22">
        <v>2300516</v>
      </c>
    </row>
    <row r="18" spans="1:27" ht="13.5">
      <c r="A18" s="5" t="s">
        <v>45</v>
      </c>
      <c r="B18" s="3"/>
      <c r="C18" s="22">
        <v>114094</v>
      </c>
      <c r="D18" s="22"/>
      <c r="E18" s="23">
        <v>219530</v>
      </c>
      <c r="F18" s="24">
        <v>219530</v>
      </c>
      <c r="G18" s="24">
        <v>14324</v>
      </c>
      <c r="H18" s="24">
        <v>5199</v>
      </c>
      <c r="I18" s="24">
        <v>21374</v>
      </c>
      <c r="J18" s="24">
        <v>40897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40897</v>
      </c>
      <c r="X18" s="24">
        <v>54882</v>
      </c>
      <c r="Y18" s="24">
        <v>-13985</v>
      </c>
      <c r="Z18" s="6">
        <v>-25.48</v>
      </c>
      <c r="AA18" s="22">
        <v>219530</v>
      </c>
    </row>
    <row r="19" spans="1:27" ht="13.5">
      <c r="A19" s="2" t="s">
        <v>46</v>
      </c>
      <c r="B19" s="8"/>
      <c r="C19" s="19">
        <f aca="true" t="shared" si="3" ref="C19:Y19">SUM(C20:C23)</f>
        <v>3251766936</v>
      </c>
      <c r="D19" s="19">
        <f>SUM(D20:D23)</f>
        <v>0</v>
      </c>
      <c r="E19" s="20">
        <f t="shared" si="3"/>
        <v>4019561607</v>
      </c>
      <c r="F19" s="21">
        <f t="shared" si="3"/>
        <v>4019561607</v>
      </c>
      <c r="G19" s="21">
        <f t="shared" si="3"/>
        <v>391642662</v>
      </c>
      <c r="H19" s="21">
        <f t="shared" si="3"/>
        <v>317545381</v>
      </c>
      <c r="I19" s="21">
        <f t="shared" si="3"/>
        <v>275170547</v>
      </c>
      <c r="J19" s="21">
        <f t="shared" si="3"/>
        <v>984358590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984358590</v>
      </c>
      <c r="X19" s="21">
        <f t="shared" si="3"/>
        <v>1004890401</v>
      </c>
      <c r="Y19" s="21">
        <f t="shared" si="3"/>
        <v>-20531811</v>
      </c>
      <c r="Z19" s="4">
        <f>+IF(X19&lt;&gt;0,+(Y19/X19)*100,0)</f>
        <v>-2.0431890860503903</v>
      </c>
      <c r="AA19" s="19">
        <f>SUM(AA20:AA23)</f>
        <v>4019561607</v>
      </c>
    </row>
    <row r="20" spans="1:27" ht="13.5">
      <c r="A20" s="5" t="s">
        <v>47</v>
      </c>
      <c r="B20" s="3"/>
      <c r="C20" s="22">
        <v>2070556026</v>
      </c>
      <c r="D20" s="22"/>
      <c r="E20" s="23">
        <v>2704184711</v>
      </c>
      <c r="F20" s="24">
        <v>2704184711</v>
      </c>
      <c r="G20" s="24">
        <v>227700256</v>
      </c>
      <c r="H20" s="24">
        <v>239081647</v>
      </c>
      <c r="I20" s="24">
        <v>199462539</v>
      </c>
      <c r="J20" s="24">
        <v>666244442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666244442</v>
      </c>
      <c r="X20" s="24">
        <v>676046178</v>
      </c>
      <c r="Y20" s="24">
        <v>-9801736</v>
      </c>
      <c r="Z20" s="6">
        <v>-1.45</v>
      </c>
      <c r="AA20" s="22">
        <v>2704184711</v>
      </c>
    </row>
    <row r="21" spans="1:27" ht="13.5">
      <c r="A21" s="5" t="s">
        <v>48</v>
      </c>
      <c r="B21" s="3"/>
      <c r="C21" s="22">
        <v>692278757</v>
      </c>
      <c r="D21" s="22"/>
      <c r="E21" s="23">
        <v>756655972</v>
      </c>
      <c r="F21" s="24">
        <v>756655972</v>
      </c>
      <c r="G21" s="24">
        <v>75759443</v>
      </c>
      <c r="H21" s="24">
        <v>53691751</v>
      </c>
      <c r="I21" s="24">
        <v>51556339</v>
      </c>
      <c r="J21" s="24">
        <v>181007533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181007533</v>
      </c>
      <c r="X21" s="24">
        <v>189163992</v>
      </c>
      <c r="Y21" s="24">
        <v>-8156459</v>
      </c>
      <c r="Z21" s="6">
        <v>-4.31</v>
      </c>
      <c r="AA21" s="22">
        <v>756655972</v>
      </c>
    </row>
    <row r="22" spans="1:27" ht="13.5">
      <c r="A22" s="5" t="s">
        <v>49</v>
      </c>
      <c r="B22" s="3"/>
      <c r="C22" s="25">
        <v>273968569</v>
      </c>
      <c r="D22" s="25"/>
      <c r="E22" s="26">
        <v>310788521</v>
      </c>
      <c r="F22" s="27">
        <v>310788521</v>
      </c>
      <c r="G22" s="27">
        <v>44862668</v>
      </c>
      <c r="H22" s="27">
        <v>18246021</v>
      </c>
      <c r="I22" s="27">
        <v>17641954</v>
      </c>
      <c r="J22" s="27">
        <v>80750643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80750643</v>
      </c>
      <c r="X22" s="27">
        <v>77697129</v>
      </c>
      <c r="Y22" s="27">
        <v>3053514</v>
      </c>
      <c r="Z22" s="7">
        <v>3.93</v>
      </c>
      <c r="AA22" s="25">
        <v>310788521</v>
      </c>
    </row>
    <row r="23" spans="1:27" ht="13.5">
      <c r="A23" s="5" t="s">
        <v>50</v>
      </c>
      <c r="B23" s="3"/>
      <c r="C23" s="22">
        <v>214963584</v>
      </c>
      <c r="D23" s="22"/>
      <c r="E23" s="23">
        <v>247932403</v>
      </c>
      <c r="F23" s="24">
        <v>247932403</v>
      </c>
      <c r="G23" s="24">
        <v>43320295</v>
      </c>
      <c r="H23" s="24">
        <v>6525962</v>
      </c>
      <c r="I23" s="24">
        <v>6509715</v>
      </c>
      <c r="J23" s="24">
        <v>56355972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56355972</v>
      </c>
      <c r="X23" s="24">
        <v>61983102</v>
      </c>
      <c r="Y23" s="24">
        <v>-5627130</v>
      </c>
      <c r="Z23" s="6">
        <v>-9.08</v>
      </c>
      <c r="AA23" s="22">
        <v>247932403</v>
      </c>
    </row>
    <row r="24" spans="1:27" ht="13.5">
      <c r="A24" s="2" t="s">
        <v>51</v>
      </c>
      <c r="B24" s="8" t="s">
        <v>52</v>
      </c>
      <c r="C24" s="19">
        <v>30027092</v>
      </c>
      <c r="D24" s="19"/>
      <c r="E24" s="20">
        <v>20844241</v>
      </c>
      <c r="F24" s="21">
        <v>20844241</v>
      </c>
      <c r="G24" s="21">
        <v>35067</v>
      </c>
      <c r="H24" s="21">
        <v>3310547</v>
      </c>
      <c r="I24" s="21">
        <v>1920443</v>
      </c>
      <c r="J24" s="21">
        <v>5266057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5266057</v>
      </c>
      <c r="X24" s="21">
        <v>5211060</v>
      </c>
      <c r="Y24" s="21">
        <v>54997</v>
      </c>
      <c r="Z24" s="4">
        <v>1.06</v>
      </c>
      <c r="AA24" s="19">
        <v>20844241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5730331612</v>
      </c>
      <c r="D25" s="40">
        <f>+D5+D9+D15+D19+D24</f>
        <v>0</v>
      </c>
      <c r="E25" s="41">
        <f t="shared" si="4"/>
        <v>7069227088</v>
      </c>
      <c r="F25" s="42">
        <f t="shared" si="4"/>
        <v>7069227088</v>
      </c>
      <c r="G25" s="42">
        <f t="shared" si="4"/>
        <v>660889374</v>
      </c>
      <c r="H25" s="42">
        <f t="shared" si="4"/>
        <v>531028416</v>
      </c>
      <c r="I25" s="42">
        <f t="shared" si="4"/>
        <v>393066639</v>
      </c>
      <c r="J25" s="42">
        <f t="shared" si="4"/>
        <v>1584984429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1584984429</v>
      </c>
      <c r="X25" s="42">
        <f t="shared" si="4"/>
        <v>1767306774</v>
      </c>
      <c r="Y25" s="42">
        <f t="shared" si="4"/>
        <v>-182322345</v>
      </c>
      <c r="Z25" s="43">
        <f>+IF(X25&lt;&gt;0,+(Y25/X25)*100,0)</f>
        <v>-10.316394849058616</v>
      </c>
      <c r="AA25" s="40">
        <f>+AA5+AA9+AA15+AA19+AA24</f>
        <v>7069227088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1116268894</v>
      </c>
      <c r="D28" s="19">
        <f>SUM(D29:D31)</f>
        <v>0</v>
      </c>
      <c r="E28" s="20">
        <f t="shared" si="5"/>
        <v>1312718103</v>
      </c>
      <c r="F28" s="21">
        <f t="shared" si="5"/>
        <v>1312718103</v>
      </c>
      <c r="G28" s="21">
        <f t="shared" si="5"/>
        <v>63315727</v>
      </c>
      <c r="H28" s="21">
        <f t="shared" si="5"/>
        <v>82236950</v>
      </c>
      <c r="I28" s="21">
        <f t="shared" si="5"/>
        <v>82457944</v>
      </c>
      <c r="J28" s="21">
        <f t="shared" si="5"/>
        <v>228010621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228010621</v>
      </c>
      <c r="X28" s="21">
        <f t="shared" si="5"/>
        <v>328179525</v>
      </c>
      <c r="Y28" s="21">
        <f t="shared" si="5"/>
        <v>-100168904</v>
      </c>
      <c r="Z28" s="4">
        <f>+IF(X28&lt;&gt;0,+(Y28/X28)*100,0)</f>
        <v>-30.522593997904046</v>
      </c>
      <c r="AA28" s="19">
        <f>SUM(AA29:AA31)</f>
        <v>1312718103</v>
      </c>
    </row>
    <row r="29" spans="1:27" ht="13.5">
      <c r="A29" s="5" t="s">
        <v>33</v>
      </c>
      <c r="B29" s="3"/>
      <c r="C29" s="22">
        <v>248554537</v>
      </c>
      <c r="D29" s="22"/>
      <c r="E29" s="23">
        <v>347601554</v>
      </c>
      <c r="F29" s="24">
        <v>347601554</v>
      </c>
      <c r="G29" s="24">
        <v>16378571</v>
      </c>
      <c r="H29" s="24">
        <v>26650215</v>
      </c>
      <c r="I29" s="24">
        <v>15914362</v>
      </c>
      <c r="J29" s="24">
        <v>58943148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58943148</v>
      </c>
      <c r="X29" s="24">
        <v>86900388</v>
      </c>
      <c r="Y29" s="24">
        <v>-27957240</v>
      </c>
      <c r="Z29" s="6">
        <v>-32.17</v>
      </c>
      <c r="AA29" s="22">
        <v>347601554</v>
      </c>
    </row>
    <row r="30" spans="1:27" ht="13.5">
      <c r="A30" s="5" t="s">
        <v>34</v>
      </c>
      <c r="B30" s="3"/>
      <c r="C30" s="25">
        <v>559294802</v>
      </c>
      <c r="D30" s="25"/>
      <c r="E30" s="26">
        <v>611439256</v>
      </c>
      <c r="F30" s="27">
        <v>611439256</v>
      </c>
      <c r="G30" s="27">
        <v>28215983</v>
      </c>
      <c r="H30" s="27">
        <v>35408070</v>
      </c>
      <c r="I30" s="27">
        <v>45810449</v>
      </c>
      <c r="J30" s="27">
        <v>109434502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109434502</v>
      </c>
      <c r="X30" s="27">
        <v>152859816</v>
      </c>
      <c r="Y30" s="27">
        <v>-43425314</v>
      </c>
      <c r="Z30" s="7">
        <v>-28.41</v>
      </c>
      <c r="AA30" s="25">
        <v>611439256</v>
      </c>
    </row>
    <row r="31" spans="1:27" ht="13.5">
      <c r="A31" s="5" t="s">
        <v>35</v>
      </c>
      <c r="B31" s="3"/>
      <c r="C31" s="22">
        <v>308419555</v>
      </c>
      <c r="D31" s="22"/>
      <c r="E31" s="23">
        <v>353677293</v>
      </c>
      <c r="F31" s="24">
        <v>353677293</v>
      </c>
      <c r="G31" s="24">
        <v>18721173</v>
      </c>
      <c r="H31" s="24">
        <v>20178665</v>
      </c>
      <c r="I31" s="24">
        <v>20733133</v>
      </c>
      <c r="J31" s="24">
        <v>59632971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59632971</v>
      </c>
      <c r="X31" s="24">
        <v>88419321</v>
      </c>
      <c r="Y31" s="24">
        <v>-28786350</v>
      </c>
      <c r="Z31" s="6">
        <v>-32.56</v>
      </c>
      <c r="AA31" s="22">
        <v>353677293</v>
      </c>
    </row>
    <row r="32" spans="1:27" ht="13.5">
      <c r="A32" s="2" t="s">
        <v>36</v>
      </c>
      <c r="B32" s="3"/>
      <c r="C32" s="19">
        <f aca="true" t="shared" si="6" ref="C32:Y32">SUM(C33:C37)</f>
        <v>351886488</v>
      </c>
      <c r="D32" s="19">
        <f>SUM(D33:D37)</f>
        <v>0</v>
      </c>
      <c r="E32" s="20">
        <f t="shared" si="6"/>
        <v>526574719</v>
      </c>
      <c r="F32" s="21">
        <f t="shared" si="6"/>
        <v>526574719</v>
      </c>
      <c r="G32" s="21">
        <f t="shared" si="6"/>
        <v>28303148</v>
      </c>
      <c r="H32" s="21">
        <f t="shared" si="6"/>
        <v>31545424</v>
      </c>
      <c r="I32" s="21">
        <f t="shared" si="6"/>
        <v>29787520</v>
      </c>
      <c r="J32" s="21">
        <f t="shared" si="6"/>
        <v>89636092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89636092</v>
      </c>
      <c r="X32" s="21">
        <f t="shared" si="6"/>
        <v>131643678</v>
      </c>
      <c r="Y32" s="21">
        <f t="shared" si="6"/>
        <v>-42007586</v>
      </c>
      <c r="Z32" s="4">
        <f>+IF(X32&lt;&gt;0,+(Y32/X32)*100,0)</f>
        <v>-31.910067113135504</v>
      </c>
      <c r="AA32" s="19">
        <f>SUM(AA33:AA37)</f>
        <v>526574719</v>
      </c>
    </row>
    <row r="33" spans="1:27" ht="13.5">
      <c r="A33" s="5" t="s">
        <v>37</v>
      </c>
      <c r="B33" s="3"/>
      <c r="C33" s="22">
        <v>98458854</v>
      </c>
      <c r="D33" s="22"/>
      <c r="E33" s="23">
        <v>165776827</v>
      </c>
      <c r="F33" s="24">
        <v>165776827</v>
      </c>
      <c r="G33" s="24">
        <v>6391666</v>
      </c>
      <c r="H33" s="24">
        <v>7948464</v>
      </c>
      <c r="I33" s="24">
        <v>8056760</v>
      </c>
      <c r="J33" s="24">
        <v>22396890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22396890</v>
      </c>
      <c r="X33" s="24">
        <v>41444205</v>
      </c>
      <c r="Y33" s="24">
        <v>-19047315</v>
      </c>
      <c r="Z33" s="6">
        <v>-45.96</v>
      </c>
      <c r="AA33" s="22">
        <v>165776827</v>
      </c>
    </row>
    <row r="34" spans="1:27" ht="13.5">
      <c r="A34" s="5" t="s">
        <v>38</v>
      </c>
      <c r="B34" s="3"/>
      <c r="C34" s="22">
        <v>24562492</v>
      </c>
      <c r="D34" s="22"/>
      <c r="E34" s="23">
        <v>46350080</v>
      </c>
      <c r="F34" s="24">
        <v>46350080</v>
      </c>
      <c r="G34" s="24">
        <v>1099622</v>
      </c>
      <c r="H34" s="24">
        <v>1472547</v>
      </c>
      <c r="I34" s="24">
        <v>2139942</v>
      </c>
      <c r="J34" s="24">
        <v>4712111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4712111</v>
      </c>
      <c r="X34" s="24">
        <v>11587521</v>
      </c>
      <c r="Y34" s="24">
        <v>-6875410</v>
      </c>
      <c r="Z34" s="6">
        <v>-59.33</v>
      </c>
      <c r="AA34" s="22">
        <v>46350080</v>
      </c>
    </row>
    <row r="35" spans="1:27" ht="13.5">
      <c r="A35" s="5" t="s">
        <v>39</v>
      </c>
      <c r="B35" s="3"/>
      <c r="C35" s="22">
        <v>160327233</v>
      </c>
      <c r="D35" s="22"/>
      <c r="E35" s="23">
        <v>227461642</v>
      </c>
      <c r="F35" s="24">
        <v>227461642</v>
      </c>
      <c r="G35" s="24">
        <v>14773112</v>
      </c>
      <c r="H35" s="24">
        <v>17045160</v>
      </c>
      <c r="I35" s="24">
        <v>14440855</v>
      </c>
      <c r="J35" s="24">
        <v>46259127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46259127</v>
      </c>
      <c r="X35" s="24">
        <v>56865411</v>
      </c>
      <c r="Y35" s="24">
        <v>-10606284</v>
      </c>
      <c r="Z35" s="6">
        <v>-18.65</v>
      </c>
      <c r="AA35" s="22">
        <v>227461642</v>
      </c>
    </row>
    <row r="36" spans="1:27" ht="13.5">
      <c r="A36" s="5" t="s">
        <v>40</v>
      </c>
      <c r="B36" s="3"/>
      <c r="C36" s="22">
        <v>58678057</v>
      </c>
      <c r="D36" s="22"/>
      <c r="E36" s="23">
        <v>73869781</v>
      </c>
      <c r="F36" s="24">
        <v>73869781</v>
      </c>
      <c r="G36" s="24">
        <v>5221140</v>
      </c>
      <c r="H36" s="24">
        <v>4190244</v>
      </c>
      <c r="I36" s="24">
        <v>4311670</v>
      </c>
      <c r="J36" s="24">
        <v>13723054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13723054</v>
      </c>
      <c r="X36" s="24">
        <v>18467445</v>
      </c>
      <c r="Y36" s="24">
        <v>-4744391</v>
      </c>
      <c r="Z36" s="6">
        <v>-25.69</v>
      </c>
      <c r="AA36" s="22">
        <v>73869781</v>
      </c>
    </row>
    <row r="37" spans="1:27" ht="13.5">
      <c r="A37" s="5" t="s">
        <v>41</v>
      </c>
      <c r="B37" s="3"/>
      <c r="C37" s="25">
        <v>9859852</v>
      </c>
      <c r="D37" s="25"/>
      <c r="E37" s="26">
        <v>13116389</v>
      </c>
      <c r="F37" s="27">
        <v>13116389</v>
      </c>
      <c r="G37" s="27">
        <v>817608</v>
      </c>
      <c r="H37" s="27">
        <v>889009</v>
      </c>
      <c r="I37" s="27">
        <v>838293</v>
      </c>
      <c r="J37" s="27">
        <v>2544910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2544910</v>
      </c>
      <c r="X37" s="27">
        <v>3279096</v>
      </c>
      <c r="Y37" s="27">
        <v>-734186</v>
      </c>
      <c r="Z37" s="7">
        <v>-22.39</v>
      </c>
      <c r="AA37" s="25">
        <v>13116389</v>
      </c>
    </row>
    <row r="38" spans="1:27" ht="13.5">
      <c r="A38" s="2" t="s">
        <v>42</v>
      </c>
      <c r="B38" s="8"/>
      <c r="C38" s="19">
        <f aca="true" t="shared" si="7" ref="C38:Y38">SUM(C39:C41)</f>
        <v>575694570</v>
      </c>
      <c r="D38" s="19">
        <f>SUM(D39:D41)</f>
        <v>0</v>
      </c>
      <c r="E38" s="20">
        <f t="shared" si="7"/>
        <v>481314521</v>
      </c>
      <c r="F38" s="21">
        <f t="shared" si="7"/>
        <v>481314521</v>
      </c>
      <c r="G38" s="21">
        <f t="shared" si="7"/>
        <v>11758645</v>
      </c>
      <c r="H38" s="21">
        <f t="shared" si="7"/>
        <v>11840932</v>
      </c>
      <c r="I38" s="21">
        <f t="shared" si="7"/>
        <v>12247841</v>
      </c>
      <c r="J38" s="21">
        <f t="shared" si="7"/>
        <v>35847418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35847418</v>
      </c>
      <c r="X38" s="21">
        <f t="shared" si="7"/>
        <v>120328629</v>
      </c>
      <c r="Y38" s="21">
        <f t="shared" si="7"/>
        <v>-84481211</v>
      </c>
      <c r="Z38" s="4">
        <f>+IF(X38&lt;&gt;0,+(Y38/X38)*100,0)</f>
        <v>-70.20873727398656</v>
      </c>
      <c r="AA38" s="19">
        <f>SUM(AA39:AA41)</f>
        <v>481314521</v>
      </c>
    </row>
    <row r="39" spans="1:27" ht="13.5">
      <c r="A39" s="5" t="s">
        <v>43</v>
      </c>
      <c r="B39" s="3"/>
      <c r="C39" s="22">
        <v>92370760</v>
      </c>
      <c r="D39" s="22"/>
      <c r="E39" s="23">
        <v>112521601</v>
      </c>
      <c r="F39" s="24">
        <v>112521601</v>
      </c>
      <c r="G39" s="24">
        <v>4325472</v>
      </c>
      <c r="H39" s="24">
        <v>3935007</v>
      </c>
      <c r="I39" s="24">
        <v>4120234</v>
      </c>
      <c r="J39" s="24">
        <v>12380713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12380713</v>
      </c>
      <c r="X39" s="24">
        <v>28130400</v>
      </c>
      <c r="Y39" s="24">
        <v>-15749687</v>
      </c>
      <c r="Z39" s="6">
        <v>-55.99</v>
      </c>
      <c r="AA39" s="22">
        <v>112521601</v>
      </c>
    </row>
    <row r="40" spans="1:27" ht="13.5">
      <c r="A40" s="5" t="s">
        <v>44</v>
      </c>
      <c r="B40" s="3"/>
      <c r="C40" s="22">
        <v>466890283</v>
      </c>
      <c r="D40" s="22"/>
      <c r="E40" s="23">
        <v>339465688</v>
      </c>
      <c r="F40" s="24">
        <v>339465688</v>
      </c>
      <c r="G40" s="24">
        <v>6096882</v>
      </c>
      <c r="H40" s="24">
        <v>6538654</v>
      </c>
      <c r="I40" s="24">
        <v>6677569</v>
      </c>
      <c r="J40" s="24">
        <v>19313105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19313105</v>
      </c>
      <c r="X40" s="24">
        <v>84866421</v>
      </c>
      <c r="Y40" s="24">
        <v>-65553316</v>
      </c>
      <c r="Z40" s="6">
        <v>-77.24</v>
      </c>
      <c r="AA40" s="22">
        <v>339465688</v>
      </c>
    </row>
    <row r="41" spans="1:27" ht="13.5">
      <c r="A41" s="5" t="s">
        <v>45</v>
      </c>
      <c r="B41" s="3"/>
      <c r="C41" s="22">
        <v>16433527</v>
      </c>
      <c r="D41" s="22"/>
      <c r="E41" s="23">
        <v>29327232</v>
      </c>
      <c r="F41" s="24">
        <v>29327232</v>
      </c>
      <c r="G41" s="24">
        <v>1336291</v>
      </c>
      <c r="H41" s="24">
        <v>1367271</v>
      </c>
      <c r="I41" s="24">
        <v>1450038</v>
      </c>
      <c r="J41" s="24">
        <v>4153600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4153600</v>
      </c>
      <c r="X41" s="24">
        <v>7331808</v>
      </c>
      <c r="Y41" s="24">
        <v>-3178208</v>
      </c>
      <c r="Z41" s="6">
        <v>-43.35</v>
      </c>
      <c r="AA41" s="22">
        <v>29327232</v>
      </c>
    </row>
    <row r="42" spans="1:27" ht="13.5">
      <c r="A42" s="2" t="s">
        <v>46</v>
      </c>
      <c r="B42" s="8"/>
      <c r="C42" s="19">
        <f aca="true" t="shared" si="8" ref="C42:Y42">SUM(C43:C46)</f>
        <v>2794775970</v>
      </c>
      <c r="D42" s="19">
        <f>SUM(D43:D46)</f>
        <v>0</v>
      </c>
      <c r="E42" s="20">
        <f t="shared" si="8"/>
        <v>3582958105</v>
      </c>
      <c r="F42" s="21">
        <f t="shared" si="8"/>
        <v>3582958105</v>
      </c>
      <c r="G42" s="21">
        <f t="shared" si="8"/>
        <v>53496521</v>
      </c>
      <c r="H42" s="21">
        <f t="shared" si="8"/>
        <v>511039168</v>
      </c>
      <c r="I42" s="21">
        <f t="shared" si="8"/>
        <v>250685166</v>
      </c>
      <c r="J42" s="21">
        <f t="shared" si="8"/>
        <v>815220855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815220855</v>
      </c>
      <c r="X42" s="21">
        <f t="shared" si="8"/>
        <v>895739526</v>
      </c>
      <c r="Y42" s="21">
        <f t="shared" si="8"/>
        <v>-80518671</v>
      </c>
      <c r="Z42" s="4">
        <f>+IF(X42&lt;&gt;0,+(Y42/X42)*100,0)</f>
        <v>-8.989072008417768</v>
      </c>
      <c r="AA42" s="19">
        <f>SUM(AA43:AA46)</f>
        <v>3582958105</v>
      </c>
    </row>
    <row r="43" spans="1:27" ht="13.5">
      <c r="A43" s="5" t="s">
        <v>47</v>
      </c>
      <c r="B43" s="3"/>
      <c r="C43" s="22">
        <v>1924370685</v>
      </c>
      <c r="D43" s="22"/>
      <c r="E43" s="23">
        <v>2398917314</v>
      </c>
      <c r="F43" s="24">
        <v>2398917314</v>
      </c>
      <c r="G43" s="24">
        <v>57880283</v>
      </c>
      <c r="H43" s="24">
        <v>391164199</v>
      </c>
      <c r="I43" s="24">
        <v>168581602</v>
      </c>
      <c r="J43" s="24">
        <v>617626084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617626084</v>
      </c>
      <c r="X43" s="24">
        <v>599729325</v>
      </c>
      <c r="Y43" s="24">
        <v>17896759</v>
      </c>
      <c r="Z43" s="6">
        <v>2.98</v>
      </c>
      <c r="AA43" s="22">
        <v>2398917314</v>
      </c>
    </row>
    <row r="44" spans="1:27" ht="13.5">
      <c r="A44" s="5" t="s">
        <v>48</v>
      </c>
      <c r="B44" s="3"/>
      <c r="C44" s="22">
        <v>619173834</v>
      </c>
      <c r="D44" s="22"/>
      <c r="E44" s="23">
        <v>734135201</v>
      </c>
      <c r="F44" s="24">
        <v>734135201</v>
      </c>
      <c r="G44" s="24">
        <v>-22374554</v>
      </c>
      <c r="H44" s="24">
        <v>100146616</v>
      </c>
      <c r="I44" s="24">
        <v>59170797</v>
      </c>
      <c r="J44" s="24">
        <v>136942859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136942859</v>
      </c>
      <c r="X44" s="24">
        <v>183533805</v>
      </c>
      <c r="Y44" s="24">
        <v>-46590946</v>
      </c>
      <c r="Z44" s="6">
        <v>-25.39</v>
      </c>
      <c r="AA44" s="22">
        <v>734135201</v>
      </c>
    </row>
    <row r="45" spans="1:27" ht="13.5">
      <c r="A45" s="5" t="s">
        <v>49</v>
      </c>
      <c r="B45" s="3"/>
      <c r="C45" s="25">
        <v>125844304</v>
      </c>
      <c r="D45" s="25"/>
      <c r="E45" s="26">
        <v>254722116</v>
      </c>
      <c r="F45" s="27">
        <v>254722116</v>
      </c>
      <c r="G45" s="27">
        <v>10019210</v>
      </c>
      <c r="H45" s="27">
        <v>10409782</v>
      </c>
      <c r="I45" s="27">
        <v>12152289</v>
      </c>
      <c r="J45" s="27">
        <v>32581281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32581281</v>
      </c>
      <c r="X45" s="27">
        <v>63680529</v>
      </c>
      <c r="Y45" s="27">
        <v>-31099248</v>
      </c>
      <c r="Z45" s="7">
        <v>-48.84</v>
      </c>
      <c r="AA45" s="25">
        <v>254722116</v>
      </c>
    </row>
    <row r="46" spans="1:27" ht="13.5">
      <c r="A46" s="5" t="s">
        <v>50</v>
      </c>
      <c r="B46" s="3"/>
      <c r="C46" s="22">
        <v>125387147</v>
      </c>
      <c r="D46" s="22"/>
      <c r="E46" s="23">
        <v>195183474</v>
      </c>
      <c r="F46" s="24">
        <v>195183474</v>
      </c>
      <c r="G46" s="24">
        <v>7971582</v>
      </c>
      <c r="H46" s="24">
        <v>9318571</v>
      </c>
      <c r="I46" s="24">
        <v>10780478</v>
      </c>
      <c r="J46" s="24">
        <v>28070631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28070631</v>
      </c>
      <c r="X46" s="24">
        <v>48795867</v>
      </c>
      <c r="Y46" s="24">
        <v>-20725236</v>
      </c>
      <c r="Z46" s="6">
        <v>-42.47</v>
      </c>
      <c r="AA46" s="22">
        <v>195183474</v>
      </c>
    </row>
    <row r="47" spans="1:27" ht="13.5">
      <c r="A47" s="2" t="s">
        <v>51</v>
      </c>
      <c r="B47" s="8" t="s">
        <v>52</v>
      </c>
      <c r="C47" s="19">
        <v>14485370</v>
      </c>
      <c r="D47" s="19"/>
      <c r="E47" s="20">
        <v>20481736</v>
      </c>
      <c r="F47" s="21">
        <v>20481736</v>
      </c>
      <c r="G47" s="21">
        <v>630452</v>
      </c>
      <c r="H47" s="21">
        <v>771008</v>
      </c>
      <c r="I47" s="21">
        <v>779947</v>
      </c>
      <c r="J47" s="21">
        <v>2181407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2181407</v>
      </c>
      <c r="X47" s="21">
        <v>5120436</v>
      </c>
      <c r="Y47" s="21">
        <v>-2939029</v>
      </c>
      <c r="Z47" s="4">
        <v>-57.4</v>
      </c>
      <c r="AA47" s="19">
        <v>20481736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4853111292</v>
      </c>
      <c r="D48" s="40">
        <f>+D28+D32+D38+D42+D47</f>
        <v>0</v>
      </c>
      <c r="E48" s="41">
        <f t="shared" si="9"/>
        <v>5924047184</v>
      </c>
      <c r="F48" s="42">
        <f t="shared" si="9"/>
        <v>5924047184</v>
      </c>
      <c r="G48" s="42">
        <f t="shared" si="9"/>
        <v>157504493</v>
      </c>
      <c r="H48" s="42">
        <f t="shared" si="9"/>
        <v>637433482</v>
      </c>
      <c r="I48" s="42">
        <f t="shared" si="9"/>
        <v>375958418</v>
      </c>
      <c r="J48" s="42">
        <f t="shared" si="9"/>
        <v>1170896393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1170896393</v>
      </c>
      <c r="X48" s="42">
        <f t="shared" si="9"/>
        <v>1481011794</v>
      </c>
      <c r="Y48" s="42">
        <f t="shared" si="9"/>
        <v>-310115401</v>
      </c>
      <c r="Z48" s="43">
        <f>+IF(X48&lt;&gt;0,+(Y48/X48)*100,0)</f>
        <v>-20.939428183918974</v>
      </c>
      <c r="AA48" s="40">
        <f>+AA28+AA32+AA38+AA42+AA47</f>
        <v>5924047184</v>
      </c>
    </row>
    <row r="49" spans="1:27" ht="13.5">
      <c r="A49" s="14" t="s">
        <v>58</v>
      </c>
      <c r="B49" s="15"/>
      <c r="C49" s="44">
        <f aca="true" t="shared" si="10" ref="C49:Y49">+C25-C48</f>
        <v>877220320</v>
      </c>
      <c r="D49" s="44">
        <f>+D25-D48</f>
        <v>0</v>
      </c>
      <c r="E49" s="45">
        <f t="shared" si="10"/>
        <v>1145179904</v>
      </c>
      <c r="F49" s="46">
        <f t="shared" si="10"/>
        <v>1145179904</v>
      </c>
      <c r="G49" s="46">
        <f t="shared" si="10"/>
        <v>503384881</v>
      </c>
      <c r="H49" s="46">
        <f t="shared" si="10"/>
        <v>-106405066</v>
      </c>
      <c r="I49" s="46">
        <f t="shared" si="10"/>
        <v>17108221</v>
      </c>
      <c r="J49" s="46">
        <f t="shared" si="10"/>
        <v>414088036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414088036</v>
      </c>
      <c r="X49" s="46">
        <f>IF(F25=F48,0,X25-X48)</f>
        <v>286294980</v>
      </c>
      <c r="Y49" s="46">
        <f t="shared" si="10"/>
        <v>127793056</v>
      </c>
      <c r="Z49" s="47">
        <f>+IF(X49&lt;&gt;0,+(Y49/X49)*100,0)</f>
        <v>44.63684833034795</v>
      </c>
      <c r="AA49" s="44">
        <f>+AA25-AA48</f>
        <v>1145179904</v>
      </c>
    </row>
    <row r="50" spans="1:27" ht="13.5">
      <c r="A50" s="16" t="s">
        <v>83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88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980582855</v>
      </c>
      <c r="D5" s="19">
        <f>SUM(D6:D8)</f>
        <v>0</v>
      </c>
      <c r="E5" s="20">
        <f t="shared" si="0"/>
        <v>897900914</v>
      </c>
      <c r="F5" s="21">
        <f t="shared" si="0"/>
        <v>897900914</v>
      </c>
      <c r="G5" s="21">
        <f t="shared" si="0"/>
        <v>256302671</v>
      </c>
      <c r="H5" s="21">
        <f t="shared" si="0"/>
        <v>19802685</v>
      </c>
      <c r="I5" s="21">
        <f t="shared" si="0"/>
        <v>53374398</v>
      </c>
      <c r="J5" s="21">
        <f t="shared" si="0"/>
        <v>329479754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329479754</v>
      </c>
      <c r="X5" s="21">
        <f t="shared" si="0"/>
        <v>222705303</v>
      </c>
      <c r="Y5" s="21">
        <f t="shared" si="0"/>
        <v>106774451</v>
      </c>
      <c r="Z5" s="4">
        <f>+IF(X5&lt;&gt;0,+(Y5/X5)*100,0)</f>
        <v>47.94427863264666</v>
      </c>
      <c r="AA5" s="19">
        <f>SUM(AA6:AA8)</f>
        <v>897900914</v>
      </c>
    </row>
    <row r="6" spans="1:27" ht="13.5">
      <c r="A6" s="5" t="s">
        <v>33</v>
      </c>
      <c r="B6" s="3"/>
      <c r="C6" s="22">
        <v>746367346</v>
      </c>
      <c r="D6" s="22"/>
      <c r="E6" s="23">
        <v>682295515</v>
      </c>
      <c r="F6" s="24">
        <v>682295515</v>
      </c>
      <c r="G6" s="24">
        <v>221725381</v>
      </c>
      <c r="H6" s="24">
        <v>13598736</v>
      </c>
      <c r="I6" s="24">
        <v>20213531</v>
      </c>
      <c r="J6" s="24">
        <v>255537648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255537648</v>
      </c>
      <c r="X6" s="24">
        <v>165225138</v>
      </c>
      <c r="Y6" s="24">
        <v>90312510</v>
      </c>
      <c r="Z6" s="6">
        <v>54.66</v>
      </c>
      <c r="AA6" s="22">
        <v>682295515</v>
      </c>
    </row>
    <row r="7" spans="1:27" ht="13.5">
      <c r="A7" s="5" t="s">
        <v>34</v>
      </c>
      <c r="B7" s="3"/>
      <c r="C7" s="25">
        <v>234215509</v>
      </c>
      <c r="D7" s="25"/>
      <c r="E7" s="26">
        <v>215605399</v>
      </c>
      <c r="F7" s="27">
        <v>215605399</v>
      </c>
      <c r="G7" s="27">
        <v>34577290</v>
      </c>
      <c r="H7" s="27">
        <v>6203949</v>
      </c>
      <c r="I7" s="27">
        <v>33160867</v>
      </c>
      <c r="J7" s="27">
        <v>73942106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73942106</v>
      </c>
      <c r="X7" s="27">
        <v>57480165</v>
      </c>
      <c r="Y7" s="27">
        <v>16461941</v>
      </c>
      <c r="Z7" s="7">
        <v>28.64</v>
      </c>
      <c r="AA7" s="25">
        <v>215605399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14256658</v>
      </c>
      <c r="D9" s="19">
        <f>SUM(D10:D14)</f>
        <v>0</v>
      </c>
      <c r="E9" s="20">
        <f t="shared" si="1"/>
        <v>14960000</v>
      </c>
      <c r="F9" s="21">
        <f t="shared" si="1"/>
        <v>14960000</v>
      </c>
      <c r="G9" s="21">
        <f t="shared" si="1"/>
        <v>1448502</v>
      </c>
      <c r="H9" s="21">
        <f t="shared" si="1"/>
        <v>1338543</v>
      </c>
      <c r="I9" s="21">
        <f t="shared" si="1"/>
        <v>1373254</v>
      </c>
      <c r="J9" s="21">
        <f t="shared" si="1"/>
        <v>4160299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4160299</v>
      </c>
      <c r="X9" s="21">
        <f t="shared" si="1"/>
        <v>19528350</v>
      </c>
      <c r="Y9" s="21">
        <f t="shared" si="1"/>
        <v>-15368051</v>
      </c>
      <c r="Z9" s="4">
        <f>+IF(X9&lt;&gt;0,+(Y9/X9)*100,0)</f>
        <v>-78.69610591780668</v>
      </c>
      <c r="AA9" s="19">
        <f>SUM(AA10:AA14)</f>
        <v>14960000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18964341</v>
      </c>
      <c r="Y10" s="24">
        <v>-18964341</v>
      </c>
      <c r="Z10" s="6">
        <v>-100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3952999</v>
      </c>
      <c r="D12" s="22"/>
      <c r="E12" s="23">
        <v>6892000</v>
      </c>
      <c r="F12" s="24">
        <v>6892000</v>
      </c>
      <c r="G12" s="24">
        <v>506744</v>
      </c>
      <c r="H12" s="24">
        <v>406421</v>
      </c>
      <c r="I12" s="24">
        <v>396412</v>
      </c>
      <c r="J12" s="24">
        <v>1309577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1309577</v>
      </c>
      <c r="X12" s="24">
        <v>564009</v>
      </c>
      <c r="Y12" s="24">
        <v>745568</v>
      </c>
      <c r="Z12" s="6">
        <v>132.19</v>
      </c>
      <c r="AA12" s="22">
        <v>6892000</v>
      </c>
    </row>
    <row r="13" spans="1:27" ht="13.5">
      <c r="A13" s="5" t="s">
        <v>40</v>
      </c>
      <c r="B13" s="3"/>
      <c r="C13" s="22">
        <v>10303659</v>
      </c>
      <c r="D13" s="22"/>
      <c r="E13" s="23">
        <v>8068000</v>
      </c>
      <c r="F13" s="24">
        <v>8068000</v>
      </c>
      <c r="G13" s="24">
        <v>941758</v>
      </c>
      <c r="H13" s="24">
        <v>932122</v>
      </c>
      <c r="I13" s="24">
        <v>976842</v>
      </c>
      <c r="J13" s="24">
        <v>2850722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2850722</v>
      </c>
      <c r="X13" s="24"/>
      <c r="Y13" s="24">
        <v>2850722</v>
      </c>
      <c r="Z13" s="6">
        <v>0</v>
      </c>
      <c r="AA13" s="22">
        <v>8068000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841867111</v>
      </c>
      <c r="D19" s="19">
        <f>SUM(D20:D23)</f>
        <v>0</v>
      </c>
      <c r="E19" s="20">
        <f t="shared" si="3"/>
        <v>1041210723</v>
      </c>
      <c r="F19" s="21">
        <f t="shared" si="3"/>
        <v>1041210723</v>
      </c>
      <c r="G19" s="21">
        <f t="shared" si="3"/>
        <v>76200409</v>
      </c>
      <c r="H19" s="21">
        <f t="shared" si="3"/>
        <v>82844824</v>
      </c>
      <c r="I19" s="21">
        <f t="shared" si="3"/>
        <v>92882395</v>
      </c>
      <c r="J19" s="21">
        <f t="shared" si="3"/>
        <v>251927628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251927628</v>
      </c>
      <c r="X19" s="21">
        <f t="shared" si="3"/>
        <v>244074795</v>
      </c>
      <c r="Y19" s="21">
        <f t="shared" si="3"/>
        <v>7852833</v>
      </c>
      <c r="Z19" s="4">
        <f>+IF(X19&lt;&gt;0,+(Y19/X19)*100,0)</f>
        <v>3.2173879322524885</v>
      </c>
      <c r="AA19" s="19">
        <f>SUM(AA20:AA23)</f>
        <v>1041210723</v>
      </c>
    </row>
    <row r="20" spans="1:27" ht="13.5">
      <c r="A20" s="5" t="s">
        <v>47</v>
      </c>
      <c r="B20" s="3"/>
      <c r="C20" s="22">
        <v>427768534</v>
      </c>
      <c r="D20" s="22"/>
      <c r="E20" s="23">
        <v>664906014</v>
      </c>
      <c r="F20" s="24">
        <v>664906014</v>
      </c>
      <c r="G20" s="24">
        <v>29779269</v>
      </c>
      <c r="H20" s="24">
        <v>40610732</v>
      </c>
      <c r="I20" s="24">
        <v>44988748</v>
      </c>
      <c r="J20" s="24">
        <v>115378749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115378749</v>
      </c>
      <c r="X20" s="24">
        <v>166226505</v>
      </c>
      <c r="Y20" s="24">
        <v>-50847756</v>
      </c>
      <c r="Z20" s="6">
        <v>-30.59</v>
      </c>
      <c r="AA20" s="22">
        <v>664906014</v>
      </c>
    </row>
    <row r="21" spans="1:27" ht="13.5">
      <c r="A21" s="5" t="s">
        <v>48</v>
      </c>
      <c r="B21" s="3"/>
      <c r="C21" s="22">
        <v>227959632</v>
      </c>
      <c r="D21" s="22"/>
      <c r="E21" s="23">
        <v>196047370</v>
      </c>
      <c r="F21" s="24">
        <v>196047370</v>
      </c>
      <c r="G21" s="24">
        <v>26699793</v>
      </c>
      <c r="H21" s="24">
        <v>22277744</v>
      </c>
      <c r="I21" s="24">
        <v>29435483</v>
      </c>
      <c r="J21" s="24">
        <v>78413020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78413020</v>
      </c>
      <c r="X21" s="24">
        <v>49011843</v>
      </c>
      <c r="Y21" s="24">
        <v>29401177</v>
      </c>
      <c r="Z21" s="6">
        <v>59.99</v>
      </c>
      <c r="AA21" s="22">
        <v>196047370</v>
      </c>
    </row>
    <row r="22" spans="1:27" ht="13.5">
      <c r="A22" s="5" t="s">
        <v>49</v>
      </c>
      <c r="B22" s="3"/>
      <c r="C22" s="25">
        <v>115035234</v>
      </c>
      <c r="D22" s="25"/>
      <c r="E22" s="26">
        <v>115345783</v>
      </c>
      <c r="F22" s="27">
        <v>115345783</v>
      </c>
      <c r="G22" s="27">
        <v>12122206</v>
      </c>
      <c r="H22" s="27">
        <v>12280209</v>
      </c>
      <c r="I22" s="27">
        <v>11416202</v>
      </c>
      <c r="J22" s="27">
        <v>35818617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35818617</v>
      </c>
      <c r="X22" s="27">
        <v>28836447</v>
      </c>
      <c r="Y22" s="27">
        <v>6982170</v>
      </c>
      <c r="Z22" s="7">
        <v>24.21</v>
      </c>
      <c r="AA22" s="25">
        <v>115345783</v>
      </c>
    </row>
    <row r="23" spans="1:27" ht="13.5">
      <c r="A23" s="5" t="s">
        <v>50</v>
      </c>
      <c r="B23" s="3"/>
      <c r="C23" s="22">
        <v>71103711</v>
      </c>
      <c r="D23" s="22"/>
      <c r="E23" s="23">
        <v>64911556</v>
      </c>
      <c r="F23" s="24">
        <v>64911556</v>
      </c>
      <c r="G23" s="24">
        <v>7599141</v>
      </c>
      <c r="H23" s="24">
        <v>7676139</v>
      </c>
      <c r="I23" s="24">
        <v>7041962</v>
      </c>
      <c r="J23" s="24">
        <v>22317242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22317242</v>
      </c>
      <c r="X23" s="24"/>
      <c r="Y23" s="24">
        <v>22317242</v>
      </c>
      <c r="Z23" s="6">
        <v>0</v>
      </c>
      <c r="AA23" s="22">
        <v>64911556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>
        <v>901410</v>
      </c>
      <c r="H24" s="21">
        <v>851331</v>
      </c>
      <c r="I24" s="21">
        <v>976843</v>
      </c>
      <c r="J24" s="21">
        <v>2729584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2729584</v>
      </c>
      <c r="X24" s="21">
        <v>2209464</v>
      </c>
      <c r="Y24" s="21">
        <v>520120</v>
      </c>
      <c r="Z24" s="4">
        <v>23.54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1836706624</v>
      </c>
      <c r="D25" s="40">
        <f>+D5+D9+D15+D19+D24</f>
        <v>0</v>
      </c>
      <c r="E25" s="41">
        <f t="shared" si="4"/>
        <v>1954071637</v>
      </c>
      <c r="F25" s="42">
        <f t="shared" si="4"/>
        <v>1954071637</v>
      </c>
      <c r="G25" s="42">
        <f t="shared" si="4"/>
        <v>334852992</v>
      </c>
      <c r="H25" s="42">
        <f t="shared" si="4"/>
        <v>104837383</v>
      </c>
      <c r="I25" s="42">
        <f t="shared" si="4"/>
        <v>148606890</v>
      </c>
      <c r="J25" s="42">
        <f t="shared" si="4"/>
        <v>588297265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588297265</v>
      </c>
      <c r="X25" s="42">
        <f t="shared" si="4"/>
        <v>488517912</v>
      </c>
      <c r="Y25" s="42">
        <f t="shared" si="4"/>
        <v>99779353</v>
      </c>
      <c r="Z25" s="43">
        <f>+IF(X25&lt;&gt;0,+(Y25/X25)*100,0)</f>
        <v>20.424911870989902</v>
      </c>
      <c r="AA25" s="40">
        <f>+AA5+AA9+AA15+AA19+AA24</f>
        <v>1954071637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1193676716</v>
      </c>
      <c r="D28" s="19">
        <f>SUM(D29:D31)</f>
        <v>0</v>
      </c>
      <c r="E28" s="20">
        <f t="shared" si="5"/>
        <v>267519398</v>
      </c>
      <c r="F28" s="21">
        <f t="shared" si="5"/>
        <v>267519398</v>
      </c>
      <c r="G28" s="21">
        <f t="shared" si="5"/>
        <v>19201288</v>
      </c>
      <c r="H28" s="21">
        <f t="shared" si="5"/>
        <v>27729226</v>
      </c>
      <c r="I28" s="21">
        <f t="shared" si="5"/>
        <v>21497456</v>
      </c>
      <c r="J28" s="21">
        <f t="shared" si="5"/>
        <v>68427970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68427970</v>
      </c>
      <c r="X28" s="21">
        <f t="shared" si="5"/>
        <v>69922308</v>
      </c>
      <c r="Y28" s="21">
        <f t="shared" si="5"/>
        <v>-1494338</v>
      </c>
      <c r="Z28" s="4">
        <f>+IF(X28&lt;&gt;0,+(Y28/X28)*100,0)</f>
        <v>-2.1371405531979866</v>
      </c>
      <c r="AA28" s="19">
        <f>SUM(AA29:AA31)</f>
        <v>267519398</v>
      </c>
    </row>
    <row r="29" spans="1:27" ht="13.5">
      <c r="A29" s="5" t="s">
        <v>33</v>
      </c>
      <c r="B29" s="3"/>
      <c r="C29" s="22">
        <v>54139361</v>
      </c>
      <c r="D29" s="22"/>
      <c r="E29" s="23">
        <v>105910408</v>
      </c>
      <c r="F29" s="24">
        <v>105910408</v>
      </c>
      <c r="G29" s="24">
        <v>8962536</v>
      </c>
      <c r="H29" s="24">
        <v>13300370</v>
      </c>
      <c r="I29" s="24">
        <v>8748308</v>
      </c>
      <c r="J29" s="24">
        <v>31011214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31011214</v>
      </c>
      <c r="X29" s="24">
        <v>29520063</v>
      </c>
      <c r="Y29" s="24">
        <v>1491151</v>
      </c>
      <c r="Z29" s="6">
        <v>5.05</v>
      </c>
      <c r="AA29" s="22">
        <v>105910408</v>
      </c>
    </row>
    <row r="30" spans="1:27" ht="13.5">
      <c r="A30" s="5" t="s">
        <v>34</v>
      </c>
      <c r="B30" s="3"/>
      <c r="C30" s="25">
        <v>1139537355</v>
      </c>
      <c r="D30" s="25"/>
      <c r="E30" s="26">
        <v>103492422</v>
      </c>
      <c r="F30" s="27">
        <v>103492422</v>
      </c>
      <c r="G30" s="27">
        <v>4235762</v>
      </c>
      <c r="H30" s="27">
        <v>6854041</v>
      </c>
      <c r="I30" s="27">
        <v>4705943</v>
      </c>
      <c r="J30" s="27">
        <v>15795746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15795746</v>
      </c>
      <c r="X30" s="27">
        <v>30481638</v>
      </c>
      <c r="Y30" s="27">
        <v>-14685892</v>
      </c>
      <c r="Z30" s="7">
        <v>-48.18</v>
      </c>
      <c r="AA30" s="25">
        <v>103492422</v>
      </c>
    </row>
    <row r="31" spans="1:27" ht="13.5">
      <c r="A31" s="5" t="s">
        <v>35</v>
      </c>
      <c r="B31" s="3"/>
      <c r="C31" s="22"/>
      <c r="D31" s="22"/>
      <c r="E31" s="23">
        <v>58116568</v>
      </c>
      <c r="F31" s="24">
        <v>58116568</v>
      </c>
      <c r="G31" s="24">
        <v>6002990</v>
      </c>
      <c r="H31" s="24">
        <v>7574815</v>
      </c>
      <c r="I31" s="24">
        <v>8043205</v>
      </c>
      <c r="J31" s="24">
        <v>21621010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21621010</v>
      </c>
      <c r="X31" s="24">
        <v>9920607</v>
      </c>
      <c r="Y31" s="24">
        <v>11700403</v>
      </c>
      <c r="Z31" s="6">
        <v>117.94</v>
      </c>
      <c r="AA31" s="22">
        <v>58116568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246959291</v>
      </c>
      <c r="F32" s="21">
        <f t="shared" si="6"/>
        <v>246959291</v>
      </c>
      <c r="G32" s="21">
        <f t="shared" si="6"/>
        <v>19360716</v>
      </c>
      <c r="H32" s="21">
        <f t="shared" si="6"/>
        <v>21267954</v>
      </c>
      <c r="I32" s="21">
        <f t="shared" si="6"/>
        <v>20530260</v>
      </c>
      <c r="J32" s="21">
        <f t="shared" si="6"/>
        <v>61158930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61158930</v>
      </c>
      <c r="X32" s="21">
        <f t="shared" si="6"/>
        <v>81024594</v>
      </c>
      <c r="Y32" s="21">
        <f t="shared" si="6"/>
        <v>-19865664</v>
      </c>
      <c r="Z32" s="4">
        <f>+IF(X32&lt;&gt;0,+(Y32/X32)*100,0)</f>
        <v>-24.518066699599878</v>
      </c>
      <c r="AA32" s="19">
        <f>SUM(AA33:AA37)</f>
        <v>246959291</v>
      </c>
    </row>
    <row r="33" spans="1:27" ht="13.5">
      <c r="A33" s="5" t="s">
        <v>37</v>
      </c>
      <c r="B33" s="3"/>
      <c r="C33" s="22"/>
      <c r="D33" s="22"/>
      <c r="E33" s="23">
        <v>39550339</v>
      </c>
      <c r="F33" s="24">
        <v>39550339</v>
      </c>
      <c r="G33" s="24">
        <v>830145</v>
      </c>
      <c r="H33" s="24">
        <v>833154</v>
      </c>
      <c r="I33" s="24">
        <v>724082</v>
      </c>
      <c r="J33" s="24">
        <v>2387381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2387381</v>
      </c>
      <c r="X33" s="24">
        <v>51508290</v>
      </c>
      <c r="Y33" s="24">
        <v>-49120909</v>
      </c>
      <c r="Z33" s="6">
        <v>-95.37</v>
      </c>
      <c r="AA33" s="22">
        <v>39550339</v>
      </c>
    </row>
    <row r="34" spans="1:27" ht="13.5">
      <c r="A34" s="5" t="s">
        <v>38</v>
      </c>
      <c r="B34" s="3"/>
      <c r="C34" s="22"/>
      <c r="D34" s="22"/>
      <c r="E34" s="23">
        <v>75173906</v>
      </c>
      <c r="F34" s="24">
        <v>75173906</v>
      </c>
      <c r="G34" s="24">
        <v>5722978</v>
      </c>
      <c r="H34" s="24">
        <v>6766174</v>
      </c>
      <c r="I34" s="24">
        <v>6196880</v>
      </c>
      <c r="J34" s="24">
        <v>18686032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18686032</v>
      </c>
      <c r="X34" s="24"/>
      <c r="Y34" s="24">
        <v>18686032</v>
      </c>
      <c r="Z34" s="6">
        <v>0</v>
      </c>
      <c r="AA34" s="22">
        <v>75173906</v>
      </c>
    </row>
    <row r="35" spans="1:27" ht="13.5">
      <c r="A35" s="5" t="s">
        <v>39</v>
      </c>
      <c r="B35" s="3"/>
      <c r="C35" s="22"/>
      <c r="D35" s="22"/>
      <c r="E35" s="23">
        <v>115575758</v>
      </c>
      <c r="F35" s="24">
        <v>115575758</v>
      </c>
      <c r="G35" s="24">
        <v>10954916</v>
      </c>
      <c r="H35" s="24">
        <v>11726110</v>
      </c>
      <c r="I35" s="24">
        <v>11812269</v>
      </c>
      <c r="J35" s="24">
        <v>34493295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34493295</v>
      </c>
      <c r="X35" s="24">
        <v>25351482</v>
      </c>
      <c r="Y35" s="24">
        <v>9141813</v>
      </c>
      <c r="Z35" s="6">
        <v>36.06</v>
      </c>
      <c r="AA35" s="22">
        <v>115575758</v>
      </c>
    </row>
    <row r="36" spans="1:27" ht="13.5">
      <c r="A36" s="5" t="s">
        <v>40</v>
      </c>
      <c r="B36" s="3"/>
      <c r="C36" s="22"/>
      <c r="D36" s="22"/>
      <c r="E36" s="23">
        <v>16659288</v>
      </c>
      <c r="F36" s="24">
        <v>16659288</v>
      </c>
      <c r="G36" s="24">
        <v>1852677</v>
      </c>
      <c r="H36" s="24">
        <v>1942516</v>
      </c>
      <c r="I36" s="24">
        <v>1797029</v>
      </c>
      <c r="J36" s="24">
        <v>5592222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5592222</v>
      </c>
      <c r="X36" s="24">
        <v>4164822</v>
      </c>
      <c r="Y36" s="24">
        <v>1427400</v>
      </c>
      <c r="Z36" s="6">
        <v>34.27</v>
      </c>
      <c r="AA36" s="22">
        <v>16659288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198367687</v>
      </c>
      <c r="F38" s="21">
        <f t="shared" si="7"/>
        <v>198367687</v>
      </c>
      <c r="G38" s="21">
        <f t="shared" si="7"/>
        <v>5272815</v>
      </c>
      <c r="H38" s="21">
        <f t="shared" si="7"/>
        <v>5024135</v>
      </c>
      <c r="I38" s="21">
        <f t="shared" si="7"/>
        <v>6432542</v>
      </c>
      <c r="J38" s="21">
        <f t="shared" si="7"/>
        <v>16729492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16729492</v>
      </c>
      <c r="X38" s="21">
        <f t="shared" si="7"/>
        <v>4342470</v>
      </c>
      <c r="Y38" s="21">
        <f t="shared" si="7"/>
        <v>12387022</v>
      </c>
      <c r="Z38" s="4">
        <f>+IF(X38&lt;&gt;0,+(Y38/X38)*100,0)</f>
        <v>285.2529090586694</v>
      </c>
      <c r="AA38" s="19">
        <f>SUM(AA39:AA41)</f>
        <v>198367687</v>
      </c>
    </row>
    <row r="39" spans="1:27" ht="13.5">
      <c r="A39" s="5" t="s">
        <v>43</v>
      </c>
      <c r="B39" s="3"/>
      <c r="C39" s="22"/>
      <c r="D39" s="22"/>
      <c r="E39" s="23">
        <v>17369874</v>
      </c>
      <c r="F39" s="24">
        <v>17369874</v>
      </c>
      <c r="G39" s="24">
        <v>1154495</v>
      </c>
      <c r="H39" s="24">
        <v>1013317</v>
      </c>
      <c r="I39" s="24">
        <v>1154913</v>
      </c>
      <c r="J39" s="24">
        <v>3322725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3322725</v>
      </c>
      <c r="X39" s="24">
        <v>4342470</v>
      </c>
      <c r="Y39" s="24">
        <v>-1019745</v>
      </c>
      <c r="Z39" s="6">
        <v>-23.48</v>
      </c>
      <c r="AA39" s="22">
        <v>17369874</v>
      </c>
    </row>
    <row r="40" spans="1:27" ht="13.5">
      <c r="A40" s="5" t="s">
        <v>44</v>
      </c>
      <c r="B40" s="3"/>
      <c r="C40" s="22"/>
      <c r="D40" s="22"/>
      <c r="E40" s="23">
        <v>180997813</v>
      </c>
      <c r="F40" s="24">
        <v>180997813</v>
      </c>
      <c r="G40" s="24">
        <v>3695308</v>
      </c>
      <c r="H40" s="24">
        <v>3591321</v>
      </c>
      <c r="I40" s="24">
        <v>4833347</v>
      </c>
      <c r="J40" s="24">
        <v>12119976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12119976</v>
      </c>
      <c r="X40" s="24"/>
      <c r="Y40" s="24">
        <v>12119976</v>
      </c>
      <c r="Z40" s="6">
        <v>0</v>
      </c>
      <c r="AA40" s="22">
        <v>180997813</v>
      </c>
    </row>
    <row r="41" spans="1:27" ht="13.5">
      <c r="A41" s="5" t="s">
        <v>45</v>
      </c>
      <c r="B41" s="3"/>
      <c r="C41" s="22"/>
      <c r="D41" s="22"/>
      <c r="E41" s="23"/>
      <c r="F41" s="24"/>
      <c r="G41" s="24">
        <v>423012</v>
      </c>
      <c r="H41" s="24">
        <v>419497</v>
      </c>
      <c r="I41" s="24">
        <v>444282</v>
      </c>
      <c r="J41" s="24">
        <v>1286791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1286791</v>
      </c>
      <c r="X41" s="24"/>
      <c r="Y41" s="24">
        <v>1286791</v>
      </c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785670888</v>
      </c>
      <c r="D42" s="19">
        <f>SUM(D43:D46)</f>
        <v>0</v>
      </c>
      <c r="E42" s="20">
        <f t="shared" si="8"/>
        <v>1237406029</v>
      </c>
      <c r="F42" s="21">
        <f t="shared" si="8"/>
        <v>1237406029</v>
      </c>
      <c r="G42" s="21">
        <f t="shared" si="8"/>
        <v>110116305</v>
      </c>
      <c r="H42" s="21">
        <f t="shared" si="8"/>
        <v>42812077</v>
      </c>
      <c r="I42" s="21">
        <f t="shared" si="8"/>
        <v>32856554</v>
      </c>
      <c r="J42" s="21">
        <f t="shared" si="8"/>
        <v>185784936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185784936</v>
      </c>
      <c r="X42" s="21">
        <f t="shared" si="8"/>
        <v>321785160</v>
      </c>
      <c r="Y42" s="21">
        <f t="shared" si="8"/>
        <v>-136000224</v>
      </c>
      <c r="Z42" s="4">
        <f>+IF(X42&lt;&gt;0,+(Y42/X42)*100,0)</f>
        <v>-42.264293356474234</v>
      </c>
      <c r="AA42" s="19">
        <f>SUM(AA43:AA46)</f>
        <v>1237406029</v>
      </c>
    </row>
    <row r="43" spans="1:27" ht="13.5">
      <c r="A43" s="5" t="s">
        <v>47</v>
      </c>
      <c r="B43" s="3"/>
      <c r="C43" s="22">
        <v>336813554</v>
      </c>
      <c r="D43" s="22"/>
      <c r="E43" s="23">
        <v>458316460</v>
      </c>
      <c r="F43" s="24">
        <v>458316460</v>
      </c>
      <c r="G43" s="24">
        <v>56421650</v>
      </c>
      <c r="H43" s="24">
        <v>20109977</v>
      </c>
      <c r="I43" s="24">
        <v>3780038</v>
      </c>
      <c r="J43" s="24">
        <v>80311665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80311665</v>
      </c>
      <c r="X43" s="24">
        <v>118121571</v>
      </c>
      <c r="Y43" s="24">
        <v>-37809906</v>
      </c>
      <c r="Z43" s="6">
        <v>-32.01</v>
      </c>
      <c r="AA43" s="22">
        <v>458316460</v>
      </c>
    </row>
    <row r="44" spans="1:27" ht="13.5">
      <c r="A44" s="5" t="s">
        <v>48</v>
      </c>
      <c r="B44" s="3"/>
      <c r="C44" s="22">
        <v>448857334</v>
      </c>
      <c r="D44" s="22"/>
      <c r="E44" s="23">
        <v>521421189</v>
      </c>
      <c r="F44" s="24">
        <v>521421189</v>
      </c>
      <c r="G44" s="24">
        <v>46226326</v>
      </c>
      <c r="H44" s="24">
        <v>15202584</v>
      </c>
      <c r="I44" s="24">
        <v>20729652</v>
      </c>
      <c r="J44" s="24">
        <v>82158562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82158562</v>
      </c>
      <c r="X44" s="24">
        <v>161721498</v>
      </c>
      <c r="Y44" s="24">
        <v>-79562936</v>
      </c>
      <c r="Z44" s="6">
        <v>-49.2</v>
      </c>
      <c r="AA44" s="22">
        <v>521421189</v>
      </c>
    </row>
    <row r="45" spans="1:27" ht="13.5">
      <c r="A45" s="5" t="s">
        <v>49</v>
      </c>
      <c r="B45" s="3"/>
      <c r="C45" s="25"/>
      <c r="D45" s="25"/>
      <c r="E45" s="26">
        <v>154189630</v>
      </c>
      <c r="F45" s="27">
        <v>154189630</v>
      </c>
      <c r="G45" s="27">
        <v>2867155</v>
      </c>
      <c r="H45" s="27">
        <v>2823482</v>
      </c>
      <c r="I45" s="27">
        <v>3334357</v>
      </c>
      <c r="J45" s="27">
        <v>9024994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9024994</v>
      </c>
      <c r="X45" s="27">
        <v>41942091</v>
      </c>
      <c r="Y45" s="27">
        <v>-32917097</v>
      </c>
      <c r="Z45" s="7">
        <v>-78.48</v>
      </c>
      <c r="AA45" s="25">
        <v>154189630</v>
      </c>
    </row>
    <row r="46" spans="1:27" ht="13.5">
      <c r="A46" s="5" t="s">
        <v>50</v>
      </c>
      <c r="B46" s="3"/>
      <c r="C46" s="22"/>
      <c r="D46" s="22"/>
      <c r="E46" s="23">
        <v>103478750</v>
      </c>
      <c r="F46" s="24">
        <v>103478750</v>
      </c>
      <c r="G46" s="24">
        <v>4601174</v>
      </c>
      <c r="H46" s="24">
        <v>4676034</v>
      </c>
      <c r="I46" s="24">
        <v>5012507</v>
      </c>
      <c r="J46" s="24">
        <v>14289715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14289715</v>
      </c>
      <c r="X46" s="24"/>
      <c r="Y46" s="24">
        <v>14289715</v>
      </c>
      <c r="Z46" s="6">
        <v>0</v>
      </c>
      <c r="AA46" s="22">
        <v>103478750</v>
      </c>
    </row>
    <row r="47" spans="1:27" ht="13.5">
      <c r="A47" s="2" t="s">
        <v>51</v>
      </c>
      <c r="B47" s="8" t="s">
        <v>52</v>
      </c>
      <c r="C47" s="19"/>
      <c r="D47" s="19"/>
      <c r="E47" s="20">
        <v>3819232</v>
      </c>
      <c r="F47" s="21">
        <v>3819232</v>
      </c>
      <c r="G47" s="21">
        <v>176712</v>
      </c>
      <c r="H47" s="21">
        <v>77758</v>
      </c>
      <c r="I47" s="21">
        <v>192524</v>
      </c>
      <c r="J47" s="21">
        <v>446994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446994</v>
      </c>
      <c r="X47" s="21"/>
      <c r="Y47" s="21">
        <v>446994</v>
      </c>
      <c r="Z47" s="4">
        <v>0</v>
      </c>
      <c r="AA47" s="19">
        <v>3819232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1979347604</v>
      </c>
      <c r="D48" s="40">
        <f>+D28+D32+D38+D42+D47</f>
        <v>0</v>
      </c>
      <c r="E48" s="41">
        <f t="shared" si="9"/>
        <v>1954071637</v>
      </c>
      <c r="F48" s="42">
        <f t="shared" si="9"/>
        <v>1954071637</v>
      </c>
      <c r="G48" s="42">
        <f t="shared" si="9"/>
        <v>154127836</v>
      </c>
      <c r="H48" s="42">
        <f t="shared" si="9"/>
        <v>96911150</v>
      </c>
      <c r="I48" s="42">
        <f t="shared" si="9"/>
        <v>81509336</v>
      </c>
      <c r="J48" s="42">
        <f t="shared" si="9"/>
        <v>332548322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332548322</v>
      </c>
      <c r="X48" s="42">
        <f t="shared" si="9"/>
        <v>477074532</v>
      </c>
      <c r="Y48" s="42">
        <f t="shared" si="9"/>
        <v>-144526210</v>
      </c>
      <c r="Z48" s="43">
        <f>+IF(X48&lt;&gt;0,+(Y48/X48)*100,0)</f>
        <v>-30.294262281013985</v>
      </c>
      <c r="AA48" s="40">
        <f>+AA28+AA32+AA38+AA42+AA47</f>
        <v>1954071637</v>
      </c>
    </row>
    <row r="49" spans="1:27" ht="13.5">
      <c r="A49" s="14" t="s">
        <v>58</v>
      </c>
      <c r="B49" s="15"/>
      <c r="C49" s="44">
        <f aca="true" t="shared" si="10" ref="C49:Y49">+C25-C48</f>
        <v>-142640980</v>
      </c>
      <c r="D49" s="44">
        <f>+D25-D48</f>
        <v>0</v>
      </c>
      <c r="E49" s="45">
        <f t="shared" si="10"/>
        <v>0</v>
      </c>
      <c r="F49" s="46">
        <f t="shared" si="10"/>
        <v>0</v>
      </c>
      <c r="G49" s="46">
        <f t="shared" si="10"/>
        <v>180725156</v>
      </c>
      <c r="H49" s="46">
        <f t="shared" si="10"/>
        <v>7926233</v>
      </c>
      <c r="I49" s="46">
        <f t="shared" si="10"/>
        <v>67097554</v>
      </c>
      <c r="J49" s="46">
        <f t="shared" si="10"/>
        <v>255748943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255748943</v>
      </c>
      <c r="X49" s="46">
        <f>IF(F25=F48,0,X25-X48)</f>
        <v>0</v>
      </c>
      <c r="Y49" s="46">
        <f t="shared" si="10"/>
        <v>244305563</v>
      </c>
      <c r="Z49" s="47">
        <f>+IF(X49&lt;&gt;0,+(Y49/X49)*100,0)</f>
        <v>0</v>
      </c>
      <c r="AA49" s="44">
        <f>+AA25-AA48</f>
        <v>0</v>
      </c>
    </row>
    <row r="50" spans="1:27" ht="13.5">
      <c r="A50" s="16" t="s">
        <v>83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88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158125957</v>
      </c>
      <c r="D5" s="19">
        <f>SUM(D6:D8)</f>
        <v>0</v>
      </c>
      <c r="E5" s="20">
        <f t="shared" si="0"/>
        <v>155372299</v>
      </c>
      <c r="F5" s="21">
        <f t="shared" si="0"/>
        <v>155372299</v>
      </c>
      <c r="G5" s="21">
        <f t="shared" si="0"/>
        <v>53181058</v>
      </c>
      <c r="H5" s="21">
        <f t="shared" si="0"/>
        <v>2613169</v>
      </c>
      <c r="I5" s="21">
        <f t="shared" si="0"/>
        <v>0</v>
      </c>
      <c r="J5" s="21">
        <f t="shared" si="0"/>
        <v>55794227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55794227</v>
      </c>
      <c r="X5" s="21">
        <f t="shared" si="0"/>
        <v>68326500</v>
      </c>
      <c r="Y5" s="21">
        <f t="shared" si="0"/>
        <v>-12532273</v>
      </c>
      <c r="Z5" s="4">
        <f>+IF(X5&lt;&gt;0,+(Y5/X5)*100,0)</f>
        <v>-18.341745881905265</v>
      </c>
      <c r="AA5" s="19">
        <f>SUM(AA6:AA8)</f>
        <v>155372299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>
        <v>43860</v>
      </c>
      <c r="I6" s="24"/>
      <c r="J6" s="24">
        <v>43860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43860</v>
      </c>
      <c r="X6" s="24">
        <v>2416000</v>
      </c>
      <c r="Y6" s="24">
        <v>-2372140</v>
      </c>
      <c r="Z6" s="6">
        <v>-98.18</v>
      </c>
      <c r="AA6" s="22"/>
    </row>
    <row r="7" spans="1:27" ht="13.5">
      <c r="A7" s="5" t="s">
        <v>34</v>
      </c>
      <c r="B7" s="3"/>
      <c r="C7" s="25">
        <v>158074901</v>
      </c>
      <c r="D7" s="25"/>
      <c r="E7" s="26">
        <v>155322299</v>
      </c>
      <c r="F7" s="27">
        <v>155322299</v>
      </c>
      <c r="G7" s="27">
        <v>53173288</v>
      </c>
      <c r="H7" s="27">
        <v>2496865</v>
      </c>
      <c r="I7" s="27"/>
      <c r="J7" s="27">
        <v>55670153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55670153</v>
      </c>
      <c r="X7" s="27">
        <v>65890000</v>
      </c>
      <c r="Y7" s="27">
        <v>-10219847</v>
      </c>
      <c r="Z7" s="7">
        <v>-15.51</v>
      </c>
      <c r="AA7" s="25">
        <v>155322299</v>
      </c>
    </row>
    <row r="8" spans="1:27" ht="13.5">
      <c r="A8" s="5" t="s">
        <v>35</v>
      </c>
      <c r="B8" s="3"/>
      <c r="C8" s="22">
        <v>51056</v>
      </c>
      <c r="D8" s="22"/>
      <c r="E8" s="23">
        <v>50000</v>
      </c>
      <c r="F8" s="24">
        <v>50000</v>
      </c>
      <c r="G8" s="24">
        <v>7770</v>
      </c>
      <c r="H8" s="24">
        <v>72444</v>
      </c>
      <c r="I8" s="24"/>
      <c r="J8" s="24">
        <v>80214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80214</v>
      </c>
      <c r="X8" s="24">
        <v>20500</v>
      </c>
      <c r="Y8" s="24">
        <v>59714</v>
      </c>
      <c r="Z8" s="6">
        <v>291.29</v>
      </c>
      <c r="AA8" s="22">
        <v>50000</v>
      </c>
    </row>
    <row r="9" spans="1:27" ht="13.5">
      <c r="A9" s="2" t="s">
        <v>36</v>
      </c>
      <c r="B9" s="3"/>
      <c r="C9" s="19">
        <f aca="true" t="shared" si="1" ref="C9:Y9">SUM(C10:C14)</f>
        <v>422274</v>
      </c>
      <c r="D9" s="19">
        <f>SUM(D10:D14)</f>
        <v>0</v>
      </c>
      <c r="E9" s="20">
        <f t="shared" si="1"/>
        <v>11945540</v>
      </c>
      <c r="F9" s="21">
        <f t="shared" si="1"/>
        <v>11945540</v>
      </c>
      <c r="G9" s="21">
        <f t="shared" si="1"/>
        <v>50605</v>
      </c>
      <c r="H9" s="21">
        <f t="shared" si="1"/>
        <v>34367</v>
      </c>
      <c r="I9" s="21">
        <f t="shared" si="1"/>
        <v>0</v>
      </c>
      <c r="J9" s="21">
        <f t="shared" si="1"/>
        <v>84972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84972</v>
      </c>
      <c r="X9" s="21">
        <f t="shared" si="1"/>
        <v>95950</v>
      </c>
      <c r="Y9" s="21">
        <f t="shared" si="1"/>
        <v>-10978</v>
      </c>
      <c r="Z9" s="4">
        <f>+IF(X9&lt;&gt;0,+(Y9/X9)*100,0)</f>
        <v>-11.441375716519019</v>
      </c>
      <c r="AA9" s="19">
        <f>SUM(AA10:AA14)</f>
        <v>11945540</v>
      </c>
    </row>
    <row r="10" spans="1:27" ht="13.5">
      <c r="A10" s="5" t="s">
        <v>37</v>
      </c>
      <c r="B10" s="3"/>
      <c r="C10" s="22">
        <v>352144</v>
      </c>
      <c r="D10" s="22"/>
      <c r="E10" s="23">
        <v>3626540</v>
      </c>
      <c r="F10" s="24">
        <v>3626540</v>
      </c>
      <c r="G10" s="24">
        <v>36772</v>
      </c>
      <c r="H10" s="24">
        <v>30750</v>
      </c>
      <c r="I10" s="24"/>
      <c r="J10" s="24">
        <v>67522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67522</v>
      </c>
      <c r="X10" s="24">
        <v>87000</v>
      </c>
      <c r="Y10" s="24">
        <v>-19478</v>
      </c>
      <c r="Z10" s="6">
        <v>-22.39</v>
      </c>
      <c r="AA10" s="22">
        <v>3626540</v>
      </c>
    </row>
    <row r="11" spans="1:27" ht="13.5">
      <c r="A11" s="5" t="s">
        <v>38</v>
      </c>
      <c r="B11" s="3"/>
      <c r="C11" s="22"/>
      <c r="D11" s="22"/>
      <c r="E11" s="23">
        <v>8319000</v>
      </c>
      <c r="F11" s="24">
        <v>8319000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>
        <v>8319000</v>
      </c>
    </row>
    <row r="12" spans="1:27" ht="13.5">
      <c r="A12" s="5" t="s">
        <v>39</v>
      </c>
      <c r="B12" s="3"/>
      <c r="C12" s="22">
        <v>70130</v>
      </c>
      <c r="D12" s="22"/>
      <c r="E12" s="23"/>
      <c r="F12" s="24"/>
      <c r="G12" s="24">
        <v>13500</v>
      </c>
      <c r="H12" s="24">
        <v>3512</v>
      </c>
      <c r="I12" s="24"/>
      <c r="J12" s="24">
        <v>17012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17012</v>
      </c>
      <c r="X12" s="24">
        <v>6500</v>
      </c>
      <c r="Y12" s="24">
        <v>10512</v>
      </c>
      <c r="Z12" s="6">
        <v>161.72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>
        <v>333</v>
      </c>
      <c r="H13" s="24">
        <v>105</v>
      </c>
      <c r="I13" s="24"/>
      <c r="J13" s="24">
        <v>438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438</v>
      </c>
      <c r="X13" s="24">
        <v>2450</v>
      </c>
      <c r="Y13" s="24">
        <v>-2012</v>
      </c>
      <c r="Z13" s="6">
        <v>-82.12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45595546</v>
      </c>
      <c r="D15" s="19">
        <f>SUM(D16:D18)</f>
        <v>0</v>
      </c>
      <c r="E15" s="20">
        <f t="shared" si="2"/>
        <v>27350000</v>
      </c>
      <c r="F15" s="21">
        <f t="shared" si="2"/>
        <v>27350000</v>
      </c>
      <c r="G15" s="21">
        <f t="shared" si="2"/>
        <v>-192782</v>
      </c>
      <c r="H15" s="21">
        <f t="shared" si="2"/>
        <v>415865</v>
      </c>
      <c r="I15" s="21">
        <f t="shared" si="2"/>
        <v>0</v>
      </c>
      <c r="J15" s="21">
        <f t="shared" si="2"/>
        <v>223083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223083</v>
      </c>
      <c r="X15" s="21">
        <f t="shared" si="2"/>
        <v>150000</v>
      </c>
      <c r="Y15" s="21">
        <f t="shared" si="2"/>
        <v>73083</v>
      </c>
      <c r="Z15" s="4">
        <f>+IF(X15&lt;&gt;0,+(Y15/X15)*100,0)</f>
        <v>48.722</v>
      </c>
      <c r="AA15" s="19">
        <f>SUM(AA16:AA18)</f>
        <v>27350000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>
        <v>-194737</v>
      </c>
      <c r="H16" s="24"/>
      <c r="I16" s="24"/>
      <c r="J16" s="24">
        <v>-194737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-194737</v>
      </c>
      <c r="X16" s="24"/>
      <c r="Y16" s="24">
        <v>-194737</v>
      </c>
      <c r="Z16" s="6">
        <v>0</v>
      </c>
      <c r="AA16" s="22"/>
    </row>
    <row r="17" spans="1:27" ht="13.5">
      <c r="A17" s="5" t="s">
        <v>44</v>
      </c>
      <c r="B17" s="3"/>
      <c r="C17" s="22">
        <v>45595546</v>
      </c>
      <c r="D17" s="22"/>
      <c r="E17" s="23">
        <v>27350000</v>
      </c>
      <c r="F17" s="24">
        <v>27350000</v>
      </c>
      <c r="G17" s="24">
        <v>1955</v>
      </c>
      <c r="H17" s="24">
        <v>415865</v>
      </c>
      <c r="I17" s="24"/>
      <c r="J17" s="24">
        <v>417820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417820</v>
      </c>
      <c r="X17" s="24">
        <v>150000</v>
      </c>
      <c r="Y17" s="24">
        <v>267820</v>
      </c>
      <c r="Z17" s="6">
        <v>178.55</v>
      </c>
      <c r="AA17" s="22">
        <v>27350000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185456700</v>
      </c>
      <c r="D19" s="19">
        <f>SUM(D20:D23)</f>
        <v>0</v>
      </c>
      <c r="E19" s="20">
        <f t="shared" si="3"/>
        <v>209178036</v>
      </c>
      <c r="F19" s="21">
        <f t="shared" si="3"/>
        <v>209178036</v>
      </c>
      <c r="G19" s="21">
        <f t="shared" si="3"/>
        <v>15939002</v>
      </c>
      <c r="H19" s="21">
        <f t="shared" si="3"/>
        <v>16879423</v>
      </c>
      <c r="I19" s="21">
        <f t="shared" si="3"/>
        <v>0</v>
      </c>
      <c r="J19" s="21">
        <f t="shared" si="3"/>
        <v>32818425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32818425</v>
      </c>
      <c r="X19" s="21">
        <f t="shared" si="3"/>
        <v>51278325</v>
      </c>
      <c r="Y19" s="21">
        <f t="shared" si="3"/>
        <v>-18459900</v>
      </c>
      <c r="Z19" s="4">
        <f>+IF(X19&lt;&gt;0,+(Y19/X19)*100,0)</f>
        <v>-35.999420807914454</v>
      </c>
      <c r="AA19" s="19">
        <f>SUM(AA20:AA23)</f>
        <v>209178036</v>
      </c>
    </row>
    <row r="20" spans="1:27" ht="13.5">
      <c r="A20" s="5" t="s">
        <v>47</v>
      </c>
      <c r="B20" s="3"/>
      <c r="C20" s="22">
        <v>83015712</v>
      </c>
      <c r="D20" s="22"/>
      <c r="E20" s="23">
        <v>78483036</v>
      </c>
      <c r="F20" s="24">
        <v>78483036</v>
      </c>
      <c r="G20" s="24">
        <v>6271822</v>
      </c>
      <c r="H20" s="24">
        <v>6853324</v>
      </c>
      <c r="I20" s="24"/>
      <c r="J20" s="24">
        <v>13125146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13125146</v>
      </c>
      <c r="X20" s="24">
        <v>18604575</v>
      </c>
      <c r="Y20" s="24">
        <v>-5479429</v>
      </c>
      <c r="Z20" s="6">
        <v>-29.45</v>
      </c>
      <c r="AA20" s="22">
        <v>78483036</v>
      </c>
    </row>
    <row r="21" spans="1:27" ht="13.5">
      <c r="A21" s="5" t="s">
        <v>48</v>
      </c>
      <c r="B21" s="3"/>
      <c r="C21" s="22">
        <v>57938975</v>
      </c>
      <c r="D21" s="22"/>
      <c r="E21" s="23">
        <v>70346000</v>
      </c>
      <c r="F21" s="24">
        <v>70346000</v>
      </c>
      <c r="G21" s="24">
        <v>4806431</v>
      </c>
      <c r="H21" s="24">
        <v>5181231</v>
      </c>
      <c r="I21" s="24"/>
      <c r="J21" s="24">
        <v>9987662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9987662</v>
      </c>
      <c r="X21" s="24">
        <v>17586501</v>
      </c>
      <c r="Y21" s="24">
        <v>-7598839</v>
      </c>
      <c r="Z21" s="6">
        <v>-43.21</v>
      </c>
      <c r="AA21" s="22">
        <v>70346000</v>
      </c>
    </row>
    <row r="22" spans="1:27" ht="13.5">
      <c r="A22" s="5" t="s">
        <v>49</v>
      </c>
      <c r="B22" s="3"/>
      <c r="C22" s="25">
        <v>18003098</v>
      </c>
      <c r="D22" s="25"/>
      <c r="E22" s="26">
        <v>32529000</v>
      </c>
      <c r="F22" s="27">
        <v>32529000</v>
      </c>
      <c r="G22" s="27">
        <v>2603220</v>
      </c>
      <c r="H22" s="27">
        <v>2597367</v>
      </c>
      <c r="I22" s="27"/>
      <c r="J22" s="27">
        <v>5200587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5200587</v>
      </c>
      <c r="X22" s="27">
        <v>8132250</v>
      </c>
      <c r="Y22" s="27">
        <v>-2931663</v>
      </c>
      <c r="Z22" s="7">
        <v>-36.05</v>
      </c>
      <c r="AA22" s="25">
        <v>32529000</v>
      </c>
    </row>
    <row r="23" spans="1:27" ht="13.5">
      <c r="A23" s="5" t="s">
        <v>50</v>
      </c>
      <c r="B23" s="3"/>
      <c r="C23" s="22">
        <v>26498915</v>
      </c>
      <c r="D23" s="22"/>
      <c r="E23" s="23">
        <v>27820000</v>
      </c>
      <c r="F23" s="24">
        <v>27820000</v>
      </c>
      <c r="G23" s="24">
        <v>2257529</v>
      </c>
      <c r="H23" s="24">
        <v>2247501</v>
      </c>
      <c r="I23" s="24"/>
      <c r="J23" s="24">
        <v>4505030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4505030</v>
      </c>
      <c r="X23" s="24">
        <v>6954999</v>
      </c>
      <c r="Y23" s="24">
        <v>-2449969</v>
      </c>
      <c r="Z23" s="6">
        <v>-35.23</v>
      </c>
      <c r="AA23" s="22">
        <v>27820000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389600477</v>
      </c>
      <c r="D25" s="40">
        <f>+D5+D9+D15+D19+D24</f>
        <v>0</v>
      </c>
      <c r="E25" s="41">
        <f t="shared" si="4"/>
        <v>403845875</v>
      </c>
      <c r="F25" s="42">
        <f t="shared" si="4"/>
        <v>403845875</v>
      </c>
      <c r="G25" s="42">
        <f t="shared" si="4"/>
        <v>68977883</v>
      </c>
      <c r="H25" s="42">
        <f t="shared" si="4"/>
        <v>19942824</v>
      </c>
      <c r="I25" s="42">
        <f t="shared" si="4"/>
        <v>0</v>
      </c>
      <c r="J25" s="42">
        <f t="shared" si="4"/>
        <v>88920707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88920707</v>
      </c>
      <c r="X25" s="42">
        <f t="shared" si="4"/>
        <v>119850775</v>
      </c>
      <c r="Y25" s="42">
        <f t="shared" si="4"/>
        <v>-30930068</v>
      </c>
      <c r="Z25" s="43">
        <f>+IF(X25&lt;&gt;0,+(Y25/X25)*100,0)</f>
        <v>-25.80714893166106</v>
      </c>
      <c r="AA25" s="40">
        <f>+AA5+AA9+AA15+AA19+AA24</f>
        <v>403845875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331203928</v>
      </c>
      <c r="D28" s="19">
        <f>SUM(D29:D31)</f>
        <v>0</v>
      </c>
      <c r="E28" s="20">
        <f t="shared" si="5"/>
        <v>169799744</v>
      </c>
      <c r="F28" s="21">
        <f t="shared" si="5"/>
        <v>169799744</v>
      </c>
      <c r="G28" s="21">
        <f t="shared" si="5"/>
        <v>6828488</v>
      </c>
      <c r="H28" s="21">
        <f t="shared" si="5"/>
        <v>6449853</v>
      </c>
      <c r="I28" s="21">
        <f t="shared" si="5"/>
        <v>0</v>
      </c>
      <c r="J28" s="21">
        <f t="shared" si="5"/>
        <v>13278341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13278341</v>
      </c>
      <c r="X28" s="21">
        <f t="shared" si="5"/>
        <v>42102282</v>
      </c>
      <c r="Y28" s="21">
        <f t="shared" si="5"/>
        <v>-28823941</v>
      </c>
      <c r="Z28" s="4">
        <f>+IF(X28&lt;&gt;0,+(Y28/X28)*100,0)</f>
        <v>-68.46170713501942</v>
      </c>
      <c r="AA28" s="19">
        <f>SUM(AA29:AA31)</f>
        <v>169799744</v>
      </c>
    </row>
    <row r="29" spans="1:27" ht="13.5">
      <c r="A29" s="5" t="s">
        <v>33</v>
      </c>
      <c r="B29" s="3"/>
      <c r="C29" s="22">
        <v>49314013</v>
      </c>
      <c r="D29" s="22"/>
      <c r="E29" s="23">
        <v>23252769</v>
      </c>
      <c r="F29" s="24">
        <v>23252769</v>
      </c>
      <c r="G29" s="24">
        <v>2414455</v>
      </c>
      <c r="H29" s="24">
        <v>1540454</v>
      </c>
      <c r="I29" s="24"/>
      <c r="J29" s="24">
        <v>3954909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3954909</v>
      </c>
      <c r="X29" s="24">
        <v>5837983</v>
      </c>
      <c r="Y29" s="24">
        <v>-1883074</v>
      </c>
      <c r="Z29" s="6">
        <v>-32.26</v>
      </c>
      <c r="AA29" s="22">
        <v>23252769</v>
      </c>
    </row>
    <row r="30" spans="1:27" ht="13.5">
      <c r="A30" s="5" t="s">
        <v>34</v>
      </c>
      <c r="B30" s="3"/>
      <c r="C30" s="25">
        <v>85209121</v>
      </c>
      <c r="D30" s="25"/>
      <c r="E30" s="26">
        <v>96865352</v>
      </c>
      <c r="F30" s="27">
        <v>96865352</v>
      </c>
      <c r="G30" s="27">
        <v>2841970</v>
      </c>
      <c r="H30" s="27">
        <v>3203883</v>
      </c>
      <c r="I30" s="27"/>
      <c r="J30" s="27">
        <v>6045853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6045853</v>
      </c>
      <c r="X30" s="27">
        <v>19267717</v>
      </c>
      <c r="Y30" s="27">
        <v>-13221864</v>
      </c>
      <c r="Z30" s="7">
        <v>-68.62</v>
      </c>
      <c r="AA30" s="25">
        <v>96865352</v>
      </c>
    </row>
    <row r="31" spans="1:27" ht="13.5">
      <c r="A31" s="5" t="s">
        <v>35</v>
      </c>
      <c r="B31" s="3"/>
      <c r="C31" s="22">
        <v>196680794</v>
      </c>
      <c r="D31" s="22"/>
      <c r="E31" s="23">
        <v>49681623</v>
      </c>
      <c r="F31" s="24">
        <v>49681623</v>
      </c>
      <c r="G31" s="24">
        <v>1572063</v>
      </c>
      <c r="H31" s="24">
        <v>1705516</v>
      </c>
      <c r="I31" s="24"/>
      <c r="J31" s="24">
        <v>3277579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3277579</v>
      </c>
      <c r="X31" s="24">
        <v>16996582</v>
      </c>
      <c r="Y31" s="24">
        <v>-13719003</v>
      </c>
      <c r="Z31" s="6">
        <v>-80.72</v>
      </c>
      <c r="AA31" s="22">
        <v>49681623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20278515</v>
      </c>
      <c r="F32" s="21">
        <f t="shared" si="6"/>
        <v>20278515</v>
      </c>
      <c r="G32" s="21">
        <f t="shared" si="6"/>
        <v>2569194</v>
      </c>
      <c r="H32" s="21">
        <f t="shared" si="6"/>
        <v>2033047</v>
      </c>
      <c r="I32" s="21">
        <f t="shared" si="6"/>
        <v>0</v>
      </c>
      <c r="J32" s="21">
        <f t="shared" si="6"/>
        <v>4602241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4602241</v>
      </c>
      <c r="X32" s="21">
        <f t="shared" si="6"/>
        <v>8032400</v>
      </c>
      <c r="Y32" s="21">
        <f t="shared" si="6"/>
        <v>-3430159</v>
      </c>
      <c r="Z32" s="4">
        <f>+IF(X32&lt;&gt;0,+(Y32/X32)*100,0)</f>
        <v>-42.70403615357801</v>
      </c>
      <c r="AA32" s="19">
        <f>SUM(AA33:AA37)</f>
        <v>20278515</v>
      </c>
    </row>
    <row r="33" spans="1:27" ht="13.5">
      <c r="A33" s="5" t="s">
        <v>37</v>
      </c>
      <c r="B33" s="3"/>
      <c r="C33" s="22"/>
      <c r="D33" s="22"/>
      <c r="E33" s="23">
        <v>7604517</v>
      </c>
      <c r="F33" s="24">
        <v>7604517</v>
      </c>
      <c r="G33" s="24">
        <v>675370</v>
      </c>
      <c r="H33" s="24">
        <v>378319</v>
      </c>
      <c r="I33" s="24"/>
      <c r="J33" s="24">
        <v>1053689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1053689</v>
      </c>
      <c r="X33" s="24">
        <v>2038000</v>
      </c>
      <c r="Y33" s="24">
        <v>-984311</v>
      </c>
      <c r="Z33" s="6">
        <v>-48.3</v>
      </c>
      <c r="AA33" s="22">
        <v>7604517</v>
      </c>
    </row>
    <row r="34" spans="1:27" ht="13.5">
      <c r="A34" s="5" t="s">
        <v>38</v>
      </c>
      <c r="B34" s="3"/>
      <c r="C34" s="22"/>
      <c r="D34" s="22"/>
      <c r="E34" s="23">
        <v>2159468</v>
      </c>
      <c r="F34" s="24">
        <v>2159468</v>
      </c>
      <c r="G34" s="24">
        <v>265945</v>
      </c>
      <c r="H34" s="24">
        <v>178513</v>
      </c>
      <c r="I34" s="24"/>
      <c r="J34" s="24">
        <v>444458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444458</v>
      </c>
      <c r="X34" s="24">
        <v>667000</v>
      </c>
      <c r="Y34" s="24">
        <v>-222542</v>
      </c>
      <c r="Z34" s="6">
        <v>-33.36</v>
      </c>
      <c r="AA34" s="22">
        <v>2159468</v>
      </c>
    </row>
    <row r="35" spans="1:27" ht="13.5">
      <c r="A35" s="5" t="s">
        <v>39</v>
      </c>
      <c r="B35" s="3"/>
      <c r="C35" s="22"/>
      <c r="D35" s="22"/>
      <c r="E35" s="23">
        <v>6944207</v>
      </c>
      <c r="F35" s="24">
        <v>6944207</v>
      </c>
      <c r="G35" s="24">
        <v>1278689</v>
      </c>
      <c r="H35" s="24">
        <v>1142969</v>
      </c>
      <c r="I35" s="24"/>
      <c r="J35" s="24">
        <v>2421658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2421658</v>
      </c>
      <c r="X35" s="24">
        <v>4303000</v>
      </c>
      <c r="Y35" s="24">
        <v>-1881342</v>
      </c>
      <c r="Z35" s="6">
        <v>-43.72</v>
      </c>
      <c r="AA35" s="22">
        <v>6944207</v>
      </c>
    </row>
    <row r="36" spans="1:27" ht="13.5">
      <c r="A36" s="5" t="s">
        <v>40</v>
      </c>
      <c r="B36" s="3"/>
      <c r="C36" s="22"/>
      <c r="D36" s="22"/>
      <c r="E36" s="23">
        <v>3570323</v>
      </c>
      <c r="F36" s="24">
        <v>3570323</v>
      </c>
      <c r="G36" s="24">
        <v>348841</v>
      </c>
      <c r="H36" s="24">
        <v>332897</v>
      </c>
      <c r="I36" s="24"/>
      <c r="J36" s="24">
        <v>681738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681738</v>
      </c>
      <c r="X36" s="24">
        <v>1013000</v>
      </c>
      <c r="Y36" s="24">
        <v>-331262</v>
      </c>
      <c r="Z36" s="6">
        <v>-32.7</v>
      </c>
      <c r="AA36" s="22">
        <v>3570323</v>
      </c>
    </row>
    <row r="37" spans="1:27" ht="13.5">
      <c r="A37" s="5" t="s">
        <v>41</v>
      </c>
      <c r="B37" s="3"/>
      <c r="C37" s="25"/>
      <c r="D37" s="25"/>
      <c r="E37" s="26"/>
      <c r="F37" s="27"/>
      <c r="G37" s="27">
        <v>349</v>
      </c>
      <c r="H37" s="27">
        <v>349</v>
      </c>
      <c r="I37" s="27"/>
      <c r="J37" s="27">
        <v>698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698</v>
      </c>
      <c r="X37" s="27">
        <v>11400</v>
      </c>
      <c r="Y37" s="27">
        <v>-10702</v>
      </c>
      <c r="Z37" s="7">
        <v>-93.88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9925421</v>
      </c>
      <c r="D38" s="19">
        <f>SUM(D39:D41)</f>
        <v>0</v>
      </c>
      <c r="E38" s="20">
        <f t="shared" si="7"/>
        <v>7257495</v>
      </c>
      <c r="F38" s="21">
        <f t="shared" si="7"/>
        <v>7257495</v>
      </c>
      <c r="G38" s="21">
        <f t="shared" si="7"/>
        <v>1051228</v>
      </c>
      <c r="H38" s="21">
        <f t="shared" si="7"/>
        <v>1198123</v>
      </c>
      <c r="I38" s="21">
        <f t="shared" si="7"/>
        <v>0</v>
      </c>
      <c r="J38" s="21">
        <f t="shared" si="7"/>
        <v>2249351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2249351</v>
      </c>
      <c r="X38" s="21">
        <f t="shared" si="7"/>
        <v>5065000</v>
      </c>
      <c r="Y38" s="21">
        <f t="shared" si="7"/>
        <v>-2815649</v>
      </c>
      <c r="Z38" s="4">
        <f>+IF(X38&lt;&gt;0,+(Y38/X38)*100,0)</f>
        <v>-55.59030602171767</v>
      </c>
      <c r="AA38" s="19">
        <f>SUM(AA39:AA41)</f>
        <v>7257495</v>
      </c>
    </row>
    <row r="39" spans="1:27" ht="13.5">
      <c r="A39" s="5" t="s">
        <v>43</v>
      </c>
      <c r="B39" s="3"/>
      <c r="C39" s="22"/>
      <c r="D39" s="22"/>
      <c r="E39" s="23">
        <v>145369</v>
      </c>
      <c r="F39" s="24">
        <v>145369</v>
      </c>
      <c r="G39" s="24">
        <v>116419</v>
      </c>
      <c r="H39" s="24">
        <v>100567</v>
      </c>
      <c r="I39" s="24"/>
      <c r="J39" s="24">
        <v>216986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216986</v>
      </c>
      <c r="X39" s="24">
        <v>35000</v>
      </c>
      <c r="Y39" s="24">
        <v>181986</v>
      </c>
      <c r="Z39" s="6">
        <v>519.96</v>
      </c>
      <c r="AA39" s="22">
        <v>145369</v>
      </c>
    </row>
    <row r="40" spans="1:27" ht="13.5">
      <c r="A40" s="5" t="s">
        <v>44</v>
      </c>
      <c r="B40" s="3"/>
      <c r="C40" s="22">
        <v>9925421</v>
      </c>
      <c r="D40" s="22"/>
      <c r="E40" s="23">
        <v>7112126</v>
      </c>
      <c r="F40" s="24">
        <v>7112126</v>
      </c>
      <c r="G40" s="24">
        <v>934809</v>
      </c>
      <c r="H40" s="24">
        <v>1097556</v>
      </c>
      <c r="I40" s="24"/>
      <c r="J40" s="24">
        <v>2032365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2032365</v>
      </c>
      <c r="X40" s="24">
        <v>5030000</v>
      </c>
      <c r="Y40" s="24">
        <v>-2997635</v>
      </c>
      <c r="Z40" s="6">
        <v>-59.6</v>
      </c>
      <c r="AA40" s="22">
        <v>7112126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95484420</v>
      </c>
      <c r="D42" s="19">
        <f>SUM(D43:D46)</f>
        <v>0</v>
      </c>
      <c r="E42" s="20">
        <f t="shared" si="8"/>
        <v>259379180</v>
      </c>
      <c r="F42" s="21">
        <f t="shared" si="8"/>
        <v>259379180</v>
      </c>
      <c r="G42" s="21">
        <f t="shared" si="8"/>
        <v>10649782</v>
      </c>
      <c r="H42" s="21">
        <f t="shared" si="8"/>
        <v>14940989</v>
      </c>
      <c r="I42" s="21">
        <f t="shared" si="8"/>
        <v>0</v>
      </c>
      <c r="J42" s="21">
        <f t="shared" si="8"/>
        <v>25590771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25590771</v>
      </c>
      <c r="X42" s="21">
        <f t="shared" si="8"/>
        <v>57229000</v>
      </c>
      <c r="Y42" s="21">
        <f t="shared" si="8"/>
        <v>-31638229</v>
      </c>
      <c r="Z42" s="4">
        <f>+IF(X42&lt;&gt;0,+(Y42/X42)*100,0)</f>
        <v>-55.28356078212096</v>
      </c>
      <c r="AA42" s="19">
        <f>SUM(AA43:AA46)</f>
        <v>259379180</v>
      </c>
    </row>
    <row r="43" spans="1:27" ht="13.5">
      <c r="A43" s="5" t="s">
        <v>47</v>
      </c>
      <c r="B43" s="3"/>
      <c r="C43" s="22">
        <v>60670583</v>
      </c>
      <c r="D43" s="22"/>
      <c r="E43" s="23">
        <v>78580818</v>
      </c>
      <c r="F43" s="24">
        <v>78580818</v>
      </c>
      <c r="G43" s="24">
        <v>7454905</v>
      </c>
      <c r="H43" s="24">
        <v>8990713</v>
      </c>
      <c r="I43" s="24"/>
      <c r="J43" s="24">
        <v>16445618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16445618</v>
      </c>
      <c r="X43" s="24">
        <v>27651000</v>
      </c>
      <c r="Y43" s="24">
        <v>-11205382</v>
      </c>
      <c r="Z43" s="6">
        <v>-40.52</v>
      </c>
      <c r="AA43" s="22">
        <v>78580818</v>
      </c>
    </row>
    <row r="44" spans="1:27" ht="13.5">
      <c r="A44" s="5" t="s">
        <v>48</v>
      </c>
      <c r="B44" s="3"/>
      <c r="C44" s="22">
        <v>34813837</v>
      </c>
      <c r="D44" s="22"/>
      <c r="E44" s="23">
        <v>86627368</v>
      </c>
      <c r="F44" s="24">
        <v>86627368</v>
      </c>
      <c r="G44" s="24">
        <v>1180871</v>
      </c>
      <c r="H44" s="24">
        <v>3911009</v>
      </c>
      <c r="I44" s="24"/>
      <c r="J44" s="24">
        <v>5091880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5091880</v>
      </c>
      <c r="X44" s="24">
        <v>16219000</v>
      </c>
      <c r="Y44" s="24">
        <v>-11127120</v>
      </c>
      <c r="Z44" s="6">
        <v>-68.61</v>
      </c>
      <c r="AA44" s="22">
        <v>86627368</v>
      </c>
    </row>
    <row r="45" spans="1:27" ht="13.5">
      <c r="A45" s="5" t="s">
        <v>49</v>
      </c>
      <c r="B45" s="3"/>
      <c r="C45" s="25"/>
      <c r="D45" s="25"/>
      <c r="E45" s="26">
        <v>53906689</v>
      </c>
      <c r="F45" s="27">
        <v>53906689</v>
      </c>
      <c r="G45" s="27">
        <v>529728</v>
      </c>
      <c r="H45" s="27">
        <v>695621</v>
      </c>
      <c r="I45" s="27"/>
      <c r="J45" s="27">
        <v>1225349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1225349</v>
      </c>
      <c r="X45" s="27">
        <v>7041000</v>
      </c>
      <c r="Y45" s="27">
        <v>-5815651</v>
      </c>
      <c r="Z45" s="7">
        <v>-82.6</v>
      </c>
      <c r="AA45" s="25">
        <v>53906689</v>
      </c>
    </row>
    <row r="46" spans="1:27" ht="13.5">
      <c r="A46" s="5" t="s">
        <v>50</v>
      </c>
      <c r="B46" s="3"/>
      <c r="C46" s="22"/>
      <c r="D46" s="22"/>
      <c r="E46" s="23">
        <v>40264305</v>
      </c>
      <c r="F46" s="24">
        <v>40264305</v>
      </c>
      <c r="G46" s="24">
        <v>1484278</v>
      </c>
      <c r="H46" s="24">
        <v>1343646</v>
      </c>
      <c r="I46" s="24"/>
      <c r="J46" s="24">
        <v>2827924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2827924</v>
      </c>
      <c r="X46" s="24">
        <v>6318000</v>
      </c>
      <c r="Y46" s="24">
        <v>-3490076</v>
      </c>
      <c r="Z46" s="6">
        <v>-55.24</v>
      </c>
      <c r="AA46" s="22">
        <v>40264305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436613769</v>
      </c>
      <c r="D48" s="40">
        <f>+D28+D32+D38+D42+D47</f>
        <v>0</v>
      </c>
      <c r="E48" s="41">
        <f t="shared" si="9"/>
        <v>456714934</v>
      </c>
      <c r="F48" s="42">
        <f t="shared" si="9"/>
        <v>456714934</v>
      </c>
      <c r="G48" s="42">
        <f t="shared" si="9"/>
        <v>21098692</v>
      </c>
      <c r="H48" s="42">
        <f t="shared" si="9"/>
        <v>24622012</v>
      </c>
      <c r="I48" s="42">
        <f t="shared" si="9"/>
        <v>0</v>
      </c>
      <c r="J48" s="42">
        <f t="shared" si="9"/>
        <v>45720704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45720704</v>
      </c>
      <c r="X48" s="42">
        <f t="shared" si="9"/>
        <v>112428682</v>
      </c>
      <c r="Y48" s="42">
        <f t="shared" si="9"/>
        <v>-66707978</v>
      </c>
      <c r="Z48" s="43">
        <f>+IF(X48&lt;&gt;0,+(Y48/X48)*100,0)</f>
        <v>-59.333594251331704</v>
      </c>
      <c r="AA48" s="40">
        <f>+AA28+AA32+AA38+AA42+AA47</f>
        <v>456714934</v>
      </c>
    </row>
    <row r="49" spans="1:27" ht="13.5">
      <c r="A49" s="14" t="s">
        <v>58</v>
      </c>
      <c r="B49" s="15"/>
      <c r="C49" s="44">
        <f aca="true" t="shared" si="10" ref="C49:Y49">+C25-C48</f>
        <v>-47013292</v>
      </c>
      <c r="D49" s="44">
        <f>+D25-D48</f>
        <v>0</v>
      </c>
      <c r="E49" s="45">
        <f t="shared" si="10"/>
        <v>-52869059</v>
      </c>
      <c r="F49" s="46">
        <f t="shared" si="10"/>
        <v>-52869059</v>
      </c>
      <c r="G49" s="46">
        <f t="shared" si="10"/>
        <v>47879191</v>
      </c>
      <c r="H49" s="46">
        <f t="shared" si="10"/>
        <v>-4679188</v>
      </c>
      <c r="I49" s="46">
        <f t="shared" si="10"/>
        <v>0</v>
      </c>
      <c r="J49" s="46">
        <f t="shared" si="10"/>
        <v>43200003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43200003</v>
      </c>
      <c r="X49" s="46">
        <f>IF(F25=F48,0,X25-X48)</f>
        <v>7422093</v>
      </c>
      <c r="Y49" s="46">
        <f t="shared" si="10"/>
        <v>35777910</v>
      </c>
      <c r="Z49" s="47">
        <f>+IF(X49&lt;&gt;0,+(Y49/X49)*100,0)</f>
        <v>482.04610209007086</v>
      </c>
      <c r="AA49" s="44">
        <f>+AA25-AA48</f>
        <v>-52869059</v>
      </c>
    </row>
    <row r="50" spans="1:27" ht="13.5">
      <c r="A50" s="16" t="s">
        <v>83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88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107953997</v>
      </c>
      <c r="D5" s="19">
        <f>SUM(D6:D8)</f>
        <v>0</v>
      </c>
      <c r="E5" s="20">
        <f t="shared" si="0"/>
        <v>110316536</v>
      </c>
      <c r="F5" s="21">
        <f t="shared" si="0"/>
        <v>110316536</v>
      </c>
      <c r="G5" s="21">
        <f t="shared" si="0"/>
        <v>42883541</v>
      </c>
      <c r="H5" s="21">
        <f t="shared" si="0"/>
        <v>2782601</v>
      </c>
      <c r="I5" s="21">
        <f t="shared" si="0"/>
        <v>252256</v>
      </c>
      <c r="J5" s="21">
        <f t="shared" si="0"/>
        <v>45918398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45918398</v>
      </c>
      <c r="X5" s="21">
        <f t="shared" si="0"/>
        <v>42609000</v>
      </c>
      <c r="Y5" s="21">
        <f t="shared" si="0"/>
        <v>3309398</v>
      </c>
      <c r="Z5" s="4">
        <f>+IF(X5&lt;&gt;0,+(Y5/X5)*100,0)</f>
        <v>7.766899011945832</v>
      </c>
      <c r="AA5" s="19">
        <f>SUM(AA6:AA8)</f>
        <v>110316536</v>
      </c>
    </row>
    <row r="6" spans="1:27" ht="13.5">
      <c r="A6" s="5" t="s">
        <v>33</v>
      </c>
      <c r="B6" s="3"/>
      <c r="C6" s="22">
        <v>101620000</v>
      </c>
      <c r="D6" s="22"/>
      <c r="E6" s="23">
        <v>106522000</v>
      </c>
      <c r="F6" s="24">
        <v>106522000</v>
      </c>
      <c r="G6" s="24">
        <v>41461000</v>
      </c>
      <c r="H6" s="24">
        <v>2709000</v>
      </c>
      <c r="I6" s="24"/>
      <c r="J6" s="24">
        <v>44170000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44170000</v>
      </c>
      <c r="X6" s="24">
        <v>42609000</v>
      </c>
      <c r="Y6" s="24">
        <v>1561000</v>
      </c>
      <c r="Z6" s="6">
        <v>3.66</v>
      </c>
      <c r="AA6" s="22">
        <v>106522000</v>
      </c>
    </row>
    <row r="7" spans="1:27" ht="13.5">
      <c r="A7" s="5" t="s">
        <v>34</v>
      </c>
      <c r="B7" s="3"/>
      <c r="C7" s="25">
        <v>6333997</v>
      </c>
      <c r="D7" s="25"/>
      <c r="E7" s="26">
        <v>3794536</v>
      </c>
      <c r="F7" s="27">
        <v>3794536</v>
      </c>
      <c r="G7" s="27">
        <v>1422541</v>
      </c>
      <c r="H7" s="27">
        <v>73601</v>
      </c>
      <c r="I7" s="27">
        <v>252256</v>
      </c>
      <c r="J7" s="27">
        <v>1748398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1748398</v>
      </c>
      <c r="X7" s="27"/>
      <c r="Y7" s="27">
        <v>1748398</v>
      </c>
      <c r="Z7" s="7">
        <v>0</v>
      </c>
      <c r="AA7" s="25">
        <v>3794536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890000</v>
      </c>
      <c r="D15" s="19">
        <f>SUM(D16:D18)</f>
        <v>0</v>
      </c>
      <c r="E15" s="20">
        <f t="shared" si="2"/>
        <v>934000</v>
      </c>
      <c r="F15" s="21">
        <f t="shared" si="2"/>
        <v>934000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934000</v>
      </c>
    </row>
    <row r="16" spans="1:27" ht="13.5">
      <c r="A16" s="5" t="s">
        <v>43</v>
      </c>
      <c r="B16" s="3"/>
      <c r="C16" s="22">
        <v>890000</v>
      </c>
      <c r="D16" s="22"/>
      <c r="E16" s="23">
        <v>934000</v>
      </c>
      <c r="F16" s="24">
        <v>934000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>
        <v>934000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108843997</v>
      </c>
      <c r="D25" s="40">
        <f>+D5+D9+D15+D19+D24</f>
        <v>0</v>
      </c>
      <c r="E25" s="41">
        <f t="shared" si="4"/>
        <v>111250536</v>
      </c>
      <c r="F25" s="42">
        <f t="shared" si="4"/>
        <v>111250536</v>
      </c>
      <c r="G25" s="42">
        <f t="shared" si="4"/>
        <v>42883541</v>
      </c>
      <c r="H25" s="42">
        <f t="shared" si="4"/>
        <v>2782601</v>
      </c>
      <c r="I25" s="42">
        <f t="shared" si="4"/>
        <v>252256</v>
      </c>
      <c r="J25" s="42">
        <f t="shared" si="4"/>
        <v>45918398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45918398</v>
      </c>
      <c r="X25" s="42">
        <f t="shared" si="4"/>
        <v>42609000</v>
      </c>
      <c r="Y25" s="42">
        <f t="shared" si="4"/>
        <v>3309398</v>
      </c>
      <c r="Z25" s="43">
        <f>+IF(X25&lt;&gt;0,+(Y25/X25)*100,0)</f>
        <v>7.766899011945832</v>
      </c>
      <c r="AA25" s="40">
        <f>+AA5+AA9+AA15+AA19+AA24</f>
        <v>111250536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77433780</v>
      </c>
      <c r="D28" s="19">
        <f>SUM(D29:D31)</f>
        <v>0</v>
      </c>
      <c r="E28" s="20">
        <f t="shared" si="5"/>
        <v>84536748</v>
      </c>
      <c r="F28" s="21">
        <f t="shared" si="5"/>
        <v>84536748</v>
      </c>
      <c r="G28" s="21">
        <f t="shared" si="5"/>
        <v>6009462</v>
      </c>
      <c r="H28" s="21">
        <f t="shared" si="5"/>
        <v>5664035</v>
      </c>
      <c r="I28" s="21">
        <f t="shared" si="5"/>
        <v>9435922</v>
      </c>
      <c r="J28" s="21">
        <f t="shared" si="5"/>
        <v>21109419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21109419</v>
      </c>
      <c r="X28" s="21">
        <f t="shared" si="5"/>
        <v>17496550</v>
      </c>
      <c r="Y28" s="21">
        <f t="shared" si="5"/>
        <v>3612869</v>
      </c>
      <c r="Z28" s="4">
        <f>+IF(X28&lt;&gt;0,+(Y28/X28)*100,0)</f>
        <v>20.64903652434337</v>
      </c>
      <c r="AA28" s="19">
        <f>SUM(AA29:AA31)</f>
        <v>84536748</v>
      </c>
    </row>
    <row r="29" spans="1:27" ht="13.5">
      <c r="A29" s="5" t="s">
        <v>33</v>
      </c>
      <c r="B29" s="3"/>
      <c r="C29" s="22">
        <v>52431667</v>
      </c>
      <c r="D29" s="22"/>
      <c r="E29" s="23">
        <v>52604950</v>
      </c>
      <c r="F29" s="24">
        <v>52604950</v>
      </c>
      <c r="G29" s="24">
        <v>3793280</v>
      </c>
      <c r="H29" s="24">
        <v>3016126</v>
      </c>
      <c r="I29" s="24">
        <v>5981596</v>
      </c>
      <c r="J29" s="24">
        <v>12791002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12791002</v>
      </c>
      <c r="X29" s="24">
        <v>9742900</v>
      </c>
      <c r="Y29" s="24">
        <v>3048102</v>
      </c>
      <c r="Z29" s="6">
        <v>31.29</v>
      </c>
      <c r="AA29" s="22">
        <v>52604950</v>
      </c>
    </row>
    <row r="30" spans="1:27" ht="13.5">
      <c r="A30" s="5" t="s">
        <v>34</v>
      </c>
      <c r="B30" s="3"/>
      <c r="C30" s="25">
        <v>13010036</v>
      </c>
      <c r="D30" s="25"/>
      <c r="E30" s="26">
        <v>16277269</v>
      </c>
      <c r="F30" s="27">
        <v>16277269</v>
      </c>
      <c r="G30" s="27">
        <v>958905</v>
      </c>
      <c r="H30" s="27">
        <v>1145296</v>
      </c>
      <c r="I30" s="27">
        <v>2025309</v>
      </c>
      <c r="J30" s="27">
        <v>4129510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4129510</v>
      </c>
      <c r="X30" s="27">
        <v>3660000</v>
      </c>
      <c r="Y30" s="27">
        <v>469510</v>
      </c>
      <c r="Z30" s="7">
        <v>12.83</v>
      </c>
      <c r="AA30" s="25">
        <v>16277269</v>
      </c>
    </row>
    <row r="31" spans="1:27" ht="13.5">
      <c r="A31" s="5" t="s">
        <v>35</v>
      </c>
      <c r="B31" s="3"/>
      <c r="C31" s="22">
        <v>11992077</v>
      </c>
      <c r="D31" s="22"/>
      <c r="E31" s="23">
        <v>15654529</v>
      </c>
      <c r="F31" s="24">
        <v>15654529</v>
      </c>
      <c r="G31" s="24">
        <v>1257277</v>
      </c>
      <c r="H31" s="24">
        <v>1502613</v>
      </c>
      <c r="I31" s="24">
        <v>1429017</v>
      </c>
      <c r="J31" s="24">
        <v>4188907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4188907</v>
      </c>
      <c r="X31" s="24">
        <v>4093650</v>
      </c>
      <c r="Y31" s="24">
        <v>95257</v>
      </c>
      <c r="Z31" s="6">
        <v>2.33</v>
      </c>
      <c r="AA31" s="22">
        <v>15654529</v>
      </c>
    </row>
    <row r="32" spans="1:27" ht="13.5">
      <c r="A32" s="2" t="s">
        <v>36</v>
      </c>
      <c r="B32" s="3"/>
      <c r="C32" s="19">
        <f aca="true" t="shared" si="6" ref="C32:Y32">SUM(C33:C37)</f>
        <v>8305501</v>
      </c>
      <c r="D32" s="19">
        <f>SUM(D33:D37)</f>
        <v>0</v>
      </c>
      <c r="E32" s="20">
        <f t="shared" si="6"/>
        <v>8557885</v>
      </c>
      <c r="F32" s="21">
        <f t="shared" si="6"/>
        <v>8557885</v>
      </c>
      <c r="G32" s="21">
        <f t="shared" si="6"/>
        <v>726058</v>
      </c>
      <c r="H32" s="21">
        <f t="shared" si="6"/>
        <v>832179</v>
      </c>
      <c r="I32" s="21">
        <f t="shared" si="6"/>
        <v>729730</v>
      </c>
      <c r="J32" s="21">
        <f t="shared" si="6"/>
        <v>2287967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2287967</v>
      </c>
      <c r="X32" s="21">
        <f t="shared" si="6"/>
        <v>1838500</v>
      </c>
      <c r="Y32" s="21">
        <f t="shared" si="6"/>
        <v>449467</v>
      </c>
      <c r="Z32" s="4">
        <f>+IF(X32&lt;&gt;0,+(Y32/X32)*100,0)</f>
        <v>24.447484362251835</v>
      </c>
      <c r="AA32" s="19">
        <f>SUM(AA33:AA37)</f>
        <v>8557885</v>
      </c>
    </row>
    <row r="33" spans="1:27" ht="13.5">
      <c r="A33" s="5" t="s">
        <v>37</v>
      </c>
      <c r="B33" s="3"/>
      <c r="C33" s="22">
        <v>8305501</v>
      </c>
      <c r="D33" s="22"/>
      <c r="E33" s="23">
        <v>8557885</v>
      </c>
      <c r="F33" s="24">
        <v>8557885</v>
      </c>
      <c r="G33" s="24">
        <v>726058</v>
      </c>
      <c r="H33" s="24">
        <v>832179</v>
      </c>
      <c r="I33" s="24">
        <v>729730</v>
      </c>
      <c r="J33" s="24">
        <v>2287967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2287967</v>
      </c>
      <c r="X33" s="24">
        <v>1838500</v>
      </c>
      <c r="Y33" s="24">
        <v>449467</v>
      </c>
      <c r="Z33" s="6">
        <v>24.45</v>
      </c>
      <c r="AA33" s="22">
        <v>8557885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16251883</v>
      </c>
      <c r="D38" s="19">
        <f>SUM(D39:D41)</f>
        <v>0</v>
      </c>
      <c r="E38" s="20">
        <f t="shared" si="7"/>
        <v>17500367</v>
      </c>
      <c r="F38" s="21">
        <f t="shared" si="7"/>
        <v>17500367</v>
      </c>
      <c r="G38" s="21">
        <f t="shared" si="7"/>
        <v>1361118</v>
      </c>
      <c r="H38" s="21">
        <f t="shared" si="7"/>
        <v>1321797</v>
      </c>
      <c r="I38" s="21">
        <f t="shared" si="7"/>
        <v>1600808</v>
      </c>
      <c r="J38" s="21">
        <f t="shared" si="7"/>
        <v>4283723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4283723</v>
      </c>
      <c r="X38" s="21">
        <f t="shared" si="7"/>
        <v>4262500</v>
      </c>
      <c r="Y38" s="21">
        <f t="shared" si="7"/>
        <v>21223</v>
      </c>
      <c r="Z38" s="4">
        <f>+IF(X38&lt;&gt;0,+(Y38/X38)*100,0)</f>
        <v>0.49790029325513196</v>
      </c>
      <c r="AA38" s="19">
        <f>SUM(AA39:AA41)</f>
        <v>17500367</v>
      </c>
    </row>
    <row r="39" spans="1:27" ht="13.5">
      <c r="A39" s="5" t="s">
        <v>43</v>
      </c>
      <c r="B39" s="3"/>
      <c r="C39" s="22">
        <v>5957061</v>
      </c>
      <c r="D39" s="22"/>
      <c r="E39" s="23">
        <v>6389105</v>
      </c>
      <c r="F39" s="24">
        <v>6389105</v>
      </c>
      <c r="G39" s="24">
        <v>574023</v>
      </c>
      <c r="H39" s="24">
        <v>542625</v>
      </c>
      <c r="I39" s="24">
        <v>691329</v>
      </c>
      <c r="J39" s="24">
        <v>1807977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1807977</v>
      </c>
      <c r="X39" s="24">
        <v>2002600</v>
      </c>
      <c r="Y39" s="24">
        <v>-194623</v>
      </c>
      <c r="Z39" s="6">
        <v>-9.72</v>
      </c>
      <c r="AA39" s="22">
        <v>6389105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>
        <v>10294822</v>
      </c>
      <c r="D41" s="22"/>
      <c r="E41" s="23">
        <v>11111262</v>
      </c>
      <c r="F41" s="24">
        <v>11111262</v>
      </c>
      <c r="G41" s="24">
        <v>787095</v>
      </c>
      <c r="H41" s="24">
        <v>779172</v>
      </c>
      <c r="I41" s="24">
        <v>909479</v>
      </c>
      <c r="J41" s="24">
        <v>2475746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2475746</v>
      </c>
      <c r="X41" s="24">
        <v>2259900</v>
      </c>
      <c r="Y41" s="24">
        <v>215846</v>
      </c>
      <c r="Z41" s="6">
        <v>9.55</v>
      </c>
      <c r="AA41" s="22">
        <v>11111262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>
        <v>2795514</v>
      </c>
      <c r="D47" s="19"/>
      <c r="E47" s="20">
        <v>1770000</v>
      </c>
      <c r="F47" s="21">
        <v>1770000</v>
      </c>
      <c r="G47" s="21"/>
      <c r="H47" s="21"/>
      <c r="I47" s="21">
        <v>13125</v>
      </c>
      <c r="J47" s="21">
        <v>13125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13125</v>
      </c>
      <c r="X47" s="21">
        <v>500000</v>
      </c>
      <c r="Y47" s="21">
        <v>-486875</v>
      </c>
      <c r="Z47" s="4">
        <v>-97.38</v>
      </c>
      <c r="AA47" s="19">
        <v>1770000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104786678</v>
      </c>
      <c r="D48" s="40">
        <f>+D28+D32+D38+D42+D47</f>
        <v>0</v>
      </c>
      <c r="E48" s="41">
        <f t="shared" si="9"/>
        <v>112365000</v>
      </c>
      <c r="F48" s="42">
        <f t="shared" si="9"/>
        <v>112365000</v>
      </c>
      <c r="G48" s="42">
        <f t="shared" si="9"/>
        <v>8096638</v>
      </c>
      <c r="H48" s="42">
        <f t="shared" si="9"/>
        <v>7818011</v>
      </c>
      <c r="I48" s="42">
        <f t="shared" si="9"/>
        <v>11779585</v>
      </c>
      <c r="J48" s="42">
        <f t="shared" si="9"/>
        <v>27694234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27694234</v>
      </c>
      <c r="X48" s="42">
        <f t="shared" si="9"/>
        <v>24097550</v>
      </c>
      <c r="Y48" s="42">
        <f t="shared" si="9"/>
        <v>3596684</v>
      </c>
      <c r="Z48" s="43">
        <f>+IF(X48&lt;&gt;0,+(Y48/X48)*100,0)</f>
        <v>14.925517324375301</v>
      </c>
      <c r="AA48" s="40">
        <f>+AA28+AA32+AA38+AA42+AA47</f>
        <v>112365000</v>
      </c>
    </row>
    <row r="49" spans="1:27" ht="13.5">
      <c r="A49" s="14" t="s">
        <v>58</v>
      </c>
      <c r="B49" s="15"/>
      <c r="C49" s="44">
        <f aca="true" t="shared" si="10" ref="C49:Y49">+C25-C48</f>
        <v>4057319</v>
      </c>
      <c r="D49" s="44">
        <f>+D25-D48</f>
        <v>0</v>
      </c>
      <c r="E49" s="45">
        <f t="shared" si="10"/>
        <v>-1114464</v>
      </c>
      <c r="F49" s="46">
        <f t="shared" si="10"/>
        <v>-1114464</v>
      </c>
      <c r="G49" s="46">
        <f t="shared" si="10"/>
        <v>34786903</v>
      </c>
      <c r="H49" s="46">
        <f t="shared" si="10"/>
        <v>-5035410</v>
      </c>
      <c r="I49" s="46">
        <f t="shared" si="10"/>
        <v>-11527329</v>
      </c>
      <c r="J49" s="46">
        <f t="shared" si="10"/>
        <v>18224164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18224164</v>
      </c>
      <c r="X49" s="46">
        <f>IF(F25=F48,0,X25-X48)</f>
        <v>18511450</v>
      </c>
      <c r="Y49" s="46">
        <f t="shared" si="10"/>
        <v>-287286</v>
      </c>
      <c r="Z49" s="47">
        <f>+IF(X49&lt;&gt;0,+(Y49/X49)*100,0)</f>
        <v>-1.5519367742667376</v>
      </c>
      <c r="AA49" s="44">
        <f>+AA25-AA48</f>
        <v>-1114464</v>
      </c>
    </row>
    <row r="50" spans="1:27" ht="13.5">
      <c r="A50" s="16" t="s">
        <v>83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88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131934664</v>
      </c>
      <c r="D5" s="19">
        <f>SUM(D6:D8)</f>
        <v>0</v>
      </c>
      <c r="E5" s="20">
        <f t="shared" si="0"/>
        <v>133130863</v>
      </c>
      <c r="F5" s="21">
        <f t="shared" si="0"/>
        <v>133130863</v>
      </c>
      <c r="G5" s="21">
        <f t="shared" si="0"/>
        <v>69068929</v>
      </c>
      <c r="H5" s="21">
        <f t="shared" si="0"/>
        <v>-42226807</v>
      </c>
      <c r="I5" s="21">
        <f t="shared" si="0"/>
        <v>5799484</v>
      </c>
      <c r="J5" s="21">
        <f t="shared" si="0"/>
        <v>32641606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32641606</v>
      </c>
      <c r="X5" s="21">
        <f t="shared" si="0"/>
        <v>24696069</v>
      </c>
      <c r="Y5" s="21">
        <f t="shared" si="0"/>
        <v>7945537</v>
      </c>
      <c r="Z5" s="4">
        <f>+IF(X5&lt;&gt;0,+(Y5/X5)*100,0)</f>
        <v>32.17328636391484</v>
      </c>
      <c r="AA5" s="19">
        <f>SUM(AA6:AA8)</f>
        <v>133130863</v>
      </c>
    </row>
    <row r="6" spans="1:27" ht="13.5">
      <c r="A6" s="5" t="s">
        <v>33</v>
      </c>
      <c r="B6" s="3"/>
      <c r="C6" s="22">
        <v>70727184</v>
      </c>
      <c r="D6" s="22"/>
      <c r="E6" s="23">
        <v>48666182</v>
      </c>
      <c r="F6" s="24">
        <v>48666182</v>
      </c>
      <c r="G6" s="24">
        <v>65478140</v>
      </c>
      <c r="H6" s="24">
        <v>-46606629</v>
      </c>
      <c r="I6" s="24">
        <v>18631</v>
      </c>
      <c r="J6" s="24">
        <v>18890142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18890142</v>
      </c>
      <c r="X6" s="24">
        <v>12166545</v>
      </c>
      <c r="Y6" s="24">
        <v>6723597</v>
      </c>
      <c r="Z6" s="6">
        <v>55.26</v>
      </c>
      <c r="AA6" s="22">
        <v>48666182</v>
      </c>
    </row>
    <row r="7" spans="1:27" ht="13.5">
      <c r="A7" s="5" t="s">
        <v>34</v>
      </c>
      <c r="B7" s="3"/>
      <c r="C7" s="25">
        <v>57486270</v>
      </c>
      <c r="D7" s="25"/>
      <c r="E7" s="26">
        <v>77059728</v>
      </c>
      <c r="F7" s="27">
        <v>77059728</v>
      </c>
      <c r="G7" s="27">
        <v>3558532</v>
      </c>
      <c r="H7" s="27">
        <v>4322307</v>
      </c>
      <c r="I7" s="27">
        <v>5716060</v>
      </c>
      <c r="J7" s="27">
        <v>13596899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13596899</v>
      </c>
      <c r="X7" s="27">
        <v>12166545</v>
      </c>
      <c r="Y7" s="27">
        <v>1430354</v>
      </c>
      <c r="Z7" s="7">
        <v>11.76</v>
      </c>
      <c r="AA7" s="25">
        <v>77059728</v>
      </c>
    </row>
    <row r="8" spans="1:27" ht="13.5">
      <c r="A8" s="5" t="s">
        <v>35</v>
      </c>
      <c r="B8" s="3"/>
      <c r="C8" s="22">
        <v>3721210</v>
      </c>
      <c r="D8" s="22"/>
      <c r="E8" s="23">
        <v>7404953</v>
      </c>
      <c r="F8" s="24">
        <v>7404953</v>
      </c>
      <c r="G8" s="24">
        <v>32257</v>
      </c>
      <c r="H8" s="24">
        <v>57515</v>
      </c>
      <c r="I8" s="24">
        <v>64793</v>
      </c>
      <c r="J8" s="24">
        <v>154565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154565</v>
      </c>
      <c r="X8" s="24">
        <v>362979</v>
      </c>
      <c r="Y8" s="24">
        <v>-208414</v>
      </c>
      <c r="Z8" s="6">
        <v>-57.42</v>
      </c>
      <c r="AA8" s="22">
        <v>7404953</v>
      </c>
    </row>
    <row r="9" spans="1:27" ht="13.5">
      <c r="A9" s="2" t="s">
        <v>36</v>
      </c>
      <c r="B9" s="3"/>
      <c r="C9" s="19">
        <f aca="true" t="shared" si="1" ref="C9:Y9">SUM(C10:C14)</f>
        <v>8614352</v>
      </c>
      <c r="D9" s="19">
        <f>SUM(D10:D14)</f>
        <v>0</v>
      </c>
      <c r="E9" s="20">
        <f t="shared" si="1"/>
        <v>1308960</v>
      </c>
      <c r="F9" s="21">
        <f t="shared" si="1"/>
        <v>1308960</v>
      </c>
      <c r="G9" s="21">
        <f t="shared" si="1"/>
        <v>132262</v>
      </c>
      <c r="H9" s="21">
        <f t="shared" si="1"/>
        <v>73762</v>
      </c>
      <c r="I9" s="21">
        <f t="shared" si="1"/>
        <v>91924</v>
      </c>
      <c r="J9" s="21">
        <f t="shared" si="1"/>
        <v>297948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297948</v>
      </c>
      <c r="X9" s="21">
        <f t="shared" si="1"/>
        <v>337239</v>
      </c>
      <c r="Y9" s="21">
        <f t="shared" si="1"/>
        <v>-39291</v>
      </c>
      <c r="Z9" s="4">
        <f>+IF(X9&lt;&gt;0,+(Y9/X9)*100,0)</f>
        <v>-11.650787720281462</v>
      </c>
      <c r="AA9" s="19">
        <f>SUM(AA10:AA14)</f>
        <v>1308960</v>
      </c>
    </row>
    <row r="10" spans="1:27" ht="13.5">
      <c r="A10" s="5" t="s">
        <v>37</v>
      </c>
      <c r="B10" s="3"/>
      <c r="C10" s="22">
        <v>341900</v>
      </c>
      <c r="D10" s="22"/>
      <c r="E10" s="23">
        <v>413640</v>
      </c>
      <c r="F10" s="24">
        <v>413640</v>
      </c>
      <c r="G10" s="24">
        <v>35259</v>
      </c>
      <c r="H10" s="24">
        <v>29257</v>
      </c>
      <c r="I10" s="24">
        <v>20565</v>
      </c>
      <c r="J10" s="24">
        <v>85081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85081</v>
      </c>
      <c r="X10" s="24">
        <v>113409</v>
      </c>
      <c r="Y10" s="24">
        <v>-28328</v>
      </c>
      <c r="Z10" s="6">
        <v>-24.98</v>
      </c>
      <c r="AA10" s="22">
        <v>413640</v>
      </c>
    </row>
    <row r="11" spans="1:27" ht="13.5">
      <c r="A11" s="5" t="s">
        <v>38</v>
      </c>
      <c r="B11" s="3"/>
      <c r="C11" s="22">
        <v>192058</v>
      </c>
      <c r="D11" s="22"/>
      <c r="E11" s="23">
        <v>57240</v>
      </c>
      <c r="F11" s="24">
        <v>57240</v>
      </c>
      <c r="G11" s="24"/>
      <c r="H11" s="24">
        <v>-20744</v>
      </c>
      <c r="I11" s="24">
        <v>2852</v>
      </c>
      <c r="J11" s="24">
        <v>-17892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-17892</v>
      </c>
      <c r="X11" s="24">
        <v>14310</v>
      </c>
      <c r="Y11" s="24">
        <v>-32202</v>
      </c>
      <c r="Z11" s="6">
        <v>-225.03</v>
      </c>
      <c r="AA11" s="22">
        <v>57240</v>
      </c>
    </row>
    <row r="12" spans="1:27" ht="13.5">
      <c r="A12" s="5" t="s">
        <v>39</v>
      </c>
      <c r="B12" s="3"/>
      <c r="C12" s="22">
        <v>2163000</v>
      </c>
      <c r="D12" s="22"/>
      <c r="E12" s="23">
        <v>291600</v>
      </c>
      <c r="F12" s="24">
        <v>291600</v>
      </c>
      <c r="G12" s="24">
        <v>21857</v>
      </c>
      <c r="H12" s="24">
        <v>11928</v>
      </c>
      <c r="I12" s="24">
        <v>18982</v>
      </c>
      <c r="J12" s="24">
        <v>52767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52767</v>
      </c>
      <c r="X12" s="24">
        <v>72900</v>
      </c>
      <c r="Y12" s="24">
        <v>-20133</v>
      </c>
      <c r="Z12" s="6">
        <v>-27.62</v>
      </c>
      <c r="AA12" s="22">
        <v>291600</v>
      </c>
    </row>
    <row r="13" spans="1:27" ht="13.5">
      <c r="A13" s="5" t="s">
        <v>40</v>
      </c>
      <c r="B13" s="3"/>
      <c r="C13" s="22">
        <v>5917394</v>
      </c>
      <c r="D13" s="22"/>
      <c r="E13" s="23">
        <v>546480</v>
      </c>
      <c r="F13" s="24">
        <v>546480</v>
      </c>
      <c r="G13" s="24">
        <v>75146</v>
      </c>
      <c r="H13" s="24">
        <v>53321</v>
      </c>
      <c r="I13" s="24">
        <v>49525</v>
      </c>
      <c r="J13" s="24">
        <v>177992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177992</v>
      </c>
      <c r="X13" s="24">
        <v>136620</v>
      </c>
      <c r="Y13" s="24">
        <v>41372</v>
      </c>
      <c r="Z13" s="6">
        <v>30.28</v>
      </c>
      <c r="AA13" s="22">
        <v>546480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25752850</v>
      </c>
      <c r="D15" s="19">
        <f>SUM(D16:D18)</f>
        <v>0</v>
      </c>
      <c r="E15" s="20">
        <f t="shared" si="2"/>
        <v>28596698</v>
      </c>
      <c r="F15" s="21">
        <f t="shared" si="2"/>
        <v>28596698</v>
      </c>
      <c r="G15" s="21">
        <f t="shared" si="2"/>
        <v>0</v>
      </c>
      <c r="H15" s="21">
        <f t="shared" si="2"/>
        <v>11313169</v>
      </c>
      <c r="I15" s="21">
        <f t="shared" si="2"/>
        <v>175</v>
      </c>
      <c r="J15" s="21">
        <f t="shared" si="2"/>
        <v>11313344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11313344</v>
      </c>
      <c r="X15" s="21">
        <f t="shared" si="2"/>
        <v>7884924</v>
      </c>
      <c r="Y15" s="21">
        <f t="shared" si="2"/>
        <v>3428420</v>
      </c>
      <c r="Z15" s="4">
        <f>+IF(X15&lt;&gt;0,+(Y15/X15)*100,0)</f>
        <v>43.480698101846</v>
      </c>
      <c r="AA15" s="19">
        <f>SUM(AA16:AA18)</f>
        <v>28596698</v>
      </c>
    </row>
    <row r="16" spans="1:27" ht="13.5">
      <c r="A16" s="5" t="s">
        <v>43</v>
      </c>
      <c r="B16" s="3"/>
      <c r="C16" s="22"/>
      <c r="D16" s="22"/>
      <c r="E16" s="23">
        <v>40000</v>
      </c>
      <c r="F16" s="24">
        <v>40000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>
        <v>40000</v>
      </c>
    </row>
    <row r="17" spans="1:27" ht="13.5">
      <c r="A17" s="5" t="s">
        <v>44</v>
      </c>
      <c r="B17" s="3"/>
      <c r="C17" s="22">
        <v>25752850</v>
      </c>
      <c r="D17" s="22"/>
      <c r="E17" s="23">
        <v>28556698</v>
      </c>
      <c r="F17" s="24">
        <v>28556698</v>
      </c>
      <c r="G17" s="24"/>
      <c r="H17" s="24">
        <v>11313169</v>
      </c>
      <c r="I17" s="24">
        <v>175</v>
      </c>
      <c r="J17" s="24">
        <v>11313344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11313344</v>
      </c>
      <c r="X17" s="24">
        <v>7884924</v>
      </c>
      <c r="Y17" s="24">
        <v>3428420</v>
      </c>
      <c r="Z17" s="6">
        <v>43.48</v>
      </c>
      <c r="AA17" s="22">
        <v>28556698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291350400</v>
      </c>
      <c r="D19" s="19">
        <f>SUM(D20:D23)</f>
        <v>0</v>
      </c>
      <c r="E19" s="20">
        <f t="shared" si="3"/>
        <v>286359259</v>
      </c>
      <c r="F19" s="21">
        <f t="shared" si="3"/>
        <v>286359259</v>
      </c>
      <c r="G19" s="21">
        <f t="shared" si="3"/>
        <v>12090874</v>
      </c>
      <c r="H19" s="21">
        <f t="shared" si="3"/>
        <v>50398593</v>
      </c>
      <c r="I19" s="21">
        <f t="shared" si="3"/>
        <v>16393682</v>
      </c>
      <c r="J19" s="21">
        <f t="shared" si="3"/>
        <v>78883149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78883149</v>
      </c>
      <c r="X19" s="21">
        <f t="shared" si="3"/>
        <v>72519397</v>
      </c>
      <c r="Y19" s="21">
        <f t="shared" si="3"/>
        <v>6363752</v>
      </c>
      <c r="Z19" s="4">
        <f>+IF(X19&lt;&gt;0,+(Y19/X19)*100,0)</f>
        <v>8.775241195124664</v>
      </c>
      <c r="AA19" s="19">
        <f>SUM(AA20:AA23)</f>
        <v>286359259</v>
      </c>
    </row>
    <row r="20" spans="1:27" ht="13.5">
      <c r="A20" s="5" t="s">
        <v>47</v>
      </c>
      <c r="B20" s="3"/>
      <c r="C20" s="22">
        <v>94982957</v>
      </c>
      <c r="D20" s="22"/>
      <c r="E20" s="23">
        <v>108654174</v>
      </c>
      <c r="F20" s="24">
        <v>108654174</v>
      </c>
      <c r="G20" s="24">
        <v>6393931</v>
      </c>
      <c r="H20" s="24">
        <v>24864201</v>
      </c>
      <c r="I20" s="24">
        <v>6341414</v>
      </c>
      <c r="J20" s="24">
        <v>37599546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37599546</v>
      </c>
      <c r="X20" s="24">
        <v>27347377</v>
      </c>
      <c r="Y20" s="24">
        <v>10252169</v>
      </c>
      <c r="Z20" s="6">
        <v>37.49</v>
      </c>
      <c r="AA20" s="22">
        <v>108654174</v>
      </c>
    </row>
    <row r="21" spans="1:27" ht="13.5">
      <c r="A21" s="5" t="s">
        <v>48</v>
      </c>
      <c r="B21" s="3"/>
      <c r="C21" s="22">
        <v>135588210</v>
      </c>
      <c r="D21" s="22"/>
      <c r="E21" s="23">
        <v>111368077</v>
      </c>
      <c r="F21" s="24">
        <v>111368077</v>
      </c>
      <c r="G21" s="24">
        <v>2341206</v>
      </c>
      <c r="H21" s="24">
        <v>10460795</v>
      </c>
      <c r="I21" s="24">
        <v>6256316</v>
      </c>
      <c r="J21" s="24">
        <v>19058317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19058317</v>
      </c>
      <c r="X21" s="24">
        <v>28587768</v>
      </c>
      <c r="Y21" s="24">
        <v>-9529451</v>
      </c>
      <c r="Z21" s="6">
        <v>-33.33</v>
      </c>
      <c r="AA21" s="22">
        <v>111368077</v>
      </c>
    </row>
    <row r="22" spans="1:27" ht="13.5">
      <c r="A22" s="5" t="s">
        <v>49</v>
      </c>
      <c r="B22" s="3"/>
      <c r="C22" s="25">
        <v>27056926</v>
      </c>
      <c r="D22" s="25"/>
      <c r="E22" s="26">
        <v>28567977</v>
      </c>
      <c r="F22" s="27">
        <v>28567977</v>
      </c>
      <c r="G22" s="27">
        <v>1544794</v>
      </c>
      <c r="H22" s="27">
        <v>6128680</v>
      </c>
      <c r="I22" s="27">
        <v>1984394</v>
      </c>
      <c r="J22" s="27">
        <v>9657868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9657868</v>
      </c>
      <c r="X22" s="27">
        <v>7141995</v>
      </c>
      <c r="Y22" s="27">
        <v>2515873</v>
      </c>
      <c r="Z22" s="7">
        <v>35.23</v>
      </c>
      <c r="AA22" s="25">
        <v>28567977</v>
      </c>
    </row>
    <row r="23" spans="1:27" ht="13.5">
      <c r="A23" s="5" t="s">
        <v>50</v>
      </c>
      <c r="B23" s="3"/>
      <c r="C23" s="22">
        <v>33722307</v>
      </c>
      <c r="D23" s="22"/>
      <c r="E23" s="23">
        <v>37769031</v>
      </c>
      <c r="F23" s="24">
        <v>37769031</v>
      </c>
      <c r="G23" s="24">
        <v>1810943</v>
      </c>
      <c r="H23" s="24">
        <v>8944917</v>
      </c>
      <c r="I23" s="24">
        <v>1811558</v>
      </c>
      <c r="J23" s="24">
        <v>12567418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12567418</v>
      </c>
      <c r="X23" s="24">
        <v>9442257</v>
      </c>
      <c r="Y23" s="24">
        <v>3125161</v>
      </c>
      <c r="Z23" s="6">
        <v>33.1</v>
      </c>
      <c r="AA23" s="22">
        <v>37769031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457652266</v>
      </c>
      <c r="D25" s="40">
        <f>+D5+D9+D15+D19+D24</f>
        <v>0</v>
      </c>
      <c r="E25" s="41">
        <f t="shared" si="4"/>
        <v>449395780</v>
      </c>
      <c r="F25" s="42">
        <f t="shared" si="4"/>
        <v>449395780</v>
      </c>
      <c r="G25" s="42">
        <f t="shared" si="4"/>
        <v>81292065</v>
      </c>
      <c r="H25" s="42">
        <f t="shared" si="4"/>
        <v>19558717</v>
      </c>
      <c r="I25" s="42">
        <f t="shared" si="4"/>
        <v>22285265</v>
      </c>
      <c r="J25" s="42">
        <f t="shared" si="4"/>
        <v>123136047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123136047</v>
      </c>
      <c r="X25" s="42">
        <f t="shared" si="4"/>
        <v>105437629</v>
      </c>
      <c r="Y25" s="42">
        <f t="shared" si="4"/>
        <v>17698418</v>
      </c>
      <c r="Z25" s="43">
        <f>+IF(X25&lt;&gt;0,+(Y25/X25)*100,0)</f>
        <v>16.785675254514686</v>
      </c>
      <c r="AA25" s="40">
        <f>+AA5+AA9+AA15+AA19+AA24</f>
        <v>449395780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128102093</v>
      </c>
      <c r="D28" s="19">
        <f>SUM(D29:D31)</f>
        <v>0</v>
      </c>
      <c r="E28" s="20">
        <f t="shared" si="5"/>
        <v>109646764</v>
      </c>
      <c r="F28" s="21">
        <f t="shared" si="5"/>
        <v>109646764</v>
      </c>
      <c r="G28" s="21">
        <f t="shared" si="5"/>
        <v>6743803</v>
      </c>
      <c r="H28" s="21">
        <f t="shared" si="5"/>
        <v>8351075</v>
      </c>
      <c r="I28" s="21">
        <f t="shared" si="5"/>
        <v>10905310</v>
      </c>
      <c r="J28" s="21">
        <f t="shared" si="5"/>
        <v>26000188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26000188</v>
      </c>
      <c r="X28" s="21">
        <f t="shared" si="5"/>
        <v>35512394</v>
      </c>
      <c r="Y28" s="21">
        <f t="shared" si="5"/>
        <v>-9512206</v>
      </c>
      <c r="Z28" s="4">
        <f>+IF(X28&lt;&gt;0,+(Y28/X28)*100,0)</f>
        <v>-26.785594910892236</v>
      </c>
      <c r="AA28" s="19">
        <f>SUM(AA29:AA31)</f>
        <v>109646764</v>
      </c>
    </row>
    <row r="29" spans="1:27" ht="13.5">
      <c r="A29" s="5" t="s">
        <v>33</v>
      </c>
      <c r="B29" s="3"/>
      <c r="C29" s="22">
        <v>54866820</v>
      </c>
      <c r="D29" s="22"/>
      <c r="E29" s="23">
        <v>46071355</v>
      </c>
      <c r="F29" s="24">
        <v>46071355</v>
      </c>
      <c r="G29" s="24">
        <v>2365429</v>
      </c>
      <c r="H29" s="24">
        <v>4191324</v>
      </c>
      <c r="I29" s="24">
        <v>4791120</v>
      </c>
      <c r="J29" s="24">
        <v>11347873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11347873</v>
      </c>
      <c r="X29" s="24">
        <v>14950738</v>
      </c>
      <c r="Y29" s="24">
        <v>-3602865</v>
      </c>
      <c r="Z29" s="6">
        <v>-24.1</v>
      </c>
      <c r="AA29" s="22">
        <v>46071355</v>
      </c>
    </row>
    <row r="30" spans="1:27" ht="13.5">
      <c r="A30" s="5" t="s">
        <v>34</v>
      </c>
      <c r="B30" s="3"/>
      <c r="C30" s="25">
        <v>45248194</v>
      </c>
      <c r="D30" s="25"/>
      <c r="E30" s="26">
        <v>32520425</v>
      </c>
      <c r="F30" s="27">
        <v>32520425</v>
      </c>
      <c r="G30" s="27">
        <v>2451886</v>
      </c>
      <c r="H30" s="27">
        <v>1492575</v>
      </c>
      <c r="I30" s="27">
        <v>3259071</v>
      </c>
      <c r="J30" s="27">
        <v>7203532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7203532</v>
      </c>
      <c r="X30" s="27">
        <v>9983544</v>
      </c>
      <c r="Y30" s="27">
        <v>-2780012</v>
      </c>
      <c r="Z30" s="7">
        <v>-27.85</v>
      </c>
      <c r="AA30" s="25">
        <v>32520425</v>
      </c>
    </row>
    <row r="31" spans="1:27" ht="13.5">
      <c r="A31" s="5" t="s">
        <v>35</v>
      </c>
      <c r="B31" s="3"/>
      <c r="C31" s="22">
        <v>27987079</v>
      </c>
      <c r="D31" s="22"/>
      <c r="E31" s="23">
        <v>31054984</v>
      </c>
      <c r="F31" s="24">
        <v>31054984</v>
      </c>
      <c r="G31" s="24">
        <v>1926488</v>
      </c>
      <c r="H31" s="24">
        <v>2667176</v>
      </c>
      <c r="I31" s="24">
        <v>2855119</v>
      </c>
      <c r="J31" s="24">
        <v>7448783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7448783</v>
      </c>
      <c r="X31" s="24">
        <v>10578112</v>
      </c>
      <c r="Y31" s="24">
        <v>-3129329</v>
      </c>
      <c r="Z31" s="6">
        <v>-29.58</v>
      </c>
      <c r="AA31" s="22">
        <v>31054984</v>
      </c>
    </row>
    <row r="32" spans="1:27" ht="13.5">
      <c r="A32" s="2" t="s">
        <v>36</v>
      </c>
      <c r="B32" s="3"/>
      <c r="C32" s="19">
        <f aca="true" t="shared" si="6" ref="C32:Y32">SUM(C33:C37)</f>
        <v>48566252</v>
      </c>
      <c r="D32" s="19">
        <f>SUM(D33:D37)</f>
        <v>0</v>
      </c>
      <c r="E32" s="20">
        <f t="shared" si="6"/>
        <v>37089910</v>
      </c>
      <c r="F32" s="21">
        <f t="shared" si="6"/>
        <v>37089910</v>
      </c>
      <c r="G32" s="21">
        <f t="shared" si="6"/>
        <v>2671126</v>
      </c>
      <c r="H32" s="21">
        <f t="shared" si="6"/>
        <v>2769357</v>
      </c>
      <c r="I32" s="21">
        <f t="shared" si="6"/>
        <v>2876090</v>
      </c>
      <c r="J32" s="21">
        <f t="shared" si="6"/>
        <v>8316573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8316573</v>
      </c>
      <c r="X32" s="21">
        <f t="shared" si="6"/>
        <v>11316674</v>
      </c>
      <c r="Y32" s="21">
        <f t="shared" si="6"/>
        <v>-3000101</v>
      </c>
      <c r="Z32" s="4">
        <f>+IF(X32&lt;&gt;0,+(Y32/X32)*100,0)</f>
        <v>-26.510448211197037</v>
      </c>
      <c r="AA32" s="19">
        <f>SUM(AA33:AA37)</f>
        <v>37089910</v>
      </c>
    </row>
    <row r="33" spans="1:27" ht="13.5">
      <c r="A33" s="5" t="s">
        <v>37</v>
      </c>
      <c r="B33" s="3"/>
      <c r="C33" s="22">
        <v>10331081</v>
      </c>
      <c r="D33" s="22"/>
      <c r="E33" s="23">
        <v>5632273</v>
      </c>
      <c r="F33" s="24">
        <v>5632273</v>
      </c>
      <c r="G33" s="24">
        <v>500695</v>
      </c>
      <c r="H33" s="24">
        <v>510434</v>
      </c>
      <c r="I33" s="24">
        <v>641091</v>
      </c>
      <c r="J33" s="24">
        <v>1652220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1652220</v>
      </c>
      <c r="X33" s="24">
        <v>2516512</v>
      </c>
      <c r="Y33" s="24">
        <v>-864292</v>
      </c>
      <c r="Z33" s="6">
        <v>-34.34</v>
      </c>
      <c r="AA33" s="22">
        <v>5632273</v>
      </c>
    </row>
    <row r="34" spans="1:27" ht="13.5">
      <c r="A34" s="5" t="s">
        <v>38</v>
      </c>
      <c r="B34" s="3"/>
      <c r="C34" s="22">
        <v>19382438</v>
      </c>
      <c r="D34" s="22"/>
      <c r="E34" s="23">
        <v>9503916</v>
      </c>
      <c r="F34" s="24">
        <v>9503916</v>
      </c>
      <c r="G34" s="24">
        <v>610292</v>
      </c>
      <c r="H34" s="24">
        <v>656586</v>
      </c>
      <c r="I34" s="24">
        <v>714211</v>
      </c>
      <c r="J34" s="24">
        <v>1981089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1981089</v>
      </c>
      <c r="X34" s="24">
        <v>3284719</v>
      </c>
      <c r="Y34" s="24">
        <v>-1303630</v>
      </c>
      <c r="Z34" s="6">
        <v>-39.69</v>
      </c>
      <c r="AA34" s="22">
        <v>9503916</v>
      </c>
    </row>
    <row r="35" spans="1:27" ht="13.5">
      <c r="A35" s="5" t="s">
        <v>39</v>
      </c>
      <c r="B35" s="3"/>
      <c r="C35" s="22">
        <v>11941664</v>
      </c>
      <c r="D35" s="22"/>
      <c r="E35" s="23">
        <v>14415358</v>
      </c>
      <c r="F35" s="24">
        <v>14415358</v>
      </c>
      <c r="G35" s="24">
        <v>1248288</v>
      </c>
      <c r="H35" s="24">
        <v>1210353</v>
      </c>
      <c r="I35" s="24">
        <v>1122206</v>
      </c>
      <c r="J35" s="24">
        <v>3580847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3580847</v>
      </c>
      <c r="X35" s="24">
        <v>3230891</v>
      </c>
      <c r="Y35" s="24">
        <v>349956</v>
      </c>
      <c r="Z35" s="6">
        <v>10.83</v>
      </c>
      <c r="AA35" s="22">
        <v>14415358</v>
      </c>
    </row>
    <row r="36" spans="1:27" ht="13.5">
      <c r="A36" s="5" t="s">
        <v>40</v>
      </c>
      <c r="B36" s="3"/>
      <c r="C36" s="22">
        <v>6911069</v>
      </c>
      <c r="D36" s="22"/>
      <c r="E36" s="23">
        <v>7538363</v>
      </c>
      <c r="F36" s="24">
        <v>7538363</v>
      </c>
      <c r="G36" s="24">
        <v>311851</v>
      </c>
      <c r="H36" s="24">
        <v>391984</v>
      </c>
      <c r="I36" s="24">
        <v>398582</v>
      </c>
      <c r="J36" s="24">
        <v>1102417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1102417</v>
      </c>
      <c r="X36" s="24">
        <v>2284552</v>
      </c>
      <c r="Y36" s="24">
        <v>-1182135</v>
      </c>
      <c r="Z36" s="6">
        <v>-51.74</v>
      </c>
      <c r="AA36" s="22">
        <v>7538363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12450835</v>
      </c>
      <c r="D38" s="19">
        <f>SUM(D39:D41)</f>
        <v>0</v>
      </c>
      <c r="E38" s="20">
        <f t="shared" si="7"/>
        <v>23562183</v>
      </c>
      <c r="F38" s="21">
        <f t="shared" si="7"/>
        <v>23562183</v>
      </c>
      <c r="G38" s="21">
        <f t="shared" si="7"/>
        <v>1546637</v>
      </c>
      <c r="H38" s="21">
        <f t="shared" si="7"/>
        <v>1298319</v>
      </c>
      <c r="I38" s="21">
        <f t="shared" si="7"/>
        <v>1203546</v>
      </c>
      <c r="J38" s="21">
        <f t="shared" si="7"/>
        <v>4048502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4048502</v>
      </c>
      <c r="X38" s="21">
        <f t="shared" si="7"/>
        <v>10483855</v>
      </c>
      <c r="Y38" s="21">
        <f t="shared" si="7"/>
        <v>-6435353</v>
      </c>
      <c r="Z38" s="4">
        <f>+IF(X38&lt;&gt;0,+(Y38/X38)*100,0)</f>
        <v>-61.38346056865532</v>
      </c>
      <c r="AA38" s="19">
        <f>SUM(AA39:AA41)</f>
        <v>23562183</v>
      </c>
    </row>
    <row r="39" spans="1:27" ht="13.5">
      <c r="A39" s="5" t="s">
        <v>43</v>
      </c>
      <c r="B39" s="3"/>
      <c r="C39" s="22"/>
      <c r="D39" s="22"/>
      <c r="E39" s="23">
        <v>769432</v>
      </c>
      <c r="F39" s="24">
        <v>769432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>
        <v>769432</v>
      </c>
    </row>
    <row r="40" spans="1:27" ht="13.5">
      <c r="A40" s="5" t="s">
        <v>44</v>
      </c>
      <c r="B40" s="3"/>
      <c r="C40" s="22">
        <v>12450835</v>
      </c>
      <c r="D40" s="22"/>
      <c r="E40" s="23">
        <v>22792751</v>
      </c>
      <c r="F40" s="24">
        <v>22792751</v>
      </c>
      <c r="G40" s="24">
        <v>1546637</v>
      </c>
      <c r="H40" s="24">
        <v>1298319</v>
      </c>
      <c r="I40" s="24">
        <v>1203546</v>
      </c>
      <c r="J40" s="24">
        <v>4048502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4048502</v>
      </c>
      <c r="X40" s="24">
        <v>10483855</v>
      </c>
      <c r="Y40" s="24">
        <v>-6435353</v>
      </c>
      <c r="Z40" s="6">
        <v>-61.38</v>
      </c>
      <c r="AA40" s="22">
        <v>22792751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365846433</v>
      </c>
      <c r="D42" s="19">
        <f>SUM(D43:D46)</f>
        <v>0</v>
      </c>
      <c r="E42" s="20">
        <f t="shared" si="8"/>
        <v>217299785</v>
      </c>
      <c r="F42" s="21">
        <f t="shared" si="8"/>
        <v>217299785</v>
      </c>
      <c r="G42" s="21">
        <f t="shared" si="8"/>
        <v>4372384</v>
      </c>
      <c r="H42" s="21">
        <f t="shared" si="8"/>
        <v>21074245</v>
      </c>
      <c r="I42" s="21">
        <f t="shared" si="8"/>
        <v>12123869</v>
      </c>
      <c r="J42" s="21">
        <f t="shared" si="8"/>
        <v>37570498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37570498</v>
      </c>
      <c r="X42" s="21">
        <f t="shared" si="8"/>
        <v>74233991</v>
      </c>
      <c r="Y42" s="21">
        <f t="shared" si="8"/>
        <v>-36663493</v>
      </c>
      <c r="Z42" s="4">
        <f>+IF(X42&lt;&gt;0,+(Y42/X42)*100,0)</f>
        <v>-49.38909050437555</v>
      </c>
      <c r="AA42" s="19">
        <f>SUM(AA43:AA46)</f>
        <v>217299785</v>
      </c>
    </row>
    <row r="43" spans="1:27" ht="13.5">
      <c r="A43" s="5" t="s">
        <v>47</v>
      </c>
      <c r="B43" s="3"/>
      <c r="C43" s="22">
        <v>62277096</v>
      </c>
      <c r="D43" s="22"/>
      <c r="E43" s="23">
        <v>81884474</v>
      </c>
      <c r="F43" s="24">
        <v>81884474</v>
      </c>
      <c r="G43" s="24">
        <v>485738</v>
      </c>
      <c r="H43" s="24">
        <v>16432013</v>
      </c>
      <c r="I43" s="24">
        <v>6885307</v>
      </c>
      <c r="J43" s="24">
        <v>23803058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23803058</v>
      </c>
      <c r="X43" s="24">
        <v>21102719</v>
      </c>
      <c r="Y43" s="24">
        <v>2700339</v>
      </c>
      <c r="Z43" s="6">
        <v>12.8</v>
      </c>
      <c r="AA43" s="22">
        <v>81884474</v>
      </c>
    </row>
    <row r="44" spans="1:27" ht="13.5">
      <c r="A44" s="5" t="s">
        <v>48</v>
      </c>
      <c r="B44" s="3"/>
      <c r="C44" s="22">
        <v>220256722</v>
      </c>
      <c r="D44" s="22"/>
      <c r="E44" s="23">
        <v>50575388</v>
      </c>
      <c r="F44" s="24">
        <v>50575388</v>
      </c>
      <c r="G44" s="24">
        <v>1148740</v>
      </c>
      <c r="H44" s="24">
        <v>1748688</v>
      </c>
      <c r="I44" s="24">
        <v>1766909</v>
      </c>
      <c r="J44" s="24">
        <v>4664337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4664337</v>
      </c>
      <c r="X44" s="24">
        <v>21507596</v>
      </c>
      <c r="Y44" s="24">
        <v>-16843259</v>
      </c>
      <c r="Z44" s="6">
        <v>-78.31</v>
      </c>
      <c r="AA44" s="22">
        <v>50575388</v>
      </c>
    </row>
    <row r="45" spans="1:27" ht="13.5">
      <c r="A45" s="5" t="s">
        <v>49</v>
      </c>
      <c r="B45" s="3"/>
      <c r="C45" s="25">
        <v>44051784</v>
      </c>
      <c r="D45" s="25"/>
      <c r="E45" s="26">
        <v>41710929</v>
      </c>
      <c r="F45" s="27">
        <v>41710929</v>
      </c>
      <c r="G45" s="27">
        <v>1214722</v>
      </c>
      <c r="H45" s="27">
        <v>1221428</v>
      </c>
      <c r="I45" s="27">
        <v>1260258</v>
      </c>
      <c r="J45" s="27">
        <v>3696408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3696408</v>
      </c>
      <c r="X45" s="27">
        <v>17973045</v>
      </c>
      <c r="Y45" s="27">
        <v>-14276637</v>
      </c>
      <c r="Z45" s="7">
        <v>-79.43</v>
      </c>
      <c r="AA45" s="25">
        <v>41710929</v>
      </c>
    </row>
    <row r="46" spans="1:27" ht="13.5">
      <c r="A46" s="5" t="s">
        <v>50</v>
      </c>
      <c r="B46" s="3"/>
      <c r="C46" s="22">
        <v>39260831</v>
      </c>
      <c r="D46" s="22"/>
      <c r="E46" s="23">
        <v>43128994</v>
      </c>
      <c r="F46" s="24">
        <v>43128994</v>
      </c>
      <c r="G46" s="24">
        <v>1523184</v>
      </c>
      <c r="H46" s="24">
        <v>1672116</v>
      </c>
      <c r="I46" s="24">
        <v>2211395</v>
      </c>
      <c r="J46" s="24">
        <v>5406695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5406695</v>
      </c>
      <c r="X46" s="24">
        <v>13650631</v>
      </c>
      <c r="Y46" s="24">
        <v>-8243936</v>
      </c>
      <c r="Z46" s="6">
        <v>-60.39</v>
      </c>
      <c r="AA46" s="22">
        <v>43128994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>
        <v>71624</v>
      </c>
      <c r="H47" s="21"/>
      <c r="I47" s="21"/>
      <c r="J47" s="21">
        <v>71624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71624</v>
      </c>
      <c r="X47" s="21"/>
      <c r="Y47" s="21">
        <v>71624</v>
      </c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554965613</v>
      </c>
      <c r="D48" s="40">
        <f>+D28+D32+D38+D42+D47</f>
        <v>0</v>
      </c>
      <c r="E48" s="41">
        <f t="shared" si="9"/>
        <v>387598642</v>
      </c>
      <c r="F48" s="42">
        <f t="shared" si="9"/>
        <v>387598642</v>
      </c>
      <c r="G48" s="42">
        <f t="shared" si="9"/>
        <v>15405574</v>
      </c>
      <c r="H48" s="42">
        <f t="shared" si="9"/>
        <v>33492996</v>
      </c>
      <c r="I48" s="42">
        <f t="shared" si="9"/>
        <v>27108815</v>
      </c>
      <c r="J48" s="42">
        <f t="shared" si="9"/>
        <v>76007385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76007385</v>
      </c>
      <c r="X48" s="42">
        <f t="shared" si="9"/>
        <v>131546914</v>
      </c>
      <c r="Y48" s="42">
        <f t="shared" si="9"/>
        <v>-55539529</v>
      </c>
      <c r="Z48" s="43">
        <f>+IF(X48&lt;&gt;0,+(Y48/X48)*100,0)</f>
        <v>-42.22032072907464</v>
      </c>
      <c r="AA48" s="40">
        <f>+AA28+AA32+AA38+AA42+AA47</f>
        <v>387598642</v>
      </c>
    </row>
    <row r="49" spans="1:27" ht="13.5">
      <c r="A49" s="14" t="s">
        <v>58</v>
      </c>
      <c r="B49" s="15"/>
      <c r="C49" s="44">
        <f aca="true" t="shared" si="10" ref="C49:Y49">+C25-C48</f>
        <v>-97313347</v>
      </c>
      <c r="D49" s="44">
        <f>+D25-D48</f>
        <v>0</v>
      </c>
      <c r="E49" s="45">
        <f t="shared" si="10"/>
        <v>61797138</v>
      </c>
      <c r="F49" s="46">
        <f t="shared" si="10"/>
        <v>61797138</v>
      </c>
      <c r="G49" s="46">
        <f t="shared" si="10"/>
        <v>65886491</v>
      </c>
      <c r="H49" s="46">
        <f t="shared" si="10"/>
        <v>-13934279</v>
      </c>
      <c r="I49" s="46">
        <f t="shared" si="10"/>
        <v>-4823550</v>
      </c>
      <c r="J49" s="46">
        <f t="shared" si="10"/>
        <v>47128662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47128662</v>
      </c>
      <c r="X49" s="46">
        <f>IF(F25=F48,0,X25-X48)</f>
        <v>-26109285</v>
      </c>
      <c r="Y49" s="46">
        <f t="shared" si="10"/>
        <v>73237947</v>
      </c>
      <c r="Z49" s="47">
        <f>+IF(X49&lt;&gt;0,+(Y49/X49)*100,0)</f>
        <v>-280.50537193952266</v>
      </c>
      <c r="AA49" s="44">
        <f>+AA25-AA48</f>
        <v>61797138</v>
      </c>
    </row>
    <row r="50" spans="1:27" ht="13.5">
      <c r="A50" s="16" t="s">
        <v>83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88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286675486</v>
      </c>
      <c r="F5" s="21">
        <f t="shared" si="0"/>
        <v>286675486</v>
      </c>
      <c r="G5" s="21">
        <f t="shared" si="0"/>
        <v>70279275</v>
      </c>
      <c r="H5" s="21">
        <f t="shared" si="0"/>
        <v>8848609</v>
      </c>
      <c r="I5" s="21">
        <f t="shared" si="0"/>
        <v>6433866</v>
      </c>
      <c r="J5" s="21">
        <f t="shared" si="0"/>
        <v>85561750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85561750</v>
      </c>
      <c r="X5" s="21">
        <f t="shared" si="0"/>
        <v>83349999</v>
      </c>
      <c r="Y5" s="21">
        <f t="shared" si="0"/>
        <v>2211751</v>
      </c>
      <c r="Z5" s="4">
        <f>+IF(X5&lt;&gt;0,+(Y5/X5)*100,0)</f>
        <v>2.6535705177392983</v>
      </c>
      <c r="AA5" s="19">
        <f>SUM(AA6:AA8)</f>
        <v>286675486</v>
      </c>
    </row>
    <row r="6" spans="1:27" ht="13.5">
      <c r="A6" s="5" t="s">
        <v>33</v>
      </c>
      <c r="B6" s="3"/>
      <c r="C6" s="22"/>
      <c r="D6" s="22"/>
      <c r="E6" s="23">
        <v>171498925</v>
      </c>
      <c r="F6" s="24">
        <v>171498925</v>
      </c>
      <c r="G6" s="24">
        <v>52060365</v>
      </c>
      <c r="H6" s="24">
        <v>55107</v>
      </c>
      <c r="I6" s="24"/>
      <c r="J6" s="24">
        <v>52115472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52115472</v>
      </c>
      <c r="X6" s="24">
        <v>51434499</v>
      </c>
      <c r="Y6" s="24">
        <v>680973</v>
      </c>
      <c r="Z6" s="6">
        <v>1.32</v>
      </c>
      <c r="AA6" s="22">
        <v>171498925</v>
      </c>
    </row>
    <row r="7" spans="1:27" ht="13.5">
      <c r="A7" s="5" t="s">
        <v>34</v>
      </c>
      <c r="B7" s="3"/>
      <c r="C7" s="25"/>
      <c r="D7" s="25"/>
      <c r="E7" s="26">
        <v>83150545</v>
      </c>
      <c r="F7" s="27">
        <v>83150545</v>
      </c>
      <c r="G7" s="27">
        <v>17908439</v>
      </c>
      <c r="H7" s="27">
        <v>9518717</v>
      </c>
      <c r="I7" s="27">
        <v>6247629</v>
      </c>
      <c r="J7" s="27">
        <v>33674785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33674785</v>
      </c>
      <c r="X7" s="27">
        <v>29010750</v>
      </c>
      <c r="Y7" s="27">
        <v>4664035</v>
      </c>
      <c r="Z7" s="7">
        <v>16.08</v>
      </c>
      <c r="AA7" s="25">
        <v>83150545</v>
      </c>
    </row>
    <row r="8" spans="1:27" ht="13.5">
      <c r="A8" s="5" t="s">
        <v>35</v>
      </c>
      <c r="B8" s="3"/>
      <c r="C8" s="22"/>
      <c r="D8" s="22"/>
      <c r="E8" s="23">
        <v>32026016</v>
      </c>
      <c r="F8" s="24">
        <v>32026016</v>
      </c>
      <c r="G8" s="24">
        <v>310471</v>
      </c>
      <c r="H8" s="24">
        <v>-725215</v>
      </c>
      <c r="I8" s="24">
        <v>186237</v>
      </c>
      <c r="J8" s="24">
        <v>-228507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-228507</v>
      </c>
      <c r="X8" s="24">
        <v>2904750</v>
      </c>
      <c r="Y8" s="24">
        <v>-3133257</v>
      </c>
      <c r="Z8" s="6">
        <v>-107.87</v>
      </c>
      <c r="AA8" s="22">
        <v>32026016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2159595</v>
      </c>
      <c r="H9" s="21">
        <f t="shared" si="1"/>
        <v>710135</v>
      </c>
      <c r="I9" s="21">
        <f t="shared" si="1"/>
        <v>2350954</v>
      </c>
      <c r="J9" s="21">
        <f t="shared" si="1"/>
        <v>5220684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5220684</v>
      </c>
      <c r="X9" s="21">
        <f t="shared" si="1"/>
        <v>3674277</v>
      </c>
      <c r="Y9" s="21">
        <f t="shared" si="1"/>
        <v>1546407</v>
      </c>
      <c r="Z9" s="4">
        <f>+IF(X9&lt;&gt;0,+(Y9/X9)*100,0)</f>
        <v>42.08738208904772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>
        <v>63560</v>
      </c>
      <c r="H10" s="24">
        <v>409589</v>
      </c>
      <c r="I10" s="24">
        <v>887931</v>
      </c>
      <c r="J10" s="24">
        <v>1361080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1361080</v>
      </c>
      <c r="X10" s="24">
        <v>557280</v>
      </c>
      <c r="Y10" s="24">
        <v>803800</v>
      </c>
      <c r="Z10" s="6">
        <v>144.24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>
        <v>131941</v>
      </c>
      <c r="H11" s="24">
        <v>110126</v>
      </c>
      <c r="I11" s="24">
        <v>35525</v>
      </c>
      <c r="J11" s="24">
        <v>277592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277592</v>
      </c>
      <c r="X11" s="24">
        <v>22749</v>
      </c>
      <c r="Y11" s="24">
        <v>254843</v>
      </c>
      <c r="Z11" s="6">
        <v>1120.24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>
        <v>1944172</v>
      </c>
      <c r="H12" s="24">
        <v>170618</v>
      </c>
      <c r="I12" s="24">
        <v>1427498</v>
      </c>
      <c r="J12" s="24">
        <v>3542288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3542288</v>
      </c>
      <c r="X12" s="24">
        <v>3093498</v>
      </c>
      <c r="Y12" s="24">
        <v>448790</v>
      </c>
      <c r="Z12" s="6">
        <v>14.51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>
        <v>19922</v>
      </c>
      <c r="H13" s="24">
        <v>19802</v>
      </c>
      <c r="I13" s="24"/>
      <c r="J13" s="24">
        <v>39724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39724</v>
      </c>
      <c r="X13" s="24">
        <v>750</v>
      </c>
      <c r="Y13" s="24">
        <v>38974</v>
      </c>
      <c r="Z13" s="6">
        <v>5196.53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72103000</v>
      </c>
      <c r="F15" s="21">
        <f t="shared" si="2"/>
        <v>72103000</v>
      </c>
      <c r="G15" s="21">
        <f t="shared" si="2"/>
        <v>12417508</v>
      </c>
      <c r="H15" s="21">
        <f t="shared" si="2"/>
        <v>480707</v>
      </c>
      <c r="I15" s="21">
        <f t="shared" si="2"/>
        <v>1223118</v>
      </c>
      <c r="J15" s="21">
        <f t="shared" si="2"/>
        <v>14121333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14121333</v>
      </c>
      <c r="X15" s="21">
        <f t="shared" si="2"/>
        <v>139248</v>
      </c>
      <c r="Y15" s="21">
        <f t="shared" si="2"/>
        <v>13982085</v>
      </c>
      <c r="Z15" s="4">
        <f>+IF(X15&lt;&gt;0,+(Y15/X15)*100,0)</f>
        <v>10041.138831437434</v>
      </c>
      <c r="AA15" s="19">
        <f>SUM(AA16:AA18)</f>
        <v>72103000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>
        <v>12417508</v>
      </c>
      <c r="H16" s="24">
        <v>480707</v>
      </c>
      <c r="I16" s="24">
        <v>1223118</v>
      </c>
      <c r="J16" s="24">
        <v>14121333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14121333</v>
      </c>
      <c r="X16" s="24">
        <v>139248</v>
      </c>
      <c r="Y16" s="24">
        <v>13982085</v>
      </c>
      <c r="Z16" s="6">
        <v>10041.14</v>
      </c>
      <c r="AA16" s="22"/>
    </row>
    <row r="17" spans="1:27" ht="13.5">
      <c r="A17" s="5" t="s">
        <v>44</v>
      </c>
      <c r="B17" s="3"/>
      <c r="C17" s="22"/>
      <c r="D17" s="22"/>
      <c r="E17" s="23">
        <v>72103000</v>
      </c>
      <c r="F17" s="24">
        <v>72103000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>
        <v>72103000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316320877</v>
      </c>
      <c r="F19" s="21">
        <f t="shared" si="3"/>
        <v>316320877</v>
      </c>
      <c r="G19" s="21">
        <f t="shared" si="3"/>
        <v>31098841</v>
      </c>
      <c r="H19" s="21">
        <f t="shared" si="3"/>
        <v>30207230</v>
      </c>
      <c r="I19" s="21">
        <f t="shared" si="3"/>
        <v>27241383</v>
      </c>
      <c r="J19" s="21">
        <f t="shared" si="3"/>
        <v>88547454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88547454</v>
      </c>
      <c r="X19" s="21">
        <f t="shared" si="3"/>
        <v>63585246</v>
      </c>
      <c r="Y19" s="21">
        <f t="shared" si="3"/>
        <v>24962208</v>
      </c>
      <c r="Z19" s="4">
        <f>+IF(X19&lt;&gt;0,+(Y19/X19)*100,0)</f>
        <v>39.25786180020441</v>
      </c>
      <c r="AA19" s="19">
        <f>SUM(AA20:AA23)</f>
        <v>316320877</v>
      </c>
    </row>
    <row r="20" spans="1:27" ht="13.5">
      <c r="A20" s="5" t="s">
        <v>47</v>
      </c>
      <c r="B20" s="3"/>
      <c r="C20" s="22"/>
      <c r="D20" s="22"/>
      <c r="E20" s="23">
        <v>164982952</v>
      </c>
      <c r="F20" s="24">
        <v>164982952</v>
      </c>
      <c r="G20" s="24">
        <v>17915917</v>
      </c>
      <c r="H20" s="24">
        <v>17579506</v>
      </c>
      <c r="I20" s="24">
        <v>14009351</v>
      </c>
      <c r="J20" s="24">
        <v>49504774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49504774</v>
      </c>
      <c r="X20" s="24">
        <v>25608999</v>
      </c>
      <c r="Y20" s="24">
        <v>23895775</v>
      </c>
      <c r="Z20" s="6">
        <v>93.31</v>
      </c>
      <c r="AA20" s="22">
        <v>164982952</v>
      </c>
    </row>
    <row r="21" spans="1:27" ht="13.5">
      <c r="A21" s="5" t="s">
        <v>48</v>
      </c>
      <c r="B21" s="3"/>
      <c r="C21" s="22"/>
      <c r="D21" s="22"/>
      <c r="E21" s="23">
        <v>64291418</v>
      </c>
      <c r="F21" s="24">
        <v>64291418</v>
      </c>
      <c r="G21" s="24">
        <v>5385969</v>
      </c>
      <c r="H21" s="24">
        <v>6090492</v>
      </c>
      <c r="I21" s="24">
        <v>5995804</v>
      </c>
      <c r="J21" s="24">
        <v>17472265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17472265</v>
      </c>
      <c r="X21" s="24">
        <v>16107249</v>
      </c>
      <c r="Y21" s="24">
        <v>1365016</v>
      </c>
      <c r="Z21" s="6">
        <v>8.47</v>
      </c>
      <c r="AA21" s="22">
        <v>64291418</v>
      </c>
    </row>
    <row r="22" spans="1:27" ht="13.5">
      <c r="A22" s="5" t="s">
        <v>49</v>
      </c>
      <c r="B22" s="3"/>
      <c r="C22" s="25"/>
      <c r="D22" s="25"/>
      <c r="E22" s="26">
        <v>44904541</v>
      </c>
      <c r="F22" s="27">
        <v>44904541</v>
      </c>
      <c r="G22" s="27">
        <v>4272654</v>
      </c>
      <c r="H22" s="27">
        <v>3237188</v>
      </c>
      <c r="I22" s="27">
        <v>3755746</v>
      </c>
      <c r="J22" s="27">
        <v>11265588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11265588</v>
      </c>
      <c r="X22" s="27">
        <v>11233749</v>
      </c>
      <c r="Y22" s="27">
        <v>31839</v>
      </c>
      <c r="Z22" s="7">
        <v>0.28</v>
      </c>
      <c r="AA22" s="25">
        <v>44904541</v>
      </c>
    </row>
    <row r="23" spans="1:27" ht="13.5">
      <c r="A23" s="5" t="s">
        <v>50</v>
      </c>
      <c r="B23" s="3"/>
      <c r="C23" s="22"/>
      <c r="D23" s="22"/>
      <c r="E23" s="23">
        <v>42141966</v>
      </c>
      <c r="F23" s="24">
        <v>42141966</v>
      </c>
      <c r="G23" s="24">
        <v>3524301</v>
      </c>
      <c r="H23" s="24">
        <v>3300044</v>
      </c>
      <c r="I23" s="24">
        <v>3480482</v>
      </c>
      <c r="J23" s="24">
        <v>10304827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10304827</v>
      </c>
      <c r="X23" s="24">
        <v>10635249</v>
      </c>
      <c r="Y23" s="24">
        <v>-330422</v>
      </c>
      <c r="Z23" s="6">
        <v>-3.11</v>
      </c>
      <c r="AA23" s="22">
        <v>42141966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>
        <v>102552</v>
      </c>
      <c r="H24" s="21">
        <v>39065</v>
      </c>
      <c r="I24" s="21"/>
      <c r="J24" s="21">
        <v>141617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141617</v>
      </c>
      <c r="X24" s="21"/>
      <c r="Y24" s="21">
        <v>141617</v>
      </c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675099363</v>
      </c>
      <c r="F25" s="42">
        <f t="shared" si="4"/>
        <v>675099363</v>
      </c>
      <c r="G25" s="42">
        <f t="shared" si="4"/>
        <v>116057771</v>
      </c>
      <c r="H25" s="42">
        <f t="shared" si="4"/>
        <v>40285746</v>
      </c>
      <c r="I25" s="42">
        <f t="shared" si="4"/>
        <v>37249321</v>
      </c>
      <c r="J25" s="42">
        <f t="shared" si="4"/>
        <v>193592838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193592838</v>
      </c>
      <c r="X25" s="42">
        <f t="shared" si="4"/>
        <v>150748770</v>
      </c>
      <c r="Y25" s="42">
        <f t="shared" si="4"/>
        <v>42844068</v>
      </c>
      <c r="Z25" s="43">
        <f>+IF(X25&lt;&gt;0,+(Y25/X25)*100,0)</f>
        <v>28.420840846661633</v>
      </c>
      <c r="AA25" s="40">
        <f>+AA5+AA9+AA15+AA19+AA24</f>
        <v>675099363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476455808</v>
      </c>
      <c r="F28" s="21">
        <f t="shared" si="5"/>
        <v>476455808</v>
      </c>
      <c r="G28" s="21">
        <f t="shared" si="5"/>
        <v>16384016</v>
      </c>
      <c r="H28" s="21">
        <f t="shared" si="5"/>
        <v>13006174</v>
      </c>
      <c r="I28" s="21">
        <f t="shared" si="5"/>
        <v>14157400</v>
      </c>
      <c r="J28" s="21">
        <f t="shared" si="5"/>
        <v>43547590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43547590</v>
      </c>
      <c r="X28" s="21">
        <f t="shared" si="5"/>
        <v>57440247</v>
      </c>
      <c r="Y28" s="21">
        <f t="shared" si="5"/>
        <v>-13892657</v>
      </c>
      <c r="Z28" s="4">
        <f>+IF(X28&lt;&gt;0,+(Y28/X28)*100,0)</f>
        <v>-24.18627656667284</v>
      </c>
      <c r="AA28" s="19">
        <f>SUM(AA29:AA31)</f>
        <v>476455808</v>
      </c>
    </row>
    <row r="29" spans="1:27" ht="13.5">
      <c r="A29" s="5" t="s">
        <v>33</v>
      </c>
      <c r="B29" s="3"/>
      <c r="C29" s="22"/>
      <c r="D29" s="22"/>
      <c r="E29" s="23">
        <v>186654609</v>
      </c>
      <c r="F29" s="24">
        <v>186654609</v>
      </c>
      <c r="G29" s="24">
        <v>5220147</v>
      </c>
      <c r="H29" s="24">
        <v>4391787</v>
      </c>
      <c r="I29" s="24">
        <v>5834223</v>
      </c>
      <c r="J29" s="24">
        <v>15446157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15446157</v>
      </c>
      <c r="X29" s="24">
        <v>25079748</v>
      </c>
      <c r="Y29" s="24">
        <v>-9633591</v>
      </c>
      <c r="Z29" s="6">
        <v>-38.41</v>
      </c>
      <c r="AA29" s="22">
        <v>186654609</v>
      </c>
    </row>
    <row r="30" spans="1:27" ht="13.5">
      <c r="A30" s="5" t="s">
        <v>34</v>
      </c>
      <c r="B30" s="3"/>
      <c r="C30" s="25"/>
      <c r="D30" s="25"/>
      <c r="E30" s="26">
        <v>10432891</v>
      </c>
      <c r="F30" s="27">
        <v>10432891</v>
      </c>
      <c r="G30" s="27">
        <v>3275158</v>
      </c>
      <c r="H30" s="27">
        <v>2154294</v>
      </c>
      <c r="I30" s="27">
        <v>2338909</v>
      </c>
      <c r="J30" s="27">
        <v>7768361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7768361</v>
      </c>
      <c r="X30" s="27">
        <v>26638749</v>
      </c>
      <c r="Y30" s="27">
        <v>-18870388</v>
      </c>
      <c r="Z30" s="7">
        <v>-70.84</v>
      </c>
      <c r="AA30" s="25">
        <v>10432891</v>
      </c>
    </row>
    <row r="31" spans="1:27" ht="13.5">
      <c r="A31" s="5" t="s">
        <v>35</v>
      </c>
      <c r="B31" s="3"/>
      <c r="C31" s="22"/>
      <c r="D31" s="22"/>
      <c r="E31" s="23">
        <v>279368308</v>
      </c>
      <c r="F31" s="24">
        <v>279368308</v>
      </c>
      <c r="G31" s="24">
        <v>7888711</v>
      </c>
      <c r="H31" s="24">
        <v>6460093</v>
      </c>
      <c r="I31" s="24">
        <v>5984268</v>
      </c>
      <c r="J31" s="24">
        <v>20333072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20333072</v>
      </c>
      <c r="X31" s="24">
        <v>5721750</v>
      </c>
      <c r="Y31" s="24">
        <v>14611322</v>
      </c>
      <c r="Z31" s="6">
        <v>255.36</v>
      </c>
      <c r="AA31" s="22">
        <v>279368308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0</v>
      </c>
      <c r="G32" s="21">
        <f t="shared" si="6"/>
        <v>2406236</v>
      </c>
      <c r="H32" s="21">
        <f t="shared" si="6"/>
        <v>2507462</v>
      </c>
      <c r="I32" s="21">
        <f t="shared" si="6"/>
        <v>2628172</v>
      </c>
      <c r="J32" s="21">
        <f t="shared" si="6"/>
        <v>7541870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7541870</v>
      </c>
      <c r="X32" s="21">
        <f t="shared" si="6"/>
        <v>12933744</v>
      </c>
      <c r="Y32" s="21">
        <f t="shared" si="6"/>
        <v>-5391874</v>
      </c>
      <c r="Z32" s="4">
        <f>+IF(X32&lt;&gt;0,+(Y32/X32)*100,0)</f>
        <v>-41.6884237077833</v>
      </c>
      <c r="AA32" s="19">
        <f>SUM(AA33:AA37)</f>
        <v>0</v>
      </c>
    </row>
    <row r="33" spans="1:27" ht="13.5">
      <c r="A33" s="5" t="s">
        <v>37</v>
      </c>
      <c r="B33" s="3"/>
      <c r="C33" s="22"/>
      <c r="D33" s="22"/>
      <c r="E33" s="23"/>
      <c r="F33" s="24"/>
      <c r="G33" s="24">
        <v>294571</v>
      </c>
      <c r="H33" s="24">
        <v>259813</v>
      </c>
      <c r="I33" s="24">
        <v>328985</v>
      </c>
      <c r="J33" s="24">
        <v>883369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883369</v>
      </c>
      <c r="X33" s="24">
        <v>6957750</v>
      </c>
      <c r="Y33" s="24">
        <v>-6074381</v>
      </c>
      <c r="Z33" s="6">
        <v>-87.3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>
        <v>1069385</v>
      </c>
      <c r="H34" s="24">
        <v>1083077</v>
      </c>
      <c r="I34" s="24">
        <v>1068762</v>
      </c>
      <c r="J34" s="24">
        <v>3221224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3221224</v>
      </c>
      <c r="X34" s="24">
        <v>1825248</v>
      </c>
      <c r="Y34" s="24">
        <v>1395976</v>
      </c>
      <c r="Z34" s="6">
        <v>76.48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>
        <v>822558</v>
      </c>
      <c r="H35" s="24">
        <v>906097</v>
      </c>
      <c r="I35" s="24">
        <v>983583</v>
      </c>
      <c r="J35" s="24">
        <v>2712238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2712238</v>
      </c>
      <c r="X35" s="24">
        <v>3414498</v>
      </c>
      <c r="Y35" s="24">
        <v>-702260</v>
      </c>
      <c r="Z35" s="6">
        <v>-20.57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>
        <v>219722</v>
      </c>
      <c r="H36" s="24">
        <v>258475</v>
      </c>
      <c r="I36" s="24">
        <v>246842</v>
      </c>
      <c r="J36" s="24">
        <v>725039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725039</v>
      </c>
      <c r="X36" s="24">
        <v>736248</v>
      </c>
      <c r="Y36" s="24">
        <v>-11209</v>
      </c>
      <c r="Z36" s="6">
        <v>-1.52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0</v>
      </c>
      <c r="G38" s="21">
        <f t="shared" si="7"/>
        <v>7445427</v>
      </c>
      <c r="H38" s="21">
        <f t="shared" si="7"/>
        <v>3976968</v>
      </c>
      <c r="I38" s="21">
        <f t="shared" si="7"/>
        <v>9353603</v>
      </c>
      <c r="J38" s="21">
        <f t="shared" si="7"/>
        <v>20775998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20775998</v>
      </c>
      <c r="X38" s="21">
        <f t="shared" si="7"/>
        <v>12785499</v>
      </c>
      <c r="Y38" s="21">
        <f t="shared" si="7"/>
        <v>7990499</v>
      </c>
      <c r="Z38" s="4">
        <f>+IF(X38&lt;&gt;0,+(Y38/X38)*100,0)</f>
        <v>62.49657522166323</v>
      </c>
      <c r="AA38" s="19">
        <f>SUM(AA39:AA41)</f>
        <v>0</v>
      </c>
    </row>
    <row r="39" spans="1:27" ht="13.5">
      <c r="A39" s="5" t="s">
        <v>43</v>
      </c>
      <c r="B39" s="3"/>
      <c r="C39" s="22"/>
      <c r="D39" s="22"/>
      <c r="E39" s="23"/>
      <c r="F39" s="24"/>
      <c r="G39" s="24">
        <v>1270789</v>
      </c>
      <c r="H39" s="24">
        <v>807167</v>
      </c>
      <c r="I39" s="24">
        <v>1408131</v>
      </c>
      <c r="J39" s="24">
        <v>3486087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3486087</v>
      </c>
      <c r="X39" s="24">
        <v>3591249</v>
      </c>
      <c r="Y39" s="24">
        <v>-105162</v>
      </c>
      <c r="Z39" s="6">
        <v>-2.93</v>
      </c>
      <c r="AA39" s="22"/>
    </row>
    <row r="40" spans="1:27" ht="13.5">
      <c r="A40" s="5" t="s">
        <v>44</v>
      </c>
      <c r="B40" s="3"/>
      <c r="C40" s="22"/>
      <c r="D40" s="22"/>
      <c r="E40" s="23"/>
      <c r="F40" s="24"/>
      <c r="G40" s="24">
        <v>6174638</v>
      </c>
      <c r="H40" s="24">
        <v>3169801</v>
      </c>
      <c r="I40" s="24">
        <v>7945472</v>
      </c>
      <c r="J40" s="24">
        <v>17289911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17289911</v>
      </c>
      <c r="X40" s="24">
        <v>9194250</v>
      </c>
      <c r="Y40" s="24">
        <v>8095661</v>
      </c>
      <c r="Z40" s="6">
        <v>88.05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126539838</v>
      </c>
      <c r="F42" s="21">
        <f t="shared" si="8"/>
        <v>126539838</v>
      </c>
      <c r="G42" s="21">
        <f t="shared" si="8"/>
        <v>15768691</v>
      </c>
      <c r="H42" s="21">
        <f t="shared" si="8"/>
        <v>8453352</v>
      </c>
      <c r="I42" s="21">
        <f t="shared" si="8"/>
        <v>42667557</v>
      </c>
      <c r="J42" s="21">
        <f t="shared" si="8"/>
        <v>66889600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66889600</v>
      </c>
      <c r="X42" s="21">
        <f t="shared" si="8"/>
        <v>67589745</v>
      </c>
      <c r="Y42" s="21">
        <f t="shared" si="8"/>
        <v>-700145</v>
      </c>
      <c r="Z42" s="4">
        <f>+IF(X42&lt;&gt;0,+(Y42/X42)*100,0)</f>
        <v>-1.0358745990238607</v>
      </c>
      <c r="AA42" s="19">
        <f>SUM(AA43:AA46)</f>
        <v>126539838</v>
      </c>
    </row>
    <row r="43" spans="1:27" ht="13.5">
      <c r="A43" s="5" t="s">
        <v>47</v>
      </c>
      <c r="B43" s="3"/>
      <c r="C43" s="22"/>
      <c r="D43" s="22"/>
      <c r="E43" s="23">
        <v>126539838</v>
      </c>
      <c r="F43" s="24">
        <v>126539838</v>
      </c>
      <c r="G43" s="24">
        <v>9918954</v>
      </c>
      <c r="H43" s="24">
        <v>4054070</v>
      </c>
      <c r="I43" s="24">
        <v>37042904</v>
      </c>
      <c r="J43" s="24">
        <v>51015928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51015928</v>
      </c>
      <c r="X43" s="24">
        <v>37660998</v>
      </c>
      <c r="Y43" s="24">
        <v>13354930</v>
      </c>
      <c r="Z43" s="6">
        <v>35.46</v>
      </c>
      <c r="AA43" s="22">
        <v>126539838</v>
      </c>
    </row>
    <row r="44" spans="1:27" ht="13.5">
      <c r="A44" s="5" t="s">
        <v>48</v>
      </c>
      <c r="B44" s="3"/>
      <c r="C44" s="22"/>
      <c r="D44" s="22"/>
      <c r="E44" s="23"/>
      <c r="F44" s="24"/>
      <c r="G44" s="24">
        <v>1230122</v>
      </c>
      <c r="H44" s="24">
        <v>1079578</v>
      </c>
      <c r="I44" s="24">
        <v>1487133</v>
      </c>
      <c r="J44" s="24">
        <v>3796833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3796833</v>
      </c>
      <c r="X44" s="24">
        <v>9327249</v>
      </c>
      <c r="Y44" s="24">
        <v>-5530416</v>
      </c>
      <c r="Z44" s="6">
        <v>-59.29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>
        <v>2243970</v>
      </c>
      <c r="H45" s="27">
        <v>1390856</v>
      </c>
      <c r="I45" s="27">
        <v>1631145</v>
      </c>
      <c r="J45" s="27">
        <v>5265971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5265971</v>
      </c>
      <c r="X45" s="27">
        <v>10968000</v>
      </c>
      <c r="Y45" s="27">
        <v>-5702029</v>
      </c>
      <c r="Z45" s="7">
        <v>-51.99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>
        <v>2375645</v>
      </c>
      <c r="H46" s="24">
        <v>1928848</v>
      </c>
      <c r="I46" s="24">
        <v>2506375</v>
      </c>
      <c r="J46" s="24">
        <v>6810868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6810868</v>
      </c>
      <c r="X46" s="24">
        <v>9633498</v>
      </c>
      <c r="Y46" s="24">
        <v>-2822630</v>
      </c>
      <c r="Z46" s="6">
        <v>-29.3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>
        <v>79878</v>
      </c>
      <c r="H47" s="21">
        <v>58356</v>
      </c>
      <c r="I47" s="21">
        <v>60263</v>
      </c>
      <c r="J47" s="21">
        <v>198497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198497</v>
      </c>
      <c r="X47" s="21"/>
      <c r="Y47" s="21">
        <v>198497</v>
      </c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602995646</v>
      </c>
      <c r="F48" s="42">
        <f t="shared" si="9"/>
        <v>602995646</v>
      </c>
      <c r="G48" s="42">
        <f t="shared" si="9"/>
        <v>42084248</v>
      </c>
      <c r="H48" s="42">
        <f t="shared" si="9"/>
        <v>28002312</v>
      </c>
      <c r="I48" s="42">
        <f t="shared" si="9"/>
        <v>68866995</v>
      </c>
      <c r="J48" s="42">
        <f t="shared" si="9"/>
        <v>138953555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138953555</v>
      </c>
      <c r="X48" s="42">
        <f t="shared" si="9"/>
        <v>150749235</v>
      </c>
      <c r="Y48" s="42">
        <f t="shared" si="9"/>
        <v>-11795680</v>
      </c>
      <c r="Z48" s="43">
        <f>+IF(X48&lt;&gt;0,+(Y48/X48)*100,0)</f>
        <v>-7.824703057365433</v>
      </c>
      <c r="AA48" s="40">
        <f>+AA28+AA32+AA38+AA42+AA47</f>
        <v>602995646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72103717</v>
      </c>
      <c r="F49" s="46">
        <f t="shared" si="10"/>
        <v>72103717</v>
      </c>
      <c r="G49" s="46">
        <f t="shared" si="10"/>
        <v>73973523</v>
      </c>
      <c r="H49" s="46">
        <f t="shared" si="10"/>
        <v>12283434</v>
      </c>
      <c r="I49" s="46">
        <f t="shared" si="10"/>
        <v>-31617674</v>
      </c>
      <c r="J49" s="46">
        <f t="shared" si="10"/>
        <v>54639283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54639283</v>
      </c>
      <c r="X49" s="46">
        <f>IF(F25=F48,0,X25-X48)</f>
        <v>-465</v>
      </c>
      <c r="Y49" s="46">
        <f t="shared" si="10"/>
        <v>54639748</v>
      </c>
      <c r="Z49" s="47">
        <f>+IF(X49&lt;&gt;0,+(Y49/X49)*100,0)</f>
        <v>-11750483.440860216</v>
      </c>
      <c r="AA49" s="44">
        <f>+AA25-AA48</f>
        <v>72103717</v>
      </c>
    </row>
    <row r="50" spans="1:27" ht="13.5">
      <c r="A50" s="16" t="s">
        <v>83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88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127298218</v>
      </c>
      <c r="F5" s="21">
        <f t="shared" si="0"/>
        <v>127298218</v>
      </c>
      <c r="G5" s="21">
        <f t="shared" si="0"/>
        <v>41184965</v>
      </c>
      <c r="H5" s="21">
        <f t="shared" si="0"/>
        <v>6235436</v>
      </c>
      <c r="I5" s="21">
        <f t="shared" si="0"/>
        <v>3192082</v>
      </c>
      <c r="J5" s="21">
        <f t="shared" si="0"/>
        <v>50612483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50612483</v>
      </c>
      <c r="X5" s="21">
        <f t="shared" si="0"/>
        <v>0</v>
      </c>
      <c r="Y5" s="21">
        <f t="shared" si="0"/>
        <v>50612483</v>
      </c>
      <c r="Z5" s="4">
        <f>+IF(X5&lt;&gt;0,+(Y5/X5)*100,0)</f>
        <v>0</v>
      </c>
      <c r="AA5" s="19">
        <f>SUM(AA6:AA8)</f>
        <v>127298218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>
        <v>187798</v>
      </c>
      <c r="I6" s="24"/>
      <c r="J6" s="24">
        <v>187798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187798</v>
      </c>
      <c r="X6" s="24"/>
      <c r="Y6" s="24">
        <v>187798</v>
      </c>
      <c r="Z6" s="6">
        <v>0</v>
      </c>
      <c r="AA6" s="22"/>
    </row>
    <row r="7" spans="1:27" ht="13.5">
      <c r="A7" s="5" t="s">
        <v>34</v>
      </c>
      <c r="B7" s="3"/>
      <c r="C7" s="25"/>
      <c r="D7" s="25"/>
      <c r="E7" s="26">
        <v>127298218</v>
      </c>
      <c r="F7" s="27">
        <v>127298218</v>
      </c>
      <c r="G7" s="27">
        <v>41149895</v>
      </c>
      <c r="H7" s="27">
        <v>6016383</v>
      </c>
      <c r="I7" s="27">
        <v>3153809</v>
      </c>
      <c r="J7" s="27">
        <v>50320087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50320087</v>
      </c>
      <c r="X7" s="27"/>
      <c r="Y7" s="27">
        <v>50320087</v>
      </c>
      <c r="Z7" s="7">
        <v>0</v>
      </c>
      <c r="AA7" s="25">
        <v>127298218</v>
      </c>
    </row>
    <row r="8" spans="1:27" ht="13.5">
      <c r="A8" s="5" t="s">
        <v>35</v>
      </c>
      <c r="B8" s="3"/>
      <c r="C8" s="22"/>
      <c r="D8" s="22"/>
      <c r="E8" s="23"/>
      <c r="F8" s="24"/>
      <c r="G8" s="24">
        <v>35070</v>
      </c>
      <c r="H8" s="24">
        <v>31255</v>
      </c>
      <c r="I8" s="24">
        <v>38273</v>
      </c>
      <c r="J8" s="24">
        <v>104598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104598</v>
      </c>
      <c r="X8" s="24"/>
      <c r="Y8" s="24">
        <v>104598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10460000</v>
      </c>
      <c r="F9" s="21">
        <f t="shared" si="1"/>
        <v>10460000</v>
      </c>
      <c r="G9" s="21">
        <f t="shared" si="1"/>
        <v>67362</v>
      </c>
      <c r="H9" s="21">
        <f t="shared" si="1"/>
        <v>75521</v>
      </c>
      <c r="I9" s="21">
        <f t="shared" si="1"/>
        <v>71696</v>
      </c>
      <c r="J9" s="21">
        <f t="shared" si="1"/>
        <v>214579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214579</v>
      </c>
      <c r="X9" s="21">
        <f t="shared" si="1"/>
        <v>0</v>
      </c>
      <c r="Y9" s="21">
        <f t="shared" si="1"/>
        <v>214579</v>
      </c>
      <c r="Z9" s="4">
        <f>+IF(X9&lt;&gt;0,+(Y9/X9)*100,0)</f>
        <v>0</v>
      </c>
      <c r="AA9" s="19">
        <f>SUM(AA10:AA14)</f>
        <v>10460000</v>
      </c>
    </row>
    <row r="10" spans="1:27" ht="13.5">
      <c r="A10" s="5" t="s">
        <v>37</v>
      </c>
      <c r="B10" s="3"/>
      <c r="C10" s="22"/>
      <c r="D10" s="22"/>
      <c r="E10" s="23">
        <v>10280000</v>
      </c>
      <c r="F10" s="24">
        <v>10280000</v>
      </c>
      <c r="G10" s="24">
        <v>53012</v>
      </c>
      <c r="H10" s="24">
        <v>54671</v>
      </c>
      <c r="I10" s="24">
        <v>61246</v>
      </c>
      <c r="J10" s="24">
        <v>168929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168929</v>
      </c>
      <c r="X10" s="24"/>
      <c r="Y10" s="24">
        <v>168929</v>
      </c>
      <c r="Z10" s="6">
        <v>0</v>
      </c>
      <c r="AA10" s="22">
        <v>10280000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180000</v>
      </c>
      <c r="F12" s="24">
        <v>180000</v>
      </c>
      <c r="G12" s="24">
        <v>14350</v>
      </c>
      <c r="H12" s="24">
        <v>20850</v>
      </c>
      <c r="I12" s="24">
        <v>10450</v>
      </c>
      <c r="J12" s="24">
        <v>45650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45650</v>
      </c>
      <c r="X12" s="24"/>
      <c r="Y12" s="24">
        <v>45650</v>
      </c>
      <c r="Z12" s="6">
        <v>0</v>
      </c>
      <c r="AA12" s="22">
        <v>180000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9478000</v>
      </c>
      <c r="F15" s="21">
        <f t="shared" si="2"/>
        <v>9478000</v>
      </c>
      <c r="G15" s="21">
        <f t="shared" si="2"/>
        <v>1527</v>
      </c>
      <c r="H15" s="21">
        <f t="shared" si="2"/>
        <v>0</v>
      </c>
      <c r="I15" s="21">
        <f t="shared" si="2"/>
        <v>610</v>
      </c>
      <c r="J15" s="21">
        <f t="shared" si="2"/>
        <v>2137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2137</v>
      </c>
      <c r="X15" s="21">
        <f t="shared" si="2"/>
        <v>0</v>
      </c>
      <c r="Y15" s="21">
        <f t="shared" si="2"/>
        <v>2137</v>
      </c>
      <c r="Z15" s="4">
        <f>+IF(X15&lt;&gt;0,+(Y15/X15)*100,0)</f>
        <v>0</v>
      </c>
      <c r="AA15" s="19">
        <f>SUM(AA16:AA18)</f>
        <v>9478000</v>
      </c>
    </row>
    <row r="16" spans="1:27" ht="13.5">
      <c r="A16" s="5" t="s">
        <v>43</v>
      </c>
      <c r="B16" s="3"/>
      <c r="C16" s="22"/>
      <c r="D16" s="22"/>
      <c r="E16" s="23">
        <v>15000</v>
      </c>
      <c r="F16" s="24">
        <v>15000</v>
      </c>
      <c r="G16" s="24">
        <v>1527</v>
      </c>
      <c r="H16" s="24"/>
      <c r="I16" s="24">
        <v>610</v>
      </c>
      <c r="J16" s="24">
        <v>2137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2137</v>
      </c>
      <c r="X16" s="24"/>
      <c r="Y16" s="24">
        <v>2137</v>
      </c>
      <c r="Z16" s="6">
        <v>0</v>
      </c>
      <c r="AA16" s="22">
        <v>15000</v>
      </c>
    </row>
    <row r="17" spans="1:27" ht="13.5">
      <c r="A17" s="5" t="s">
        <v>44</v>
      </c>
      <c r="B17" s="3"/>
      <c r="C17" s="22"/>
      <c r="D17" s="22"/>
      <c r="E17" s="23">
        <v>9463000</v>
      </c>
      <c r="F17" s="24">
        <v>9463000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>
        <v>9463000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157127000</v>
      </c>
      <c r="F19" s="21">
        <f t="shared" si="3"/>
        <v>157127000</v>
      </c>
      <c r="G19" s="21">
        <f t="shared" si="3"/>
        <v>10625207</v>
      </c>
      <c r="H19" s="21">
        <f t="shared" si="3"/>
        <v>11376768</v>
      </c>
      <c r="I19" s="21">
        <f t="shared" si="3"/>
        <v>11496819</v>
      </c>
      <c r="J19" s="21">
        <f t="shared" si="3"/>
        <v>33498794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33498794</v>
      </c>
      <c r="X19" s="21">
        <f t="shared" si="3"/>
        <v>0</v>
      </c>
      <c r="Y19" s="21">
        <f t="shared" si="3"/>
        <v>33498794</v>
      </c>
      <c r="Z19" s="4">
        <f>+IF(X19&lt;&gt;0,+(Y19/X19)*100,0)</f>
        <v>0</v>
      </c>
      <c r="AA19" s="19">
        <f>SUM(AA20:AA23)</f>
        <v>157127000</v>
      </c>
    </row>
    <row r="20" spans="1:27" ht="13.5">
      <c r="A20" s="5" t="s">
        <v>47</v>
      </c>
      <c r="B20" s="3"/>
      <c r="C20" s="22"/>
      <c r="D20" s="22"/>
      <c r="E20" s="23">
        <v>46600000</v>
      </c>
      <c r="F20" s="24">
        <v>46600000</v>
      </c>
      <c r="G20" s="24">
        <v>3519609</v>
      </c>
      <c r="H20" s="24">
        <v>4044351</v>
      </c>
      <c r="I20" s="24">
        <v>3785409</v>
      </c>
      <c r="J20" s="24">
        <v>11349369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11349369</v>
      </c>
      <c r="X20" s="24"/>
      <c r="Y20" s="24">
        <v>11349369</v>
      </c>
      <c r="Z20" s="6">
        <v>0</v>
      </c>
      <c r="AA20" s="22">
        <v>46600000</v>
      </c>
    </row>
    <row r="21" spans="1:27" ht="13.5">
      <c r="A21" s="5" t="s">
        <v>48</v>
      </c>
      <c r="B21" s="3"/>
      <c r="C21" s="22"/>
      <c r="D21" s="22"/>
      <c r="E21" s="23">
        <v>64598000</v>
      </c>
      <c r="F21" s="24">
        <v>64598000</v>
      </c>
      <c r="G21" s="24">
        <v>3752368</v>
      </c>
      <c r="H21" s="24">
        <v>3828055</v>
      </c>
      <c r="I21" s="24">
        <v>3911022</v>
      </c>
      <c r="J21" s="24">
        <v>11491445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11491445</v>
      </c>
      <c r="X21" s="24"/>
      <c r="Y21" s="24">
        <v>11491445</v>
      </c>
      <c r="Z21" s="6">
        <v>0</v>
      </c>
      <c r="AA21" s="22">
        <v>64598000</v>
      </c>
    </row>
    <row r="22" spans="1:27" ht="13.5">
      <c r="A22" s="5" t="s">
        <v>49</v>
      </c>
      <c r="B22" s="3"/>
      <c r="C22" s="25"/>
      <c r="D22" s="25"/>
      <c r="E22" s="26">
        <v>24807000</v>
      </c>
      <c r="F22" s="27">
        <v>24807000</v>
      </c>
      <c r="G22" s="27">
        <v>1653522</v>
      </c>
      <c r="H22" s="27">
        <v>1806958</v>
      </c>
      <c r="I22" s="27">
        <v>1915707</v>
      </c>
      <c r="J22" s="27">
        <v>5376187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5376187</v>
      </c>
      <c r="X22" s="27"/>
      <c r="Y22" s="27">
        <v>5376187</v>
      </c>
      <c r="Z22" s="7">
        <v>0</v>
      </c>
      <c r="AA22" s="25">
        <v>24807000</v>
      </c>
    </row>
    <row r="23" spans="1:27" ht="13.5">
      <c r="A23" s="5" t="s">
        <v>50</v>
      </c>
      <c r="B23" s="3"/>
      <c r="C23" s="22"/>
      <c r="D23" s="22"/>
      <c r="E23" s="23">
        <v>21122000</v>
      </c>
      <c r="F23" s="24">
        <v>21122000</v>
      </c>
      <c r="G23" s="24">
        <v>1699708</v>
      </c>
      <c r="H23" s="24">
        <v>1697404</v>
      </c>
      <c r="I23" s="24">
        <v>1884681</v>
      </c>
      <c r="J23" s="24">
        <v>5281793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5281793</v>
      </c>
      <c r="X23" s="24"/>
      <c r="Y23" s="24">
        <v>5281793</v>
      </c>
      <c r="Z23" s="6">
        <v>0</v>
      </c>
      <c r="AA23" s="22">
        <v>21122000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304363218</v>
      </c>
      <c r="F25" s="42">
        <f t="shared" si="4"/>
        <v>304363218</v>
      </c>
      <c r="G25" s="42">
        <f t="shared" si="4"/>
        <v>51879061</v>
      </c>
      <c r="H25" s="42">
        <f t="shared" si="4"/>
        <v>17687725</v>
      </c>
      <c r="I25" s="42">
        <f t="shared" si="4"/>
        <v>14761207</v>
      </c>
      <c r="J25" s="42">
        <f t="shared" si="4"/>
        <v>84327993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84327993</v>
      </c>
      <c r="X25" s="42">
        <f t="shared" si="4"/>
        <v>0</v>
      </c>
      <c r="Y25" s="42">
        <f t="shared" si="4"/>
        <v>84327993</v>
      </c>
      <c r="Z25" s="43">
        <f>+IF(X25&lt;&gt;0,+(Y25/X25)*100,0)</f>
        <v>0</v>
      </c>
      <c r="AA25" s="40">
        <f>+AA5+AA9+AA15+AA19+AA24</f>
        <v>304363218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65979756</v>
      </c>
      <c r="F28" s="21">
        <f t="shared" si="5"/>
        <v>65979756</v>
      </c>
      <c r="G28" s="21">
        <f t="shared" si="5"/>
        <v>4505180</v>
      </c>
      <c r="H28" s="21">
        <f t="shared" si="5"/>
        <v>7238855</v>
      </c>
      <c r="I28" s="21">
        <f t="shared" si="5"/>
        <v>4902002</v>
      </c>
      <c r="J28" s="21">
        <f t="shared" si="5"/>
        <v>16646037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16646037</v>
      </c>
      <c r="X28" s="21">
        <f t="shared" si="5"/>
        <v>0</v>
      </c>
      <c r="Y28" s="21">
        <f t="shared" si="5"/>
        <v>16646037</v>
      </c>
      <c r="Z28" s="4">
        <f>+IF(X28&lt;&gt;0,+(Y28/X28)*100,0)</f>
        <v>0</v>
      </c>
      <c r="AA28" s="19">
        <f>SUM(AA29:AA31)</f>
        <v>65979756</v>
      </c>
    </row>
    <row r="29" spans="1:27" ht="13.5">
      <c r="A29" s="5" t="s">
        <v>33</v>
      </c>
      <c r="B29" s="3"/>
      <c r="C29" s="22"/>
      <c r="D29" s="22"/>
      <c r="E29" s="23">
        <v>16382389</v>
      </c>
      <c r="F29" s="24">
        <v>16382389</v>
      </c>
      <c r="G29" s="24">
        <v>1591130</v>
      </c>
      <c r="H29" s="24">
        <v>2305231</v>
      </c>
      <c r="I29" s="24">
        <v>1748173</v>
      </c>
      <c r="J29" s="24">
        <v>5644534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5644534</v>
      </c>
      <c r="X29" s="24"/>
      <c r="Y29" s="24">
        <v>5644534</v>
      </c>
      <c r="Z29" s="6">
        <v>0</v>
      </c>
      <c r="AA29" s="22">
        <v>16382389</v>
      </c>
    </row>
    <row r="30" spans="1:27" ht="13.5">
      <c r="A30" s="5" t="s">
        <v>34</v>
      </c>
      <c r="B30" s="3"/>
      <c r="C30" s="25"/>
      <c r="D30" s="25"/>
      <c r="E30" s="26">
        <v>49597367</v>
      </c>
      <c r="F30" s="27">
        <v>49597367</v>
      </c>
      <c r="G30" s="27">
        <v>1669465</v>
      </c>
      <c r="H30" s="27">
        <v>3509459</v>
      </c>
      <c r="I30" s="27">
        <v>1915626</v>
      </c>
      <c r="J30" s="27">
        <v>7094550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7094550</v>
      </c>
      <c r="X30" s="27"/>
      <c r="Y30" s="27">
        <v>7094550</v>
      </c>
      <c r="Z30" s="7">
        <v>0</v>
      </c>
      <c r="AA30" s="25">
        <v>49597367</v>
      </c>
    </row>
    <row r="31" spans="1:27" ht="13.5">
      <c r="A31" s="5" t="s">
        <v>35</v>
      </c>
      <c r="B31" s="3"/>
      <c r="C31" s="22"/>
      <c r="D31" s="22"/>
      <c r="E31" s="23"/>
      <c r="F31" s="24"/>
      <c r="G31" s="24">
        <v>1244585</v>
      </c>
      <c r="H31" s="24">
        <v>1424165</v>
      </c>
      <c r="I31" s="24">
        <v>1238203</v>
      </c>
      <c r="J31" s="24">
        <v>3906953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3906953</v>
      </c>
      <c r="X31" s="24"/>
      <c r="Y31" s="24">
        <v>3906953</v>
      </c>
      <c r="Z31" s="6">
        <v>0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14050000</v>
      </c>
      <c r="F32" s="21">
        <f t="shared" si="6"/>
        <v>14050000</v>
      </c>
      <c r="G32" s="21">
        <f t="shared" si="6"/>
        <v>1486085</v>
      </c>
      <c r="H32" s="21">
        <f t="shared" si="6"/>
        <v>1566065</v>
      </c>
      <c r="I32" s="21">
        <f t="shared" si="6"/>
        <v>1222775</v>
      </c>
      <c r="J32" s="21">
        <f t="shared" si="6"/>
        <v>4274925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4274925</v>
      </c>
      <c r="X32" s="21">
        <f t="shared" si="6"/>
        <v>0</v>
      </c>
      <c r="Y32" s="21">
        <f t="shared" si="6"/>
        <v>4274925</v>
      </c>
      <c r="Z32" s="4">
        <f>+IF(X32&lt;&gt;0,+(Y32/X32)*100,0)</f>
        <v>0</v>
      </c>
      <c r="AA32" s="19">
        <f>SUM(AA33:AA37)</f>
        <v>14050000</v>
      </c>
    </row>
    <row r="33" spans="1:27" ht="13.5">
      <c r="A33" s="5" t="s">
        <v>37</v>
      </c>
      <c r="B33" s="3"/>
      <c r="C33" s="22"/>
      <c r="D33" s="22"/>
      <c r="E33" s="23">
        <v>13981000</v>
      </c>
      <c r="F33" s="24">
        <v>13981000</v>
      </c>
      <c r="G33" s="24">
        <v>1075684</v>
      </c>
      <c r="H33" s="24">
        <v>1133636</v>
      </c>
      <c r="I33" s="24">
        <v>935993</v>
      </c>
      <c r="J33" s="24">
        <v>3145313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3145313</v>
      </c>
      <c r="X33" s="24"/>
      <c r="Y33" s="24">
        <v>3145313</v>
      </c>
      <c r="Z33" s="6">
        <v>0</v>
      </c>
      <c r="AA33" s="22">
        <v>13981000</v>
      </c>
    </row>
    <row r="34" spans="1:27" ht="13.5">
      <c r="A34" s="5" t="s">
        <v>38</v>
      </c>
      <c r="B34" s="3"/>
      <c r="C34" s="22"/>
      <c r="D34" s="22"/>
      <c r="E34" s="23"/>
      <c r="F34" s="24"/>
      <c r="G34" s="24">
        <v>137542</v>
      </c>
      <c r="H34" s="24">
        <v>67504</v>
      </c>
      <c r="I34" s="24">
        <v>18742</v>
      </c>
      <c r="J34" s="24">
        <v>223788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223788</v>
      </c>
      <c r="X34" s="24"/>
      <c r="Y34" s="24">
        <v>223788</v>
      </c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69000</v>
      </c>
      <c r="F35" s="24">
        <v>69000</v>
      </c>
      <c r="G35" s="24">
        <v>272859</v>
      </c>
      <c r="H35" s="24">
        <v>364925</v>
      </c>
      <c r="I35" s="24">
        <v>268040</v>
      </c>
      <c r="J35" s="24">
        <v>905824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905824</v>
      </c>
      <c r="X35" s="24"/>
      <c r="Y35" s="24">
        <v>905824</v>
      </c>
      <c r="Z35" s="6">
        <v>0</v>
      </c>
      <c r="AA35" s="22">
        <v>69000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61832000</v>
      </c>
      <c r="F38" s="21">
        <f t="shared" si="7"/>
        <v>61832000</v>
      </c>
      <c r="G38" s="21">
        <f t="shared" si="7"/>
        <v>986628</v>
      </c>
      <c r="H38" s="21">
        <f t="shared" si="7"/>
        <v>1543817</v>
      </c>
      <c r="I38" s="21">
        <f t="shared" si="7"/>
        <v>1644115</v>
      </c>
      <c r="J38" s="21">
        <f t="shared" si="7"/>
        <v>4174560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4174560</v>
      </c>
      <c r="X38" s="21">
        <f t="shared" si="7"/>
        <v>0</v>
      </c>
      <c r="Y38" s="21">
        <f t="shared" si="7"/>
        <v>4174560</v>
      </c>
      <c r="Z38" s="4">
        <f>+IF(X38&lt;&gt;0,+(Y38/X38)*100,0)</f>
        <v>0</v>
      </c>
      <c r="AA38" s="19">
        <f>SUM(AA39:AA41)</f>
        <v>61832000</v>
      </c>
    </row>
    <row r="39" spans="1:27" ht="13.5">
      <c r="A39" s="5" t="s">
        <v>43</v>
      </c>
      <c r="B39" s="3"/>
      <c r="C39" s="22"/>
      <c r="D39" s="22"/>
      <c r="E39" s="23">
        <v>1833000</v>
      </c>
      <c r="F39" s="24">
        <v>1833000</v>
      </c>
      <c r="G39" s="24">
        <v>122124</v>
      </c>
      <c r="H39" s="24">
        <v>136861</v>
      </c>
      <c r="I39" s="24">
        <v>125397</v>
      </c>
      <c r="J39" s="24">
        <v>384382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384382</v>
      </c>
      <c r="X39" s="24"/>
      <c r="Y39" s="24">
        <v>384382</v>
      </c>
      <c r="Z39" s="6">
        <v>0</v>
      </c>
      <c r="AA39" s="22">
        <v>1833000</v>
      </c>
    </row>
    <row r="40" spans="1:27" ht="13.5">
      <c r="A40" s="5" t="s">
        <v>44</v>
      </c>
      <c r="B40" s="3"/>
      <c r="C40" s="22"/>
      <c r="D40" s="22"/>
      <c r="E40" s="23">
        <v>59999000</v>
      </c>
      <c r="F40" s="24">
        <v>59999000</v>
      </c>
      <c r="G40" s="24">
        <v>864504</v>
      </c>
      <c r="H40" s="24">
        <v>1406956</v>
      </c>
      <c r="I40" s="24">
        <v>1518718</v>
      </c>
      <c r="J40" s="24">
        <v>3790178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3790178</v>
      </c>
      <c r="X40" s="24"/>
      <c r="Y40" s="24">
        <v>3790178</v>
      </c>
      <c r="Z40" s="6">
        <v>0</v>
      </c>
      <c r="AA40" s="22">
        <v>59999000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138973714</v>
      </c>
      <c r="F42" s="21">
        <f t="shared" si="8"/>
        <v>138973714</v>
      </c>
      <c r="G42" s="21">
        <f t="shared" si="8"/>
        <v>18977707</v>
      </c>
      <c r="H42" s="21">
        <f t="shared" si="8"/>
        <v>19827792</v>
      </c>
      <c r="I42" s="21">
        <f t="shared" si="8"/>
        <v>5563701</v>
      </c>
      <c r="J42" s="21">
        <f t="shared" si="8"/>
        <v>44369200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44369200</v>
      </c>
      <c r="X42" s="21">
        <f t="shared" si="8"/>
        <v>0</v>
      </c>
      <c r="Y42" s="21">
        <f t="shared" si="8"/>
        <v>44369200</v>
      </c>
      <c r="Z42" s="4">
        <f>+IF(X42&lt;&gt;0,+(Y42/X42)*100,0)</f>
        <v>0</v>
      </c>
      <c r="AA42" s="19">
        <f>SUM(AA43:AA46)</f>
        <v>138973714</v>
      </c>
    </row>
    <row r="43" spans="1:27" ht="13.5">
      <c r="A43" s="5" t="s">
        <v>47</v>
      </c>
      <c r="B43" s="3"/>
      <c r="C43" s="22"/>
      <c r="D43" s="22"/>
      <c r="E43" s="23">
        <v>56546650</v>
      </c>
      <c r="F43" s="24">
        <v>56546650</v>
      </c>
      <c r="G43" s="24">
        <v>1932505</v>
      </c>
      <c r="H43" s="24">
        <v>11768941</v>
      </c>
      <c r="I43" s="24">
        <v>887603</v>
      </c>
      <c r="J43" s="24">
        <v>14589049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14589049</v>
      </c>
      <c r="X43" s="24"/>
      <c r="Y43" s="24">
        <v>14589049</v>
      </c>
      <c r="Z43" s="6">
        <v>0</v>
      </c>
      <c r="AA43" s="22">
        <v>56546650</v>
      </c>
    </row>
    <row r="44" spans="1:27" ht="13.5">
      <c r="A44" s="5" t="s">
        <v>48</v>
      </c>
      <c r="B44" s="3"/>
      <c r="C44" s="22"/>
      <c r="D44" s="22"/>
      <c r="E44" s="23">
        <v>33560064</v>
      </c>
      <c r="F44" s="24">
        <v>33560064</v>
      </c>
      <c r="G44" s="24">
        <v>6415693</v>
      </c>
      <c r="H44" s="24">
        <v>4333372</v>
      </c>
      <c r="I44" s="24">
        <v>1801593</v>
      </c>
      <c r="J44" s="24">
        <v>12550658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12550658</v>
      </c>
      <c r="X44" s="24"/>
      <c r="Y44" s="24">
        <v>12550658</v>
      </c>
      <c r="Z44" s="6">
        <v>0</v>
      </c>
      <c r="AA44" s="22">
        <v>33560064</v>
      </c>
    </row>
    <row r="45" spans="1:27" ht="13.5">
      <c r="A45" s="5" t="s">
        <v>49</v>
      </c>
      <c r="B45" s="3"/>
      <c r="C45" s="25"/>
      <c r="D45" s="25"/>
      <c r="E45" s="26">
        <v>29707000</v>
      </c>
      <c r="F45" s="27">
        <v>29707000</v>
      </c>
      <c r="G45" s="27">
        <v>1154109</v>
      </c>
      <c r="H45" s="27">
        <v>1779433</v>
      </c>
      <c r="I45" s="27">
        <v>1169992</v>
      </c>
      <c r="J45" s="27">
        <v>4103534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4103534</v>
      </c>
      <c r="X45" s="27"/>
      <c r="Y45" s="27">
        <v>4103534</v>
      </c>
      <c r="Z45" s="7">
        <v>0</v>
      </c>
      <c r="AA45" s="25">
        <v>29707000</v>
      </c>
    </row>
    <row r="46" spans="1:27" ht="13.5">
      <c r="A46" s="5" t="s">
        <v>50</v>
      </c>
      <c r="B46" s="3"/>
      <c r="C46" s="22"/>
      <c r="D46" s="22"/>
      <c r="E46" s="23">
        <v>19160000</v>
      </c>
      <c r="F46" s="24">
        <v>19160000</v>
      </c>
      <c r="G46" s="24">
        <v>9475400</v>
      </c>
      <c r="H46" s="24">
        <v>1946046</v>
      </c>
      <c r="I46" s="24">
        <v>1704513</v>
      </c>
      <c r="J46" s="24">
        <v>13125959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13125959</v>
      </c>
      <c r="X46" s="24"/>
      <c r="Y46" s="24">
        <v>13125959</v>
      </c>
      <c r="Z46" s="6">
        <v>0</v>
      </c>
      <c r="AA46" s="22">
        <v>19160000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280835470</v>
      </c>
      <c r="F48" s="42">
        <f t="shared" si="9"/>
        <v>280835470</v>
      </c>
      <c r="G48" s="42">
        <f t="shared" si="9"/>
        <v>25955600</v>
      </c>
      <c r="H48" s="42">
        <f t="shared" si="9"/>
        <v>30176529</v>
      </c>
      <c r="I48" s="42">
        <f t="shared" si="9"/>
        <v>13332593</v>
      </c>
      <c r="J48" s="42">
        <f t="shared" si="9"/>
        <v>69464722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69464722</v>
      </c>
      <c r="X48" s="42">
        <f t="shared" si="9"/>
        <v>0</v>
      </c>
      <c r="Y48" s="42">
        <f t="shared" si="9"/>
        <v>69464722</v>
      </c>
      <c r="Z48" s="43">
        <f>+IF(X48&lt;&gt;0,+(Y48/X48)*100,0)</f>
        <v>0</v>
      </c>
      <c r="AA48" s="40">
        <f>+AA28+AA32+AA38+AA42+AA47</f>
        <v>280835470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23527748</v>
      </c>
      <c r="F49" s="46">
        <f t="shared" si="10"/>
        <v>23527748</v>
      </c>
      <c r="G49" s="46">
        <f t="shared" si="10"/>
        <v>25923461</v>
      </c>
      <c r="H49" s="46">
        <f t="shared" si="10"/>
        <v>-12488804</v>
      </c>
      <c r="I49" s="46">
        <f t="shared" si="10"/>
        <v>1428614</v>
      </c>
      <c r="J49" s="46">
        <f t="shared" si="10"/>
        <v>14863271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14863271</v>
      </c>
      <c r="X49" s="46">
        <f>IF(F25=F48,0,X25-X48)</f>
        <v>0</v>
      </c>
      <c r="Y49" s="46">
        <f t="shared" si="10"/>
        <v>14863271</v>
      </c>
      <c r="Z49" s="47">
        <f>+IF(X49&lt;&gt;0,+(Y49/X49)*100,0)</f>
        <v>0</v>
      </c>
      <c r="AA49" s="44">
        <f>+AA25-AA48</f>
        <v>23527748</v>
      </c>
    </row>
    <row r="50" spans="1:27" ht="13.5">
      <c r="A50" s="16" t="s">
        <v>83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88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841360334</v>
      </c>
      <c r="D5" s="19">
        <f>SUM(D6:D8)</f>
        <v>0</v>
      </c>
      <c r="E5" s="20">
        <f t="shared" si="0"/>
        <v>971207000</v>
      </c>
      <c r="F5" s="21">
        <f t="shared" si="0"/>
        <v>971207000</v>
      </c>
      <c r="G5" s="21">
        <f t="shared" si="0"/>
        <v>227595458</v>
      </c>
      <c r="H5" s="21">
        <f t="shared" si="0"/>
        <v>-123529066</v>
      </c>
      <c r="I5" s="21">
        <f t="shared" si="0"/>
        <v>16233373</v>
      </c>
      <c r="J5" s="21">
        <f t="shared" si="0"/>
        <v>120299765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120299765</v>
      </c>
      <c r="X5" s="21">
        <f t="shared" si="0"/>
        <v>247271826</v>
      </c>
      <c r="Y5" s="21">
        <f t="shared" si="0"/>
        <v>-126972061</v>
      </c>
      <c r="Z5" s="4">
        <f>+IF(X5&lt;&gt;0,+(Y5/X5)*100,0)</f>
        <v>-51.349182417571505</v>
      </c>
      <c r="AA5" s="19">
        <f>SUM(AA6:AA8)</f>
        <v>971207000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841173898</v>
      </c>
      <c r="D7" s="25"/>
      <c r="E7" s="26">
        <v>971107000</v>
      </c>
      <c r="F7" s="27">
        <v>971107000</v>
      </c>
      <c r="G7" s="27">
        <v>227595458</v>
      </c>
      <c r="H7" s="27">
        <v>-123529066</v>
      </c>
      <c r="I7" s="27">
        <v>16233373</v>
      </c>
      <c r="J7" s="27">
        <v>120299765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120299765</v>
      </c>
      <c r="X7" s="27">
        <v>247230534</v>
      </c>
      <c r="Y7" s="27">
        <v>-126930769</v>
      </c>
      <c r="Z7" s="7">
        <v>-51.34</v>
      </c>
      <c r="AA7" s="25">
        <v>971107000</v>
      </c>
    </row>
    <row r="8" spans="1:27" ht="13.5">
      <c r="A8" s="5" t="s">
        <v>35</v>
      </c>
      <c r="B8" s="3"/>
      <c r="C8" s="22">
        <v>186436</v>
      </c>
      <c r="D8" s="22"/>
      <c r="E8" s="23">
        <v>100000</v>
      </c>
      <c r="F8" s="24">
        <v>100000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41292</v>
      </c>
      <c r="Y8" s="24">
        <v>-41292</v>
      </c>
      <c r="Z8" s="6">
        <v>-100</v>
      </c>
      <c r="AA8" s="22">
        <v>100000</v>
      </c>
    </row>
    <row r="9" spans="1:27" ht="13.5">
      <c r="A9" s="2" t="s">
        <v>36</v>
      </c>
      <c r="B9" s="3"/>
      <c r="C9" s="19">
        <f aca="true" t="shared" si="1" ref="C9:Y9">SUM(C10:C14)</f>
        <v>4044597</v>
      </c>
      <c r="D9" s="19">
        <f>SUM(D10:D14)</f>
        <v>0</v>
      </c>
      <c r="E9" s="20">
        <f t="shared" si="1"/>
        <v>7200065</v>
      </c>
      <c r="F9" s="21">
        <f t="shared" si="1"/>
        <v>7200065</v>
      </c>
      <c r="G9" s="21">
        <f t="shared" si="1"/>
        <v>144584</v>
      </c>
      <c r="H9" s="21">
        <f t="shared" si="1"/>
        <v>-257212</v>
      </c>
      <c r="I9" s="21">
        <f t="shared" si="1"/>
        <v>249707</v>
      </c>
      <c r="J9" s="21">
        <f t="shared" si="1"/>
        <v>137079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137079</v>
      </c>
      <c r="X9" s="21">
        <f t="shared" si="1"/>
        <v>389437</v>
      </c>
      <c r="Y9" s="21">
        <f t="shared" si="1"/>
        <v>-252358</v>
      </c>
      <c r="Z9" s="4">
        <f>+IF(X9&lt;&gt;0,+(Y9/X9)*100,0)</f>
        <v>-64.80072514938232</v>
      </c>
      <c r="AA9" s="19">
        <f>SUM(AA10:AA14)</f>
        <v>7200065</v>
      </c>
    </row>
    <row r="10" spans="1:27" ht="13.5">
      <c r="A10" s="5" t="s">
        <v>37</v>
      </c>
      <c r="B10" s="3"/>
      <c r="C10" s="22">
        <v>201822</v>
      </c>
      <c r="D10" s="22"/>
      <c r="E10" s="23">
        <v>150000</v>
      </c>
      <c r="F10" s="24">
        <v>150000</v>
      </c>
      <c r="G10" s="24">
        <v>5344</v>
      </c>
      <c r="H10" s="24">
        <v>-9062</v>
      </c>
      <c r="I10" s="24">
        <v>7730</v>
      </c>
      <c r="J10" s="24">
        <v>4012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4012</v>
      </c>
      <c r="X10" s="24">
        <v>6598</v>
      </c>
      <c r="Y10" s="24">
        <v>-2586</v>
      </c>
      <c r="Z10" s="6">
        <v>-39.19</v>
      </c>
      <c r="AA10" s="22">
        <v>150000</v>
      </c>
    </row>
    <row r="11" spans="1:27" ht="13.5">
      <c r="A11" s="5" t="s">
        <v>38</v>
      </c>
      <c r="B11" s="3"/>
      <c r="C11" s="22">
        <v>1185576</v>
      </c>
      <c r="D11" s="22"/>
      <c r="E11" s="23">
        <v>1421000</v>
      </c>
      <c r="F11" s="24">
        <v>1421000</v>
      </c>
      <c r="G11" s="24">
        <v>63441</v>
      </c>
      <c r="H11" s="24">
        <v>-63771</v>
      </c>
      <c r="I11" s="24">
        <v>60397</v>
      </c>
      <c r="J11" s="24">
        <v>60067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60067</v>
      </c>
      <c r="X11" s="24">
        <v>151637</v>
      </c>
      <c r="Y11" s="24">
        <v>-91570</v>
      </c>
      <c r="Z11" s="6">
        <v>-60.39</v>
      </c>
      <c r="AA11" s="22">
        <v>1421000</v>
      </c>
    </row>
    <row r="12" spans="1:27" ht="13.5">
      <c r="A12" s="5" t="s">
        <v>39</v>
      </c>
      <c r="B12" s="3"/>
      <c r="C12" s="22">
        <v>2657199</v>
      </c>
      <c r="D12" s="22"/>
      <c r="E12" s="23">
        <v>5629065</v>
      </c>
      <c r="F12" s="24">
        <v>5629065</v>
      </c>
      <c r="G12" s="24">
        <v>74699</v>
      </c>
      <c r="H12" s="24">
        <v>-183279</v>
      </c>
      <c r="I12" s="24">
        <v>180480</v>
      </c>
      <c r="J12" s="24">
        <v>71900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71900</v>
      </c>
      <c r="X12" s="24">
        <v>231202</v>
      </c>
      <c r="Y12" s="24">
        <v>-159302</v>
      </c>
      <c r="Z12" s="6">
        <v>-68.9</v>
      </c>
      <c r="AA12" s="22">
        <v>5629065</v>
      </c>
    </row>
    <row r="13" spans="1:27" ht="13.5">
      <c r="A13" s="5" t="s">
        <v>40</v>
      </c>
      <c r="B13" s="3"/>
      <c r="C13" s="22"/>
      <c r="D13" s="22"/>
      <c r="E13" s="23"/>
      <c r="F13" s="24"/>
      <c r="G13" s="24">
        <v>1100</v>
      </c>
      <c r="H13" s="24">
        <v>-1100</v>
      </c>
      <c r="I13" s="24">
        <v>1100</v>
      </c>
      <c r="J13" s="24">
        <v>1100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1100</v>
      </c>
      <c r="X13" s="24"/>
      <c r="Y13" s="24">
        <v>1100</v>
      </c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434732</v>
      </c>
      <c r="D15" s="19">
        <f>SUM(D16:D18)</f>
        <v>0</v>
      </c>
      <c r="E15" s="20">
        <f t="shared" si="2"/>
        <v>382000</v>
      </c>
      <c r="F15" s="21">
        <f t="shared" si="2"/>
        <v>382000</v>
      </c>
      <c r="G15" s="21">
        <f t="shared" si="2"/>
        <v>14770</v>
      </c>
      <c r="H15" s="21">
        <f t="shared" si="2"/>
        <v>-12153</v>
      </c>
      <c r="I15" s="21">
        <f t="shared" si="2"/>
        <v>198135</v>
      </c>
      <c r="J15" s="21">
        <f t="shared" si="2"/>
        <v>200752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200752</v>
      </c>
      <c r="X15" s="21">
        <f t="shared" si="2"/>
        <v>84177</v>
      </c>
      <c r="Y15" s="21">
        <f t="shared" si="2"/>
        <v>116575</v>
      </c>
      <c r="Z15" s="4">
        <f>+IF(X15&lt;&gt;0,+(Y15/X15)*100,0)</f>
        <v>138.48794801430319</v>
      </c>
      <c r="AA15" s="19">
        <f>SUM(AA16:AA18)</f>
        <v>382000</v>
      </c>
    </row>
    <row r="16" spans="1:27" ht="13.5">
      <c r="A16" s="5" t="s">
        <v>43</v>
      </c>
      <c r="B16" s="3"/>
      <c r="C16" s="22">
        <v>434491</v>
      </c>
      <c r="D16" s="22"/>
      <c r="E16" s="23">
        <v>382000</v>
      </c>
      <c r="F16" s="24">
        <v>382000</v>
      </c>
      <c r="G16" s="24">
        <v>14770</v>
      </c>
      <c r="H16" s="24">
        <v>-12153</v>
      </c>
      <c r="I16" s="24">
        <v>198135</v>
      </c>
      <c r="J16" s="24">
        <v>200752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200752</v>
      </c>
      <c r="X16" s="24">
        <v>84177</v>
      </c>
      <c r="Y16" s="24">
        <v>116575</v>
      </c>
      <c r="Z16" s="6">
        <v>138.49</v>
      </c>
      <c r="AA16" s="22">
        <v>382000</v>
      </c>
    </row>
    <row r="17" spans="1:27" ht="13.5">
      <c r="A17" s="5" t="s">
        <v>44</v>
      </c>
      <c r="B17" s="3"/>
      <c r="C17" s="22">
        <v>241</v>
      </c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367358752</v>
      </c>
      <c r="D19" s="19">
        <f>SUM(D20:D23)</f>
        <v>0</v>
      </c>
      <c r="E19" s="20">
        <f t="shared" si="3"/>
        <v>618728400</v>
      </c>
      <c r="F19" s="21">
        <f t="shared" si="3"/>
        <v>618728400</v>
      </c>
      <c r="G19" s="21">
        <f t="shared" si="3"/>
        <v>48535303</v>
      </c>
      <c r="H19" s="21">
        <f t="shared" si="3"/>
        <v>103806556</v>
      </c>
      <c r="I19" s="21">
        <f t="shared" si="3"/>
        <v>45372997</v>
      </c>
      <c r="J19" s="21">
        <f t="shared" si="3"/>
        <v>197714856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197714856</v>
      </c>
      <c r="X19" s="21">
        <f t="shared" si="3"/>
        <v>60828226</v>
      </c>
      <c r="Y19" s="21">
        <f t="shared" si="3"/>
        <v>136886630</v>
      </c>
      <c r="Z19" s="4">
        <f>+IF(X19&lt;&gt;0,+(Y19/X19)*100,0)</f>
        <v>225.0380111364747</v>
      </c>
      <c r="AA19" s="19">
        <f>SUM(AA20:AA23)</f>
        <v>618728400</v>
      </c>
    </row>
    <row r="20" spans="1:27" ht="13.5">
      <c r="A20" s="5" t="s">
        <v>47</v>
      </c>
      <c r="B20" s="3"/>
      <c r="C20" s="22">
        <v>275158346</v>
      </c>
      <c r="D20" s="22"/>
      <c r="E20" s="23">
        <v>401728400</v>
      </c>
      <c r="F20" s="24">
        <v>401728400</v>
      </c>
      <c r="G20" s="24">
        <v>31453225</v>
      </c>
      <c r="H20" s="24">
        <v>128887450</v>
      </c>
      <c r="I20" s="24">
        <v>27592786</v>
      </c>
      <c r="J20" s="24">
        <v>187933461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187933461</v>
      </c>
      <c r="X20" s="24">
        <v>50299978</v>
      </c>
      <c r="Y20" s="24">
        <v>137633483</v>
      </c>
      <c r="Z20" s="6">
        <v>273.63</v>
      </c>
      <c r="AA20" s="22">
        <v>401728400</v>
      </c>
    </row>
    <row r="21" spans="1:27" ht="13.5">
      <c r="A21" s="5" t="s">
        <v>48</v>
      </c>
      <c r="B21" s="3"/>
      <c r="C21" s="22">
        <v>62061618</v>
      </c>
      <c r="D21" s="22"/>
      <c r="E21" s="23">
        <v>159000000</v>
      </c>
      <c r="F21" s="24">
        <v>159000000</v>
      </c>
      <c r="G21" s="24">
        <v>12309752</v>
      </c>
      <c r="H21" s="24">
        <v>-18905304</v>
      </c>
      <c r="I21" s="24">
        <v>12837026</v>
      </c>
      <c r="J21" s="24">
        <v>6241474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6241474</v>
      </c>
      <c r="X21" s="24">
        <v>5800000</v>
      </c>
      <c r="Y21" s="24">
        <v>441474</v>
      </c>
      <c r="Z21" s="6">
        <v>7.61</v>
      </c>
      <c r="AA21" s="22">
        <v>159000000</v>
      </c>
    </row>
    <row r="22" spans="1:27" ht="13.5">
      <c r="A22" s="5" t="s">
        <v>49</v>
      </c>
      <c r="B22" s="3"/>
      <c r="C22" s="25">
        <v>30138788</v>
      </c>
      <c r="D22" s="25"/>
      <c r="E22" s="26">
        <v>33000000</v>
      </c>
      <c r="F22" s="27">
        <v>33000000</v>
      </c>
      <c r="G22" s="27">
        <v>2736832</v>
      </c>
      <c r="H22" s="27">
        <v>-3822307</v>
      </c>
      <c r="I22" s="27">
        <v>2897274</v>
      </c>
      <c r="J22" s="27">
        <v>1811799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1811799</v>
      </c>
      <c r="X22" s="27">
        <v>2980000</v>
      </c>
      <c r="Y22" s="27">
        <v>-1168201</v>
      </c>
      <c r="Z22" s="7">
        <v>-39.2</v>
      </c>
      <c r="AA22" s="25">
        <v>33000000</v>
      </c>
    </row>
    <row r="23" spans="1:27" ht="13.5">
      <c r="A23" s="5" t="s">
        <v>50</v>
      </c>
      <c r="B23" s="3"/>
      <c r="C23" s="22"/>
      <c r="D23" s="22"/>
      <c r="E23" s="23">
        <v>25000000</v>
      </c>
      <c r="F23" s="24">
        <v>25000000</v>
      </c>
      <c r="G23" s="24">
        <v>2035494</v>
      </c>
      <c r="H23" s="24">
        <v>-2353283</v>
      </c>
      <c r="I23" s="24">
        <v>2045911</v>
      </c>
      <c r="J23" s="24">
        <v>1728122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1728122</v>
      </c>
      <c r="X23" s="24">
        <v>1748248</v>
      </c>
      <c r="Y23" s="24">
        <v>-20126</v>
      </c>
      <c r="Z23" s="6">
        <v>-1.15</v>
      </c>
      <c r="AA23" s="22">
        <v>25000000</v>
      </c>
    </row>
    <row r="24" spans="1:27" ht="13.5">
      <c r="A24" s="2" t="s">
        <v>51</v>
      </c>
      <c r="B24" s="8" t="s">
        <v>52</v>
      </c>
      <c r="C24" s="19"/>
      <c r="D24" s="19"/>
      <c r="E24" s="20">
        <v>56621250</v>
      </c>
      <c r="F24" s="21">
        <v>56621250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>
        <v>56621250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1213198415</v>
      </c>
      <c r="D25" s="40">
        <f>+D5+D9+D15+D19+D24</f>
        <v>0</v>
      </c>
      <c r="E25" s="41">
        <f t="shared" si="4"/>
        <v>1654138715</v>
      </c>
      <c r="F25" s="42">
        <f t="shared" si="4"/>
        <v>1654138715</v>
      </c>
      <c r="G25" s="42">
        <f t="shared" si="4"/>
        <v>276290115</v>
      </c>
      <c r="H25" s="42">
        <f t="shared" si="4"/>
        <v>-19991875</v>
      </c>
      <c r="I25" s="42">
        <f t="shared" si="4"/>
        <v>62054212</v>
      </c>
      <c r="J25" s="42">
        <f t="shared" si="4"/>
        <v>318352452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318352452</v>
      </c>
      <c r="X25" s="42">
        <f t="shared" si="4"/>
        <v>308573666</v>
      </c>
      <c r="Y25" s="42">
        <f t="shared" si="4"/>
        <v>9778786</v>
      </c>
      <c r="Z25" s="43">
        <f>+IF(X25&lt;&gt;0,+(Y25/X25)*100,0)</f>
        <v>3.1690280401309425</v>
      </c>
      <c r="AA25" s="40">
        <f>+AA5+AA9+AA15+AA19+AA24</f>
        <v>1654138715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840238568</v>
      </c>
      <c r="D28" s="19">
        <f>SUM(D29:D31)</f>
        <v>0</v>
      </c>
      <c r="E28" s="20">
        <f t="shared" si="5"/>
        <v>504787383</v>
      </c>
      <c r="F28" s="21">
        <f t="shared" si="5"/>
        <v>504787383</v>
      </c>
      <c r="G28" s="21">
        <f t="shared" si="5"/>
        <v>31465627</v>
      </c>
      <c r="H28" s="21">
        <f t="shared" si="5"/>
        <v>22910276</v>
      </c>
      <c r="I28" s="21">
        <f t="shared" si="5"/>
        <v>14030508</v>
      </c>
      <c r="J28" s="21">
        <f t="shared" si="5"/>
        <v>68406411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68406411</v>
      </c>
      <c r="X28" s="21">
        <f t="shared" si="5"/>
        <v>65660225</v>
      </c>
      <c r="Y28" s="21">
        <f t="shared" si="5"/>
        <v>2746186</v>
      </c>
      <c r="Z28" s="4">
        <f>+IF(X28&lt;&gt;0,+(Y28/X28)*100,0)</f>
        <v>4.182419417539309</v>
      </c>
      <c r="AA28" s="19">
        <f>SUM(AA29:AA31)</f>
        <v>504787383</v>
      </c>
    </row>
    <row r="29" spans="1:27" ht="13.5">
      <c r="A29" s="5" t="s">
        <v>33</v>
      </c>
      <c r="B29" s="3"/>
      <c r="C29" s="22">
        <v>51512218</v>
      </c>
      <c r="D29" s="22"/>
      <c r="E29" s="23">
        <v>72266113</v>
      </c>
      <c r="F29" s="24">
        <v>72266113</v>
      </c>
      <c r="G29" s="24">
        <v>9709225</v>
      </c>
      <c r="H29" s="24">
        <v>2254798</v>
      </c>
      <c r="I29" s="24">
        <v>5755536</v>
      </c>
      <c r="J29" s="24">
        <v>17719559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17719559</v>
      </c>
      <c r="X29" s="24">
        <v>18376912</v>
      </c>
      <c r="Y29" s="24">
        <v>-657353</v>
      </c>
      <c r="Z29" s="6">
        <v>-3.58</v>
      </c>
      <c r="AA29" s="22">
        <v>72266113</v>
      </c>
    </row>
    <row r="30" spans="1:27" ht="13.5">
      <c r="A30" s="5" t="s">
        <v>34</v>
      </c>
      <c r="B30" s="3"/>
      <c r="C30" s="25">
        <v>759680950</v>
      </c>
      <c r="D30" s="25"/>
      <c r="E30" s="26">
        <v>400495996</v>
      </c>
      <c r="F30" s="27">
        <v>400495996</v>
      </c>
      <c r="G30" s="27">
        <v>20257440</v>
      </c>
      <c r="H30" s="27">
        <v>19150980</v>
      </c>
      <c r="I30" s="27">
        <v>5879337</v>
      </c>
      <c r="J30" s="27">
        <v>45287757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45287757</v>
      </c>
      <c r="X30" s="27">
        <v>41496868</v>
      </c>
      <c r="Y30" s="27">
        <v>3790889</v>
      </c>
      <c r="Z30" s="7">
        <v>9.14</v>
      </c>
      <c r="AA30" s="25">
        <v>400495996</v>
      </c>
    </row>
    <row r="31" spans="1:27" ht="13.5">
      <c r="A31" s="5" t="s">
        <v>35</v>
      </c>
      <c r="B31" s="3"/>
      <c r="C31" s="22">
        <v>29045400</v>
      </c>
      <c r="D31" s="22"/>
      <c r="E31" s="23">
        <v>32025274</v>
      </c>
      <c r="F31" s="24">
        <v>32025274</v>
      </c>
      <c r="G31" s="24">
        <v>1498962</v>
      </c>
      <c r="H31" s="24">
        <v>1504498</v>
      </c>
      <c r="I31" s="24">
        <v>2395635</v>
      </c>
      <c r="J31" s="24">
        <v>5399095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5399095</v>
      </c>
      <c r="X31" s="24">
        <v>5786445</v>
      </c>
      <c r="Y31" s="24">
        <v>-387350</v>
      </c>
      <c r="Z31" s="6">
        <v>-6.69</v>
      </c>
      <c r="AA31" s="22">
        <v>32025274</v>
      </c>
    </row>
    <row r="32" spans="1:27" ht="13.5">
      <c r="A32" s="2" t="s">
        <v>36</v>
      </c>
      <c r="B32" s="3"/>
      <c r="C32" s="19">
        <f aca="true" t="shared" si="6" ref="C32:Y32">SUM(C33:C37)</f>
        <v>106954922</v>
      </c>
      <c r="D32" s="19">
        <f>SUM(D33:D37)</f>
        <v>0</v>
      </c>
      <c r="E32" s="20">
        <f t="shared" si="6"/>
        <v>131591937</v>
      </c>
      <c r="F32" s="21">
        <f t="shared" si="6"/>
        <v>131591937</v>
      </c>
      <c r="G32" s="21">
        <f t="shared" si="6"/>
        <v>8738090</v>
      </c>
      <c r="H32" s="21">
        <f t="shared" si="6"/>
        <v>7245171</v>
      </c>
      <c r="I32" s="21">
        <f t="shared" si="6"/>
        <v>7970258</v>
      </c>
      <c r="J32" s="21">
        <f t="shared" si="6"/>
        <v>23953519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23953519</v>
      </c>
      <c r="X32" s="21">
        <f t="shared" si="6"/>
        <v>27616284</v>
      </c>
      <c r="Y32" s="21">
        <f t="shared" si="6"/>
        <v>-3662765</v>
      </c>
      <c r="Z32" s="4">
        <f>+IF(X32&lt;&gt;0,+(Y32/X32)*100,0)</f>
        <v>-13.263062474299584</v>
      </c>
      <c r="AA32" s="19">
        <f>SUM(AA33:AA37)</f>
        <v>131591937</v>
      </c>
    </row>
    <row r="33" spans="1:27" ht="13.5">
      <c r="A33" s="5" t="s">
        <v>37</v>
      </c>
      <c r="B33" s="3"/>
      <c r="C33" s="22">
        <v>16381359</v>
      </c>
      <c r="D33" s="22"/>
      <c r="E33" s="23">
        <v>19460410</v>
      </c>
      <c r="F33" s="24">
        <v>19460410</v>
      </c>
      <c r="G33" s="24">
        <v>1333531</v>
      </c>
      <c r="H33" s="24">
        <v>1204791</v>
      </c>
      <c r="I33" s="24">
        <v>1252894</v>
      </c>
      <c r="J33" s="24">
        <v>3791216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3791216</v>
      </c>
      <c r="X33" s="24">
        <v>2818261</v>
      </c>
      <c r="Y33" s="24">
        <v>972955</v>
      </c>
      <c r="Z33" s="6">
        <v>34.52</v>
      </c>
      <c r="AA33" s="22">
        <v>19460410</v>
      </c>
    </row>
    <row r="34" spans="1:27" ht="13.5">
      <c r="A34" s="5" t="s">
        <v>38</v>
      </c>
      <c r="B34" s="3"/>
      <c r="C34" s="22">
        <v>35650853</v>
      </c>
      <c r="D34" s="22"/>
      <c r="E34" s="23">
        <v>40123015</v>
      </c>
      <c r="F34" s="24">
        <v>40123015</v>
      </c>
      <c r="G34" s="24">
        <v>3034092</v>
      </c>
      <c r="H34" s="24">
        <v>2520836</v>
      </c>
      <c r="I34" s="24">
        <v>2825562</v>
      </c>
      <c r="J34" s="24">
        <v>8380490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8380490</v>
      </c>
      <c r="X34" s="24">
        <v>8660165</v>
      </c>
      <c r="Y34" s="24">
        <v>-279675</v>
      </c>
      <c r="Z34" s="6">
        <v>-3.23</v>
      </c>
      <c r="AA34" s="22">
        <v>40123015</v>
      </c>
    </row>
    <row r="35" spans="1:27" ht="13.5">
      <c r="A35" s="5" t="s">
        <v>39</v>
      </c>
      <c r="B35" s="3"/>
      <c r="C35" s="22">
        <v>49328122</v>
      </c>
      <c r="D35" s="22"/>
      <c r="E35" s="23">
        <v>48722939</v>
      </c>
      <c r="F35" s="24">
        <v>48722939</v>
      </c>
      <c r="G35" s="24">
        <v>3732599</v>
      </c>
      <c r="H35" s="24">
        <v>2953054</v>
      </c>
      <c r="I35" s="24">
        <v>3375693</v>
      </c>
      <c r="J35" s="24">
        <v>10061346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10061346</v>
      </c>
      <c r="X35" s="24">
        <v>13864502</v>
      </c>
      <c r="Y35" s="24">
        <v>-3803156</v>
      </c>
      <c r="Z35" s="6">
        <v>-27.43</v>
      </c>
      <c r="AA35" s="22">
        <v>48722939</v>
      </c>
    </row>
    <row r="36" spans="1:27" ht="13.5">
      <c r="A36" s="5" t="s">
        <v>40</v>
      </c>
      <c r="B36" s="3"/>
      <c r="C36" s="22">
        <v>5594588</v>
      </c>
      <c r="D36" s="22"/>
      <c r="E36" s="23">
        <v>23285573</v>
      </c>
      <c r="F36" s="24">
        <v>23285573</v>
      </c>
      <c r="G36" s="24">
        <v>637868</v>
      </c>
      <c r="H36" s="24">
        <v>566490</v>
      </c>
      <c r="I36" s="24">
        <v>516109</v>
      </c>
      <c r="J36" s="24">
        <v>1720467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1720467</v>
      </c>
      <c r="X36" s="24">
        <v>2273356</v>
      </c>
      <c r="Y36" s="24">
        <v>-552889</v>
      </c>
      <c r="Z36" s="6">
        <v>-24.32</v>
      </c>
      <c r="AA36" s="22">
        <v>23285573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74676722</v>
      </c>
      <c r="D38" s="19">
        <f>SUM(D39:D41)</f>
        <v>0</v>
      </c>
      <c r="E38" s="20">
        <f t="shared" si="7"/>
        <v>86049967</v>
      </c>
      <c r="F38" s="21">
        <f t="shared" si="7"/>
        <v>86049967</v>
      </c>
      <c r="G38" s="21">
        <f t="shared" si="7"/>
        <v>7332307</v>
      </c>
      <c r="H38" s="21">
        <f t="shared" si="7"/>
        <v>8439624</v>
      </c>
      <c r="I38" s="21">
        <f t="shared" si="7"/>
        <v>4093497</v>
      </c>
      <c r="J38" s="21">
        <f t="shared" si="7"/>
        <v>19865428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19865428</v>
      </c>
      <c r="X38" s="21">
        <f t="shared" si="7"/>
        <v>21504765</v>
      </c>
      <c r="Y38" s="21">
        <f t="shared" si="7"/>
        <v>-1639337</v>
      </c>
      <c r="Z38" s="4">
        <f>+IF(X38&lt;&gt;0,+(Y38/X38)*100,0)</f>
        <v>-7.623133756634867</v>
      </c>
      <c r="AA38" s="19">
        <f>SUM(AA39:AA41)</f>
        <v>86049967</v>
      </c>
    </row>
    <row r="39" spans="1:27" ht="13.5">
      <c r="A39" s="5" t="s">
        <v>43</v>
      </c>
      <c r="B39" s="3"/>
      <c r="C39" s="22">
        <v>13254198</v>
      </c>
      <c r="D39" s="22"/>
      <c r="E39" s="23">
        <v>29263853</v>
      </c>
      <c r="F39" s="24">
        <v>29263853</v>
      </c>
      <c r="G39" s="24">
        <v>805703</v>
      </c>
      <c r="H39" s="24">
        <v>753465</v>
      </c>
      <c r="I39" s="24">
        <v>632941</v>
      </c>
      <c r="J39" s="24">
        <v>2192109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2192109</v>
      </c>
      <c r="X39" s="24">
        <v>7347132</v>
      </c>
      <c r="Y39" s="24">
        <v>-5155023</v>
      </c>
      <c r="Z39" s="6">
        <v>-70.16</v>
      </c>
      <c r="AA39" s="22">
        <v>29263853</v>
      </c>
    </row>
    <row r="40" spans="1:27" ht="13.5">
      <c r="A40" s="5" t="s">
        <v>44</v>
      </c>
      <c r="B40" s="3"/>
      <c r="C40" s="22">
        <v>61422524</v>
      </c>
      <c r="D40" s="22"/>
      <c r="E40" s="23">
        <v>56786114</v>
      </c>
      <c r="F40" s="24">
        <v>56786114</v>
      </c>
      <c r="G40" s="24">
        <v>6526604</v>
      </c>
      <c r="H40" s="24">
        <v>7686159</v>
      </c>
      <c r="I40" s="24">
        <v>3460556</v>
      </c>
      <c r="J40" s="24">
        <v>17673319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17673319</v>
      </c>
      <c r="X40" s="24">
        <v>14157633</v>
      </c>
      <c r="Y40" s="24">
        <v>3515686</v>
      </c>
      <c r="Z40" s="6">
        <v>24.83</v>
      </c>
      <c r="AA40" s="22">
        <v>56786114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435341872</v>
      </c>
      <c r="D42" s="19">
        <f>SUM(D43:D46)</f>
        <v>0</v>
      </c>
      <c r="E42" s="20">
        <f t="shared" si="8"/>
        <v>663377381</v>
      </c>
      <c r="F42" s="21">
        <f t="shared" si="8"/>
        <v>663377381</v>
      </c>
      <c r="G42" s="21">
        <f t="shared" si="8"/>
        <v>64952825</v>
      </c>
      <c r="H42" s="21">
        <f t="shared" si="8"/>
        <v>16976380</v>
      </c>
      <c r="I42" s="21">
        <f t="shared" si="8"/>
        <v>14904868</v>
      </c>
      <c r="J42" s="21">
        <f t="shared" si="8"/>
        <v>96834073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96834073</v>
      </c>
      <c r="X42" s="21">
        <f t="shared" si="8"/>
        <v>98158306</v>
      </c>
      <c r="Y42" s="21">
        <f t="shared" si="8"/>
        <v>-1324233</v>
      </c>
      <c r="Z42" s="4">
        <f>+IF(X42&lt;&gt;0,+(Y42/X42)*100,0)</f>
        <v>-1.3490789052533159</v>
      </c>
      <c r="AA42" s="19">
        <f>SUM(AA43:AA46)</f>
        <v>663377381</v>
      </c>
    </row>
    <row r="43" spans="1:27" ht="13.5">
      <c r="A43" s="5" t="s">
        <v>47</v>
      </c>
      <c r="B43" s="3"/>
      <c r="C43" s="22">
        <v>355973192</v>
      </c>
      <c r="D43" s="22"/>
      <c r="E43" s="23">
        <v>473020500</v>
      </c>
      <c r="F43" s="24">
        <v>473020500</v>
      </c>
      <c r="G43" s="24">
        <v>53361649</v>
      </c>
      <c r="H43" s="24">
        <v>3322326</v>
      </c>
      <c r="I43" s="24">
        <v>3683319</v>
      </c>
      <c r="J43" s="24">
        <v>60367294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60367294</v>
      </c>
      <c r="X43" s="24">
        <v>89640614</v>
      </c>
      <c r="Y43" s="24">
        <v>-29273320</v>
      </c>
      <c r="Z43" s="6">
        <v>-32.66</v>
      </c>
      <c r="AA43" s="22">
        <v>473020500</v>
      </c>
    </row>
    <row r="44" spans="1:27" ht="13.5">
      <c r="A44" s="5" t="s">
        <v>48</v>
      </c>
      <c r="B44" s="3"/>
      <c r="C44" s="22">
        <v>36155197</v>
      </c>
      <c r="D44" s="22"/>
      <c r="E44" s="23">
        <v>145120900</v>
      </c>
      <c r="F44" s="24">
        <v>145120900</v>
      </c>
      <c r="G44" s="24">
        <v>8732502</v>
      </c>
      <c r="H44" s="24">
        <v>10337614</v>
      </c>
      <c r="I44" s="24">
        <v>8300043</v>
      </c>
      <c r="J44" s="24">
        <v>27370159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27370159</v>
      </c>
      <c r="X44" s="24"/>
      <c r="Y44" s="24">
        <v>27370159</v>
      </c>
      <c r="Z44" s="6">
        <v>0</v>
      </c>
      <c r="AA44" s="22">
        <v>145120900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43213483</v>
      </c>
      <c r="D46" s="22"/>
      <c r="E46" s="23">
        <v>45235981</v>
      </c>
      <c r="F46" s="24">
        <v>45235981</v>
      </c>
      <c r="G46" s="24">
        <v>2858674</v>
      </c>
      <c r="H46" s="24">
        <v>3316440</v>
      </c>
      <c r="I46" s="24">
        <v>2921506</v>
      </c>
      <c r="J46" s="24">
        <v>9096620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9096620</v>
      </c>
      <c r="X46" s="24">
        <v>8517692</v>
      </c>
      <c r="Y46" s="24">
        <v>578928</v>
      </c>
      <c r="Z46" s="6">
        <v>6.8</v>
      </c>
      <c r="AA46" s="22">
        <v>45235981</v>
      </c>
    </row>
    <row r="47" spans="1:27" ht="13.5">
      <c r="A47" s="2" t="s">
        <v>51</v>
      </c>
      <c r="B47" s="8" t="s">
        <v>52</v>
      </c>
      <c r="C47" s="19">
        <v>5041855</v>
      </c>
      <c r="D47" s="19"/>
      <c r="E47" s="20">
        <v>10022377</v>
      </c>
      <c r="F47" s="21">
        <v>10022377</v>
      </c>
      <c r="G47" s="21">
        <v>167037</v>
      </c>
      <c r="H47" s="21">
        <v>170086</v>
      </c>
      <c r="I47" s="21">
        <v>172431</v>
      </c>
      <c r="J47" s="21">
        <v>509554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509554</v>
      </c>
      <c r="X47" s="21">
        <v>2586648</v>
      </c>
      <c r="Y47" s="21">
        <v>-2077094</v>
      </c>
      <c r="Z47" s="4">
        <v>-80.3</v>
      </c>
      <c r="AA47" s="19">
        <v>10022377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1462253939</v>
      </c>
      <c r="D48" s="40">
        <f>+D28+D32+D38+D42+D47</f>
        <v>0</v>
      </c>
      <c r="E48" s="41">
        <f t="shared" si="9"/>
        <v>1395829045</v>
      </c>
      <c r="F48" s="42">
        <f t="shared" si="9"/>
        <v>1395829045</v>
      </c>
      <c r="G48" s="42">
        <f t="shared" si="9"/>
        <v>112655886</v>
      </c>
      <c r="H48" s="42">
        <f t="shared" si="9"/>
        <v>55741537</v>
      </c>
      <c r="I48" s="42">
        <f t="shared" si="9"/>
        <v>41171562</v>
      </c>
      <c r="J48" s="42">
        <f t="shared" si="9"/>
        <v>209568985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209568985</v>
      </c>
      <c r="X48" s="42">
        <f t="shared" si="9"/>
        <v>215526228</v>
      </c>
      <c r="Y48" s="42">
        <f t="shared" si="9"/>
        <v>-5957243</v>
      </c>
      <c r="Z48" s="43">
        <f>+IF(X48&lt;&gt;0,+(Y48/X48)*100,0)</f>
        <v>-2.7640454970519874</v>
      </c>
      <c r="AA48" s="40">
        <f>+AA28+AA32+AA38+AA42+AA47</f>
        <v>1395829045</v>
      </c>
    </row>
    <row r="49" spans="1:27" ht="13.5">
      <c r="A49" s="14" t="s">
        <v>58</v>
      </c>
      <c r="B49" s="15"/>
      <c r="C49" s="44">
        <f aca="true" t="shared" si="10" ref="C49:Y49">+C25-C48</f>
        <v>-249055524</v>
      </c>
      <c r="D49" s="44">
        <f>+D25-D48</f>
        <v>0</v>
      </c>
      <c r="E49" s="45">
        <f t="shared" si="10"/>
        <v>258309670</v>
      </c>
      <c r="F49" s="46">
        <f t="shared" si="10"/>
        <v>258309670</v>
      </c>
      <c r="G49" s="46">
        <f t="shared" si="10"/>
        <v>163634229</v>
      </c>
      <c r="H49" s="46">
        <f t="shared" si="10"/>
        <v>-75733412</v>
      </c>
      <c r="I49" s="46">
        <f t="shared" si="10"/>
        <v>20882650</v>
      </c>
      <c r="J49" s="46">
        <f t="shared" si="10"/>
        <v>108783467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108783467</v>
      </c>
      <c r="X49" s="46">
        <f>IF(F25=F48,0,X25-X48)</f>
        <v>93047438</v>
      </c>
      <c r="Y49" s="46">
        <f t="shared" si="10"/>
        <v>15736029</v>
      </c>
      <c r="Z49" s="47">
        <f>+IF(X49&lt;&gt;0,+(Y49/X49)*100,0)</f>
        <v>16.911834799793198</v>
      </c>
      <c r="AA49" s="44">
        <f>+AA25-AA48</f>
        <v>258309670</v>
      </c>
    </row>
    <row r="50" spans="1:27" ht="13.5">
      <c r="A50" s="16" t="s">
        <v>83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88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75302564</v>
      </c>
      <c r="F5" s="21">
        <f t="shared" si="0"/>
        <v>75302564</v>
      </c>
      <c r="G5" s="21">
        <f t="shared" si="0"/>
        <v>25388168</v>
      </c>
      <c r="H5" s="21">
        <f t="shared" si="0"/>
        <v>6341209</v>
      </c>
      <c r="I5" s="21">
        <f t="shared" si="0"/>
        <v>0</v>
      </c>
      <c r="J5" s="21">
        <f t="shared" si="0"/>
        <v>31729377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31729377</v>
      </c>
      <c r="X5" s="21">
        <f t="shared" si="0"/>
        <v>18825642</v>
      </c>
      <c r="Y5" s="21">
        <f t="shared" si="0"/>
        <v>12903735</v>
      </c>
      <c r="Z5" s="4">
        <f>+IF(X5&lt;&gt;0,+(Y5/X5)*100,0)</f>
        <v>68.54339947609755</v>
      </c>
      <c r="AA5" s="19">
        <f>SUM(AA6:AA8)</f>
        <v>75302564</v>
      </c>
    </row>
    <row r="6" spans="1:27" ht="13.5">
      <c r="A6" s="5" t="s">
        <v>33</v>
      </c>
      <c r="B6" s="3"/>
      <c r="C6" s="22"/>
      <c r="D6" s="22"/>
      <c r="E6" s="23">
        <v>2615000</v>
      </c>
      <c r="F6" s="24">
        <v>2615000</v>
      </c>
      <c r="G6" s="24">
        <v>6700</v>
      </c>
      <c r="H6" s="24"/>
      <c r="I6" s="24"/>
      <c r="J6" s="24">
        <v>6700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6700</v>
      </c>
      <c r="X6" s="24">
        <v>653751</v>
      </c>
      <c r="Y6" s="24">
        <v>-647051</v>
      </c>
      <c r="Z6" s="6">
        <v>-98.98</v>
      </c>
      <c r="AA6" s="22">
        <v>2615000</v>
      </c>
    </row>
    <row r="7" spans="1:27" ht="13.5">
      <c r="A7" s="5" t="s">
        <v>34</v>
      </c>
      <c r="B7" s="3"/>
      <c r="C7" s="25"/>
      <c r="D7" s="25"/>
      <c r="E7" s="26">
        <v>71172564</v>
      </c>
      <c r="F7" s="27">
        <v>71172564</v>
      </c>
      <c r="G7" s="27">
        <v>25340315</v>
      </c>
      <c r="H7" s="27">
        <v>6277088</v>
      </c>
      <c r="I7" s="27"/>
      <c r="J7" s="27">
        <v>31617403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31617403</v>
      </c>
      <c r="X7" s="27">
        <v>17793141</v>
      </c>
      <c r="Y7" s="27">
        <v>13824262</v>
      </c>
      <c r="Z7" s="7">
        <v>77.69</v>
      </c>
      <c r="AA7" s="25">
        <v>71172564</v>
      </c>
    </row>
    <row r="8" spans="1:27" ht="13.5">
      <c r="A8" s="5" t="s">
        <v>35</v>
      </c>
      <c r="B8" s="3"/>
      <c r="C8" s="22"/>
      <c r="D8" s="22"/>
      <c r="E8" s="23">
        <v>1515000</v>
      </c>
      <c r="F8" s="24">
        <v>1515000</v>
      </c>
      <c r="G8" s="24">
        <v>41153</v>
      </c>
      <c r="H8" s="24">
        <v>64121</v>
      </c>
      <c r="I8" s="24"/>
      <c r="J8" s="24">
        <v>105274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105274</v>
      </c>
      <c r="X8" s="24">
        <v>378750</v>
      </c>
      <c r="Y8" s="24">
        <v>-273476</v>
      </c>
      <c r="Z8" s="6">
        <v>-72.2</v>
      </c>
      <c r="AA8" s="22">
        <v>1515000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229000</v>
      </c>
      <c r="F9" s="21">
        <f t="shared" si="1"/>
        <v>229000</v>
      </c>
      <c r="G9" s="21">
        <f t="shared" si="1"/>
        <v>27082</v>
      </c>
      <c r="H9" s="21">
        <f t="shared" si="1"/>
        <v>11862</v>
      </c>
      <c r="I9" s="21">
        <f t="shared" si="1"/>
        <v>0</v>
      </c>
      <c r="J9" s="21">
        <f t="shared" si="1"/>
        <v>38944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38944</v>
      </c>
      <c r="X9" s="21">
        <f t="shared" si="1"/>
        <v>57249</v>
      </c>
      <c r="Y9" s="21">
        <f t="shared" si="1"/>
        <v>-18305</v>
      </c>
      <c r="Z9" s="4">
        <f>+IF(X9&lt;&gt;0,+(Y9/X9)*100,0)</f>
        <v>-31.974357630700972</v>
      </c>
      <c r="AA9" s="19">
        <f>SUM(AA10:AA14)</f>
        <v>229000</v>
      </c>
    </row>
    <row r="10" spans="1:27" ht="13.5">
      <c r="A10" s="5" t="s">
        <v>37</v>
      </c>
      <c r="B10" s="3"/>
      <c r="C10" s="22"/>
      <c r="D10" s="22"/>
      <c r="E10" s="23">
        <v>163000</v>
      </c>
      <c r="F10" s="24">
        <v>163000</v>
      </c>
      <c r="G10" s="24">
        <v>16762</v>
      </c>
      <c r="H10" s="24">
        <v>10802</v>
      </c>
      <c r="I10" s="24"/>
      <c r="J10" s="24">
        <v>27564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27564</v>
      </c>
      <c r="X10" s="24">
        <v>40749</v>
      </c>
      <c r="Y10" s="24">
        <v>-13185</v>
      </c>
      <c r="Z10" s="6">
        <v>-32.36</v>
      </c>
      <c r="AA10" s="22">
        <v>163000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66000</v>
      </c>
      <c r="F12" s="24">
        <v>66000</v>
      </c>
      <c r="G12" s="24">
        <v>10320</v>
      </c>
      <c r="H12" s="24">
        <v>1060</v>
      </c>
      <c r="I12" s="24"/>
      <c r="J12" s="24">
        <v>11380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11380</v>
      </c>
      <c r="X12" s="24">
        <v>16500</v>
      </c>
      <c r="Y12" s="24">
        <v>-5120</v>
      </c>
      <c r="Z12" s="6">
        <v>-31.03</v>
      </c>
      <c r="AA12" s="22">
        <v>66000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1057800</v>
      </c>
      <c r="F15" s="21">
        <f t="shared" si="2"/>
        <v>1057800</v>
      </c>
      <c r="G15" s="21">
        <f t="shared" si="2"/>
        <v>4994</v>
      </c>
      <c r="H15" s="21">
        <f t="shared" si="2"/>
        <v>12737</v>
      </c>
      <c r="I15" s="21">
        <f t="shared" si="2"/>
        <v>0</v>
      </c>
      <c r="J15" s="21">
        <f t="shared" si="2"/>
        <v>17731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17731</v>
      </c>
      <c r="X15" s="21">
        <f t="shared" si="2"/>
        <v>264450</v>
      </c>
      <c r="Y15" s="21">
        <f t="shared" si="2"/>
        <v>-246719</v>
      </c>
      <c r="Z15" s="4">
        <f>+IF(X15&lt;&gt;0,+(Y15/X15)*100,0)</f>
        <v>-93.29514085838532</v>
      </c>
      <c r="AA15" s="19">
        <f>SUM(AA16:AA18)</f>
        <v>1057800</v>
      </c>
    </row>
    <row r="16" spans="1:27" ht="13.5">
      <c r="A16" s="5" t="s">
        <v>43</v>
      </c>
      <c r="B16" s="3"/>
      <c r="C16" s="22"/>
      <c r="D16" s="22"/>
      <c r="E16" s="23">
        <v>1057800</v>
      </c>
      <c r="F16" s="24">
        <v>1057800</v>
      </c>
      <c r="G16" s="24">
        <v>4994</v>
      </c>
      <c r="H16" s="24">
        <v>12737</v>
      </c>
      <c r="I16" s="24"/>
      <c r="J16" s="24">
        <v>17731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17731</v>
      </c>
      <c r="X16" s="24">
        <v>264450</v>
      </c>
      <c r="Y16" s="24">
        <v>-246719</v>
      </c>
      <c r="Z16" s="6">
        <v>-93.3</v>
      </c>
      <c r="AA16" s="22">
        <v>1057800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33296364</v>
      </c>
      <c r="F19" s="21">
        <f t="shared" si="3"/>
        <v>33296364</v>
      </c>
      <c r="G19" s="21">
        <f t="shared" si="3"/>
        <v>3595800</v>
      </c>
      <c r="H19" s="21">
        <f t="shared" si="3"/>
        <v>2907742</v>
      </c>
      <c r="I19" s="21">
        <f t="shared" si="3"/>
        <v>0</v>
      </c>
      <c r="J19" s="21">
        <f t="shared" si="3"/>
        <v>6503542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6503542</v>
      </c>
      <c r="X19" s="21">
        <f t="shared" si="3"/>
        <v>26297802</v>
      </c>
      <c r="Y19" s="21">
        <f t="shared" si="3"/>
        <v>-19794260</v>
      </c>
      <c r="Z19" s="4">
        <f>+IF(X19&lt;&gt;0,+(Y19/X19)*100,0)</f>
        <v>-75.26963660308948</v>
      </c>
      <c r="AA19" s="19">
        <f>SUM(AA20:AA23)</f>
        <v>33296364</v>
      </c>
    </row>
    <row r="20" spans="1:27" ht="13.5">
      <c r="A20" s="5" t="s">
        <v>47</v>
      </c>
      <c r="B20" s="3"/>
      <c r="C20" s="22"/>
      <c r="D20" s="22"/>
      <c r="E20" s="23">
        <v>13801040</v>
      </c>
      <c r="F20" s="24">
        <v>13801040</v>
      </c>
      <c r="G20" s="24">
        <v>748279</v>
      </c>
      <c r="H20" s="24">
        <v>679399</v>
      </c>
      <c r="I20" s="24"/>
      <c r="J20" s="24">
        <v>1427678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1427678</v>
      </c>
      <c r="X20" s="24">
        <v>3450261</v>
      </c>
      <c r="Y20" s="24">
        <v>-2022583</v>
      </c>
      <c r="Z20" s="6">
        <v>-58.62</v>
      </c>
      <c r="AA20" s="22">
        <v>13801040</v>
      </c>
    </row>
    <row r="21" spans="1:27" ht="13.5">
      <c r="A21" s="5" t="s">
        <v>48</v>
      </c>
      <c r="B21" s="3"/>
      <c r="C21" s="22"/>
      <c r="D21" s="22"/>
      <c r="E21" s="23">
        <v>6535894</v>
      </c>
      <c r="F21" s="24">
        <v>6535894</v>
      </c>
      <c r="G21" s="24">
        <v>1178577</v>
      </c>
      <c r="H21" s="24">
        <v>552941</v>
      </c>
      <c r="I21" s="24"/>
      <c r="J21" s="24">
        <v>1731518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1731518</v>
      </c>
      <c r="X21" s="24">
        <v>19607682</v>
      </c>
      <c r="Y21" s="24">
        <v>-17876164</v>
      </c>
      <c r="Z21" s="6">
        <v>-91.17</v>
      </c>
      <c r="AA21" s="22">
        <v>6535894</v>
      </c>
    </row>
    <row r="22" spans="1:27" ht="13.5">
      <c r="A22" s="5" t="s">
        <v>49</v>
      </c>
      <c r="B22" s="3"/>
      <c r="C22" s="25"/>
      <c r="D22" s="25"/>
      <c r="E22" s="26">
        <v>7145361</v>
      </c>
      <c r="F22" s="27">
        <v>7145361</v>
      </c>
      <c r="G22" s="27">
        <v>838722</v>
      </c>
      <c r="H22" s="27">
        <v>830513</v>
      </c>
      <c r="I22" s="27"/>
      <c r="J22" s="27">
        <v>1669235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1669235</v>
      </c>
      <c r="X22" s="27">
        <v>1786341</v>
      </c>
      <c r="Y22" s="27">
        <v>-117106</v>
      </c>
      <c r="Z22" s="7">
        <v>-6.56</v>
      </c>
      <c r="AA22" s="25">
        <v>7145361</v>
      </c>
    </row>
    <row r="23" spans="1:27" ht="13.5">
      <c r="A23" s="5" t="s">
        <v>50</v>
      </c>
      <c r="B23" s="3"/>
      <c r="C23" s="22"/>
      <c r="D23" s="22"/>
      <c r="E23" s="23">
        <v>5814069</v>
      </c>
      <c r="F23" s="24">
        <v>5814069</v>
      </c>
      <c r="G23" s="24">
        <v>830222</v>
      </c>
      <c r="H23" s="24">
        <v>844889</v>
      </c>
      <c r="I23" s="24"/>
      <c r="J23" s="24">
        <v>1675111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1675111</v>
      </c>
      <c r="X23" s="24">
        <v>1453518</v>
      </c>
      <c r="Y23" s="24">
        <v>221593</v>
      </c>
      <c r="Z23" s="6">
        <v>15.25</v>
      </c>
      <c r="AA23" s="22">
        <v>5814069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109885728</v>
      </c>
      <c r="F25" s="42">
        <f t="shared" si="4"/>
        <v>109885728</v>
      </c>
      <c r="G25" s="42">
        <f t="shared" si="4"/>
        <v>29016044</v>
      </c>
      <c r="H25" s="42">
        <f t="shared" si="4"/>
        <v>9273550</v>
      </c>
      <c r="I25" s="42">
        <f t="shared" si="4"/>
        <v>0</v>
      </c>
      <c r="J25" s="42">
        <f t="shared" si="4"/>
        <v>38289594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38289594</v>
      </c>
      <c r="X25" s="42">
        <f t="shared" si="4"/>
        <v>45445143</v>
      </c>
      <c r="Y25" s="42">
        <f t="shared" si="4"/>
        <v>-7155549</v>
      </c>
      <c r="Z25" s="43">
        <f>+IF(X25&lt;&gt;0,+(Y25/X25)*100,0)</f>
        <v>-15.745464812378298</v>
      </c>
      <c r="AA25" s="40">
        <f>+AA5+AA9+AA15+AA19+AA24</f>
        <v>109885728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41069306</v>
      </c>
      <c r="F28" s="21">
        <f t="shared" si="5"/>
        <v>41069306</v>
      </c>
      <c r="G28" s="21">
        <f t="shared" si="5"/>
        <v>3026741</v>
      </c>
      <c r="H28" s="21">
        <f t="shared" si="5"/>
        <v>3173958</v>
      </c>
      <c r="I28" s="21">
        <f t="shared" si="5"/>
        <v>0</v>
      </c>
      <c r="J28" s="21">
        <f t="shared" si="5"/>
        <v>6200699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6200699</v>
      </c>
      <c r="X28" s="21">
        <f t="shared" si="5"/>
        <v>10267326</v>
      </c>
      <c r="Y28" s="21">
        <f t="shared" si="5"/>
        <v>-4066627</v>
      </c>
      <c r="Z28" s="4">
        <f>+IF(X28&lt;&gt;0,+(Y28/X28)*100,0)</f>
        <v>-39.60745962483318</v>
      </c>
      <c r="AA28" s="19">
        <f>SUM(AA29:AA31)</f>
        <v>41069306</v>
      </c>
    </row>
    <row r="29" spans="1:27" ht="13.5">
      <c r="A29" s="5" t="s">
        <v>33</v>
      </c>
      <c r="B29" s="3"/>
      <c r="C29" s="22"/>
      <c r="D29" s="22"/>
      <c r="E29" s="23">
        <v>13084050</v>
      </c>
      <c r="F29" s="24">
        <v>13084050</v>
      </c>
      <c r="G29" s="24">
        <v>1299608</v>
      </c>
      <c r="H29" s="24">
        <v>964281</v>
      </c>
      <c r="I29" s="24"/>
      <c r="J29" s="24">
        <v>2263889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2263889</v>
      </c>
      <c r="X29" s="24">
        <v>3270876</v>
      </c>
      <c r="Y29" s="24">
        <v>-1006987</v>
      </c>
      <c r="Z29" s="6">
        <v>-30.79</v>
      </c>
      <c r="AA29" s="22">
        <v>13084050</v>
      </c>
    </row>
    <row r="30" spans="1:27" ht="13.5">
      <c r="A30" s="5" t="s">
        <v>34</v>
      </c>
      <c r="B30" s="3"/>
      <c r="C30" s="25"/>
      <c r="D30" s="25"/>
      <c r="E30" s="26">
        <v>19610804</v>
      </c>
      <c r="F30" s="27">
        <v>19610804</v>
      </c>
      <c r="G30" s="27">
        <v>1115715</v>
      </c>
      <c r="H30" s="27">
        <v>1432843</v>
      </c>
      <c r="I30" s="27"/>
      <c r="J30" s="27">
        <v>2548558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2548558</v>
      </c>
      <c r="X30" s="27">
        <v>4902837</v>
      </c>
      <c r="Y30" s="27">
        <v>-2354279</v>
      </c>
      <c r="Z30" s="7">
        <v>-48.02</v>
      </c>
      <c r="AA30" s="25">
        <v>19610804</v>
      </c>
    </row>
    <row r="31" spans="1:27" ht="13.5">
      <c r="A31" s="5" t="s">
        <v>35</v>
      </c>
      <c r="B31" s="3"/>
      <c r="C31" s="22"/>
      <c r="D31" s="22"/>
      <c r="E31" s="23">
        <v>8374452</v>
      </c>
      <c r="F31" s="24">
        <v>8374452</v>
      </c>
      <c r="G31" s="24">
        <v>611418</v>
      </c>
      <c r="H31" s="24">
        <v>776834</v>
      </c>
      <c r="I31" s="24"/>
      <c r="J31" s="24">
        <v>1388252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1388252</v>
      </c>
      <c r="X31" s="24">
        <v>2093613</v>
      </c>
      <c r="Y31" s="24">
        <v>-705361</v>
      </c>
      <c r="Z31" s="6">
        <v>-33.69</v>
      </c>
      <c r="AA31" s="22">
        <v>8374452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4019227</v>
      </c>
      <c r="F32" s="21">
        <f t="shared" si="6"/>
        <v>4019227</v>
      </c>
      <c r="G32" s="21">
        <f t="shared" si="6"/>
        <v>342853</v>
      </c>
      <c r="H32" s="21">
        <f t="shared" si="6"/>
        <v>336741</v>
      </c>
      <c r="I32" s="21">
        <f t="shared" si="6"/>
        <v>0</v>
      </c>
      <c r="J32" s="21">
        <f t="shared" si="6"/>
        <v>679594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679594</v>
      </c>
      <c r="X32" s="21">
        <f t="shared" si="6"/>
        <v>1004808</v>
      </c>
      <c r="Y32" s="21">
        <f t="shared" si="6"/>
        <v>-325214</v>
      </c>
      <c r="Z32" s="4">
        <f>+IF(X32&lt;&gt;0,+(Y32/X32)*100,0)</f>
        <v>-32.36578530425713</v>
      </c>
      <c r="AA32" s="19">
        <f>SUM(AA33:AA37)</f>
        <v>4019227</v>
      </c>
    </row>
    <row r="33" spans="1:27" ht="13.5">
      <c r="A33" s="5" t="s">
        <v>37</v>
      </c>
      <c r="B33" s="3"/>
      <c r="C33" s="22"/>
      <c r="D33" s="22"/>
      <c r="E33" s="23">
        <v>1867001</v>
      </c>
      <c r="F33" s="24">
        <v>1867001</v>
      </c>
      <c r="G33" s="24">
        <v>196784</v>
      </c>
      <c r="H33" s="24">
        <v>193708</v>
      </c>
      <c r="I33" s="24"/>
      <c r="J33" s="24">
        <v>390492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390492</v>
      </c>
      <c r="X33" s="24">
        <v>466749</v>
      </c>
      <c r="Y33" s="24">
        <v>-76257</v>
      </c>
      <c r="Z33" s="6">
        <v>-16.34</v>
      </c>
      <c r="AA33" s="22">
        <v>1867001</v>
      </c>
    </row>
    <row r="34" spans="1:27" ht="13.5">
      <c r="A34" s="5" t="s">
        <v>38</v>
      </c>
      <c r="B34" s="3"/>
      <c r="C34" s="22"/>
      <c r="D34" s="22"/>
      <c r="E34" s="23">
        <v>1174362</v>
      </c>
      <c r="F34" s="24">
        <v>1174362</v>
      </c>
      <c r="G34" s="24">
        <v>98943</v>
      </c>
      <c r="H34" s="24">
        <v>89304</v>
      </c>
      <c r="I34" s="24"/>
      <c r="J34" s="24">
        <v>188247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188247</v>
      </c>
      <c r="X34" s="24">
        <v>293592</v>
      </c>
      <c r="Y34" s="24">
        <v>-105345</v>
      </c>
      <c r="Z34" s="6">
        <v>-35.88</v>
      </c>
      <c r="AA34" s="22">
        <v>1174362</v>
      </c>
    </row>
    <row r="35" spans="1:27" ht="13.5">
      <c r="A35" s="5" t="s">
        <v>39</v>
      </c>
      <c r="B35" s="3"/>
      <c r="C35" s="22"/>
      <c r="D35" s="22"/>
      <c r="E35" s="23">
        <v>977864</v>
      </c>
      <c r="F35" s="24">
        <v>977864</v>
      </c>
      <c r="G35" s="24">
        <v>47126</v>
      </c>
      <c r="H35" s="24">
        <v>53729</v>
      </c>
      <c r="I35" s="24"/>
      <c r="J35" s="24">
        <v>100855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100855</v>
      </c>
      <c r="X35" s="24">
        <v>244467</v>
      </c>
      <c r="Y35" s="24">
        <v>-143612</v>
      </c>
      <c r="Z35" s="6">
        <v>-58.74</v>
      </c>
      <c r="AA35" s="22">
        <v>977864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17704996</v>
      </c>
      <c r="F38" s="21">
        <f t="shared" si="7"/>
        <v>17704996</v>
      </c>
      <c r="G38" s="21">
        <f t="shared" si="7"/>
        <v>1285295</v>
      </c>
      <c r="H38" s="21">
        <f t="shared" si="7"/>
        <v>1442739</v>
      </c>
      <c r="I38" s="21">
        <f t="shared" si="7"/>
        <v>0</v>
      </c>
      <c r="J38" s="21">
        <f t="shared" si="7"/>
        <v>2728034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2728034</v>
      </c>
      <c r="X38" s="21">
        <f t="shared" si="7"/>
        <v>4426317</v>
      </c>
      <c r="Y38" s="21">
        <f t="shared" si="7"/>
        <v>-1698283</v>
      </c>
      <c r="Z38" s="4">
        <f>+IF(X38&lt;&gt;0,+(Y38/X38)*100,0)</f>
        <v>-38.36785752127559</v>
      </c>
      <c r="AA38" s="19">
        <f>SUM(AA39:AA41)</f>
        <v>17704996</v>
      </c>
    </row>
    <row r="39" spans="1:27" ht="13.5">
      <c r="A39" s="5" t="s">
        <v>43</v>
      </c>
      <c r="B39" s="3"/>
      <c r="C39" s="22"/>
      <c r="D39" s="22"/>
      <c r="E39" s="23">
        <v>12104996</v>
      </c>
      <c r="F39" s="24">
        <v>12104996</v>
      </c>
      <c r="G39" s="24">
        <v>1056555</v>
      </c>
      <c r="H39" s="24">
        <v>1187211</v>
      </c>
      <c r="I39" s="24"/>
      <c r="J39" s="24">
        <v>2243766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2243766</v>
      </c>
      <c r="X39" s="24">
        <v>3026316</v>
      </c>
      <c r="Y39" s="24">
        <v>-782550</v>
      </c>
      <c r="Z39" s="6">
        <v>-25.86</v>
      </c>
      <c r="AA39" s="22">
        <v>12104996</v>
      </c>
    </row>
    <row r="40" spans="1:27" ht="13.5">
      <c r="A40" s="5" t="s">
        <v>44</v>
      </c>
      <c r="B40" s="3"/>
      <c r="C40" s="22"/>
      <c r="D40" s="22"/>
      <c r="E40" s="23">
        <v>5600000</v>
      </c>
      <c r="F40" s="24">
        <v>5600000</v>
      </c>
      <c r="G40" s="24">
        <v>228740</v>
      </c>
      <c r="H40" s="24">
        <v>255528</v>
      </c>
      <c r="I40" s="24"/>
      <c r="J40" s="24">
        <v>484268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484268</v>
      </c>
      <c r="X40" s="24">
        <v>1400001</v>
      </c>
      <c r="Y40" s="24">
        <v>-915733</v>
      </c>
      <c r="Z40" s="6">
        <v>-65.41</v>
      </c>
      <c r="AA40" s="22">
        <v>5600000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44119626</v>
      </c>
      <c r="F42" s="21">
        <f t="shared" si="8"/>
        <v>44119626</v>
      </c>
      <c r="G42" s="21">
        <f t="shared" si="8"/>
        <v>4901883</v>
      </c>
      <c r="H42" s="21">
        <f t="shared" si="8"/>
        <v>1375873</v>
      </c>
      <c r="I42" s="21">
        <f t="shared" si="8"/>
        <v>0</v>
      </c>
      <c r="J42" s="21">
        <f t="shared" si="8"/>
        <v>6277756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6277756</v>
      </c>
      <c r="X42" s="21">
        <f t="shared" si="8"/>
        <v>11081838</v>
      </c>
      <c r="Y42" s="21">
        <f t="shared" si="8"/>
        <v>-4804082</v>
      </c>
      <c r="Z42" s="4">
        <f>+IF(X42&lt;&gt;0,+(Y42/X42)*100,0)</f>
        <v>-43.35094954465134</v>
      </c>
      <c r="AA42" s="19">
        <f>SUM(AA43:AA46)</f>
        <v>44119626</v>
      </c>
    </row>
    <row r="43" spans="1:27" ht="13.5">
      <c r="A43" s="5" t="s">
        <v>47</v>
      </c>
      <c r="B43" s="3"/>
      <c r="C43" s="22"/>
      <c r="D43" s="22"/>
      <c r="E43" s="23">
        <v>16498434</v>
      </c>
      <c r="F43" s="24">
        <v>16498434</v>
      </c>
      <c r="G43" s="24">
        <v>2177704</v>
      </c>
      <c r="H43" s="24">
        <v>503519</v>
      </c>
      <c r="I43" s="24"/>
      <c r="J43" s="24">
        <v>2681223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2681223</v>
      </c>
      <c r="X43" s="24">
        <v>4124541</v>
      </c>
      <c r="Y43" s="24">
        <v>-1443318</v>
      </c>
      <c r="Z43" s="6">
        <v>-34.99</v>
      </c>
      <c r="AA43" s="22">
        <v>16498434</v>
      </c>
    </row>
    <row r="44" spans="1:27" ht="13.5">
      <c r="A44" s="5" t="s">
        <v>48</v>
      </c>
      <c r="B44" s="3"/>
      <c r="C44" s="22"/>
      <c r="D44" s="22"/>
      <c r="E44" s="23">
        <v>11721573</v>
      </c>
      <c r="F44" s="24">
        <v>11721573</v>
      </c>
      <c r="G44" s="24">
        <v>1405993</v>
      </c>
      <c r="H44" s="24">
        <v>-338969</v>
      </c>
      <c r="I44" s="24"/>
      <c r="J44" s="24">
        <v>1067024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1067024</v>
      </c>
      <c r="X44" s="24">
        <v>2973393</v>
      </c>
      <c r="Y44" s="24">
        <v>-1906369</v>
      </c>
      <c r="Z44" s="6">
        <v>-64.11</v>
      </c>
      <c r="AA44" s="22">
        <v>11721573</v>
      </c>
    </row>
    <row r="45" spans="1:27" ht="13.5">
      <c r="A45" s="5" t="s">
        <v>49</v>
      </c>
      <c r="B45" s="3"/>
      <c r="C45" s="25"/>
      <c r="D45" s="25"/>
      <c r="E45" s="26">
        <v>8920922</v>
      </c>
      <c r="F45" s="27">
        <v>8920922</v>
      </c>
      <c r="G45" s="27">
        <v>757668</v>
      </c>
      <c r="H45" s="27">
        <v>668750</v>
      </c>
      <c r="I45" s="27"/>
      <c r="J45" s="27">
        <v>1426418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1426418</v>
      </c>
      <c r="X45" s="27">
        <v>2239230</v>
      </c>
      <c r="Y45" s="27">
        <v>-812812</v>
      </c>
      <c r="Z45" s="7">
        <v>-36.3</v>
      </c>
      <c r="AA45" s="25">
        <v>8920922</v>
      </c>
    </row>
    <row r="46" spans="1:27" ht="13.5">
      <c r="A46" s="5" t="s">
        <v>50</v>
      </c>
      <c r="B46" s="3"/>
      <c r="C46" s="22"/>
      <c r="D46" s="22"/>
      <c r="E46" s="23">
        <v>6978697</v>
      </c>
      <c r="F46" s="24">
        <v>6978697</v>
      </c>
      <c r="G46" s="24">
        <v>560518</v>
      </c>
      <c r="H46" s="24">
        <v>542573</v>
      </c>
      <c r="I46" s="24"/>
      <c r="J46" s="24">
        <v>1103091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1103091</v>
      </c>
      <c r="X46" s="24">
        <v>1744674</v>
      </c>
      <c r="Y46" s="24">
        <v>-641583</v>
      </c>
      <c r="Z46" s="6">
        <v>-36.77</v>
      </c>
      <c r="AA46" s="22">
        <v>6978697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106913155</v>
      </c>
      <c r="F48" s="42">
        <f t="shared" si="9"/>
        <v>106913155</v>
      </c>
      <c r="G48" s="42">
        <f t="shared" si="9"/>
        <v>9556772</v>
      </c>
      <c r="H48" s="42">
        <f t="shared" si="9"/>
        <v>6329311</v>
      </c>
      <c r="I48" s="42">
        <f t="shared" si="9"/>
        <v>0</v>
      </c>
      <c r="J48" s="42">
        <f t="shared" si="9"/>
        <v>15886083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15886083</v>
      </c>
      <c r="X48" s="42">
        <f t="shared" si="9"/>
        <v>26780289</v>
      </c>
      <c r="Y48" s="42">
        <f t="shared" si="9"/>
        <v>-10894206</v>
      </c>
      <c r="Z48" s="43">
        <f>+IF(X48&lt;&gt;0,+(Y48/X48)*100,0)</f>
        <v>-40.679941878147766</v>
      </c>
      <c r="AA48" s="40">
        <f>+AA28+AA32+AA38+AA42+AA47</f>
        <v>106913155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2972573</v>
      </c>
      <c r="F49" s="46">
        <f t="shared" si="10"/>
        <v>2972573</v>
      </c>
      <c r="G49" s="46">
        <f t="shared" si="10"/>
        <v>19459272</v>
      </c>
      <c r="H49" s="46">
        <f t="shared" si="10"/>
        <v>2944239</v>
      </c>
      <c r="I49" s="46">
        <f t="shared" si="10"/>
        <v>0</v>
      </c>
      <c r="J49" s="46">
        <f t="shared" si="10"/>
        <v>22403511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22403511</v>
      </c>
      <c r="X49" s="46">
        <f>IF(F25=F48,0,X25-X48)</f>
        <v>18664854</v>
      </c>
      <c r="Y49" s="46">
        <f t="shared" si="10"/>
        <v>3738657</v>
      </c>
      <c r="Z49" s="47">
        <f>+IF(X49&lt;&gt;0,+(Y49/X49)*100,0)</f>
        <v>20.03046474405854</v>
      </c>
      <c r="AA49" s="44">
        <f>+AA25-AA48</f>
        <v>2972573</v>
      </c>
    </row>
    <row r="50" spans="1:27" ht="13.5">
      <c r="A50" s="16" t="s">
        <v>83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88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101465287</v>
      </c>
      <c r="F5" s="21">
        <f t="shared" si="0"/>
        <v>101465287</v>
      </c>
      <c r="G5" s="21">
        <f t="shared" si="0"/>
        <v>14986974</v>
      </c>
      <c r="H5" s="21">
        <f t="shared" si="0"/>
        <v>1759875</v>
      </c>
      <c r="I5" s="21">
        <f t="shared" si="0"/>
        <v>1891923</v>
      </c>
      <c r="J5" s="21">
        <f t="shared" si="0"/>
        <v>18638772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18638772</v>
      </c>
      <c r="X5" s="21">
        <f t="shared" si="0"/>
        <v>0</v>
      </c>
      <c r="Y5" s="21">
        <f t="shared" si="0"/>
        <v>18638772</v>
      </c>
      <c r="Z5" s="4">
        <f>+IF(X5&lt;&gt;0,+(Y5/X5)*100,0)</f>
        <v>0</v>
      </c>
      <c r="AA5" s="19">
        <f>SUM(AA6:AA8)</f>
        <v>101465287</v>
      </c>
    </row>
    <row r="6" spans="1:27" ht="13.5">
      <c r="A6" s="5" t="s">
        <v>33</v>
      </c>
      <c r="B6" s="3"/>
      <c r="C6" s="22"/>
      <c r="D6" s="22"/>
      <c r="E6" s="23">
        <v>17936547</v>
      </c>
      <c r="F6" s="24">
        <v>17936547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>
        <v>17936547</v>
      </c>
    </row>
    <row r="7" spans="1:27" ht="13.5">
      <c r="A7" s="5" t="s">
        <v>34</v>
      </c>
      <c r="B7" s="3"/>
      <c r="C7" s="25"/>
      <c r="D7" s="25"/>
      <c r="E7" s="26">
        <v>70260489</v>
      </c>
      <c r="F7" s="27">
        <v>70260489</v>
      </c>
      <c r="G7" s="27">
        <v>14823973</v>
      </c>
      <c r="H7" s="27">
        <v>1668759</v>
      </c>
      <c r="I7" s="27">
        <v>1809360</v>
      </c>
      <c r="J7" s="27">
        <v>18302092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18302092</v>
      </c>
      <c r="X7" s="27"/>
      <c r="Y7" s="27">
        <v>18302092</v>
      </c>
      <c r="Z7" s="7">
        <v>0</v>
      </c>
      <c r="AA7" s="25">
        <v>70260489</v>
      </c>
    </row>
    <row r="8" spans="1:27" ht="13.5">
      <c r="A8" s="5" t="s">
        <v>35</v>
      </c>
      <c r="B8" s="3"/>
      <c r="C8" s="22"/>
      <c r="D8" s="22"/>
      <c r="E8" s="23">
        <v>13268251</v>
      </c>
      <c r="F8" s="24">
        <v>13268251</v>
      </c>
      <c r="G8" s="24">
        <v>163001</v>
      </c>
      <c r="H8" s="24">
        <v>91116</v>
      </c>
      <c r="I8" s="24">
        <v>82563</v>
      </c>
      <c r="J8" s="24">
        <v>336680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336680</v>
      </c>
      <c r="X8" s="24"/>
      <c r="Y8" s="24">
        <v>336680</v>
      </c>
      <c r="Z8" s="6">
        <v>0</v>
      </c>
      <c r="AA8" s="22">
        <v>13268251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11378531</v>
      </c>
      <c r="F9" s="21">
        <f t="shared" si="1"/>
        <v>11378531</v>
      </c>
      <c r="G9" s="21">
        <f t="shared" si="1"/>
        <v>32299</v>
      </c>
      <c r="H9" s="21">
        <f t="shared" si="1"/>
        <v>6332</v>
      </c>
      <c r="I9" s="21">
        <f t="shared" si="1"/>
        <v>27419</v>
      </c>
      <c r="J9" s="21">
        <f t="shared" si="1"/>
        <v>66050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66050</v>
      </c>
      <c r="X9" s="21">
        <f t="shared" si="1"/>
        <v>0</v>
      </c>
      <c r="Y9" s="21">
        <f t="shared" si="1"/>
        <v>66050</v>
      </c>
      <c r="Z9" s="4">
        <f>+IF(X9&lt;&gt;0,+(Y9/X9)*100,0)</f>
        <v>0</v>
      </c>
      <c r="AA9" s="19">
        <f>SUM(AA10:AA14)</f>
        <v>11378531</v>
      </c>
    </row>
    <row r="10" spans="1:27" ht="13.5">
      <c r="A10" s="5" t="s">
        <v>37</v>
      </c>
      <c r="B10" s="3"/>
      <c r="C10" s="22"/>
      <c r="D10" s="22"/>
      <c r="E10" s="23">
        <v>4899365</v>
      </c>
      <c r="F10" s="24">
        <v>4899365</v>
      </c>
      <c r="G10" s="24">
        <v>12649</v>
      </c>
      <c r="H10" s="24">
        <v>5612</v>
      </c>
      <c r="I10" s="24">
        <v>7519</v>
      </c>
      <c r="J10" s="24">
        <v>25780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25780</v>
      </c>
      <c r="X10" s="24"/>
      <c r="Y10" s="24">
        <v>25780</v>
      </c>
      <c r="Z10" s="6">
        <v>0</v>
      </c>
      <c r="AA10" s="22">
        <v>4899365</v>
      </c>
    </row>
    <row r="11" spans="1:27" ht="13.5">
      <c r="A11" s="5" t="s">
        <v>38</v>
      </c>
      <c r="B11" s="3"/>
      <c r="C11" s="22"/>
      <c r="D11" s="22"/>
      <c r="E11" s="23"/>
      <c r="F11" s="24"/>
      <c r="G11" s="24">
        <v>10700</v>
      </c>
      <c r="H11" s="24">
        <v>720</v>
      </c>
      <c r="I11" s="24">
        <v>19900</v>
      </c>
      <c r="J11" s="24">
        <v>31320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31320</v>
      </c>
      <c r="X11" s="24"/>
      <c r="Y11" s="24">
        <v>31320</v>
      </c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4576499</v>
      </c>
      <c r="F12" s="24">
        <v>4576499</v>
      </c>
      <c r="G12" s="24">
        <v>8950</v>
      </c>
      <c r="H12" s="24"/>
      <c r="I12" s="24"/>
      <c r="J12" s="24">
        <v>8950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8950</v>
      </c>
      <c r="X12" s="24"/>
      <c r="Y12" s="24">
        <v>8950</v>
      </c>
      <c r="Z12" s="6">
        <v>0</v>
      </c>
      <c r="AA12" s="22">
        <v>4576499</v>
      </c>
    </row>
    <row r="13" spans="1:27" ht="13.5">
      <c r="A13" s="5" t="s">
        <v>40</v>
      </c>
      <c r="B13" s="3"/>
      <c r="C13" s="22"/>
      <c r="D13" s="22"/>
      <c r="E13" s="23">
        <v>1902667</v>
      </c>
      <c r="F13" s="24">
        <v>1902667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>
        <v>1902667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2079900</v>
      </c>
      <c r="F15" s="21">
        <f t="shared" si="2"/>
        <v>2079900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2079900</v>
      </c>
    </row>
    <row r="16" spans="1:27" ht="13.5">
      <c r="A16" s="5" t="s">
        <v>43</v>
      </c>
      <c r="B16" s="3"/>
      <c r="C16" s="22"/>
      <c r="D16" s="22"/>
      <c r="E16" s="23">
        <v>1078900</v>
      </c>
      <c r="F16" s="24">
        <v>1078900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>
        <v>1078900</v>
      </c>
    </row>
    <row r="17" spans="1:27" ht="13.5">
      <c r="A17" s="5" t="s">
        <v>44</v>
      </c>
      <c r="B17" s="3"/>
      <c r="C17" s="22"/>
      <c r="D17" s="22"/>
      <c r="E17" s="23">
        <v>1001000</v>
      </c>
      <c r="F17" s="24">
        <v>1001000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>
        <v>1001000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106690042</v>
      </c>
      <c r="F19" s="21">
        <f t="shared" si="3"/>
        <v>106690042</v>
      </c>
      <c r="G19" s="21">
        <f t="shared" si="3"/>
        <v>7504065</v>
      </c>
      <c r="H19" s="21">
        <f t="shared" si="3"/>
        <v>8454134</v>
      </c>
      <c r="I19" s="21">
        <f t="shared" si="3"/>
        <v>24552469</v>
      </c>
      <c r="J19" s="21">
        <f t="shared" si="3"/>
        <v>40510668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40510668</v>
      </c>
      <c r="X19" s="21">
        <f t="shared" si="3"/>
        <v>0</v>
      </c>
      <c r="Y19" s="21">
        <f t="shared" si="3"/>
        <v>40510668</v>
      </c>
      <c r="Z19" s="4">
        <f>+IF(X19&lt;&gt;0,+(Y19/X19)*100,0)</f>
        <v>0</v>
      </c>
      <c r="AA19" s="19">
        <f>SUM(AA20:AA23)</f>
        <v>106690042</v>
      </c>
    </row>
    <row r="20" spans="1:27" ht="13.5">
      <c r="A20" s="5" t="s">
        <v>47</v>
      </c>
      <c r="B20" s="3"/>
      <c r="C20" s="22"/>
      <c r="D20" s="22"/>
      <c r="E20" s="23">
        <v>34977326</v>
      </c>
      <c r="F20" s="24">
        <v>34977326</v>
      </c>
      <c r="G20" s="24">
        <v>2437499</v>
      </c>
      <c r="H20" s="24">
        <v>3101906</v>
      </c>
      <c r="I20" s="24">
        <v>2799825</v>
      </c>
      <c r="J20" s="24">
        <v>8339230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8339230</v>
      </c>
      <c r="X20" s="24"/>
      <c r="Y20" s="24">
        <v>8339230</v>
      </c>
      <c r="Z20" s="6">
        <v>0</v>
      </c>
      <c r="AA20" s="22">
        <v>34977326</v>
      </c>
    </row>
    <row r="21" spans="1:27" ht="13.5">
      <c r="A21" s="5" t="s">
        <v>48</v>
      </c>
      <c r="B21" s="3"/>
      <c r="C21" s="22"/>
      <c r="D21" s="22"/>
      <c r="E21" s="23">
        <v>36319964</v>
      </c>
      <c r="F21" s="24">
        <v>36319964</v>
      </c>
      <c r="G21" s="24">
        <v>2500109</v>
      </c>
      <c r="H21" s="24">
        <v>2783854</v>
      </c>
      <c r="I21" s="24">
        <v>19183166</v>
      </c>
      <c r="J21" s="24">
        <v>24467129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24467129</v>
      </c>
      <c r="X21" s="24"/>
      <c r="Y21" s="24">
        <v>24467129</v>
      </c>
      <c r="Z21" s="6">
        <v>0</v>
      </c>
      <c r="AA21" s="22">
        <v>36319964</v>
      </c>
    </row>
    <row r="22" spans="1:27" ht="13.5">
      <c r="A22" s="5" t="s">
        <v>49</v>
      </c>
      <c r="B22" s="3"/>
      <c r="C22" s="25"/>
      <c r="D22" s="25"/>
      <c r="E22" s="26">
        <v>22689004</v>
      </c>
      <c r="F22" s="27">
        <v>22689004</v>
      </c>
      <c r="G22" s="27">
        <v>1637481</v>
      </c>
      <c r="H22" s="27">
        <v>1639305</v>
      </c>
      <c r="I22" s="27">
        <v>1640633</v>
      </c>
      <c r="J22" s="27">
        <v>4917419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4917419</v>
      </c>
      <c r="X22" s="27"/>
      <c r="Y22" s="27">
        <v>4917419</v>
      </c>
      <c r="Z22" s="7">
        <v>0</v>
      </c>
      <c r="AA22" s="25">
        <v>22689004</v>
      </c>
    </row>
    <row r="23" spans="1:27" ht="13.5">
      <c r="A23" s="5" t="s">
        <v>50</v>
      </c>
      <c r="B23" s="3"/>
      <c r="C23" s="22"/>
      <c r="D23" s="22"/>
      <c r="E23" s="23">
        <v>12703748</v>
      </c>
      <c r="F23" s="24">
        <v>12703748</v>
      </c>
      <c r="G23" s="24">
        <v>928976</v>
      </c>
      <c r="H23" s="24">
        <v>929069</v>
      </c>
      <c r="I23" s="24">
        <v>928845</v>
      </c>
      <c r="J23" s="24">
        <v>2786890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2786890</v>
      </c>
      <c r="X23" s="24"/>
      <c r="Y23" s="24">
        <v>2786890</v>
      </c>
      <c r="Z23" s="6">
        <v>0</v>
      </c>
      <c r="AA23" s="22">
        <v>12703748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221613760</v>
      </c>
      <c r="F25" s="42">
        <f t="shared" si="4"/>
        <v>221613760</v>
      </c>
      <c r="G25" s="42">
        <f t="shared" si="4"/>
        <v>22523338</v>
      </c>
      <c r="H25" s="42">
        <f t="shared" si="4"/>
        <v>10220341</v>
      </c>
      <c r="I25" s="42">
        <f t="shared" si="4"/>
        <v>26471811</v>
      </c>
      <c r="J25" s="42">
        <f t="shared" si="4"/>
        <v>59215490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59215490</v>
      </c>
      <c r="X25" s="42">
        <f t="shared" si="4"/>
        <v>0</v>
      </c>
      <c r="Y25" s="42">
        <f t="shared" si="4"/>
        <v>59215490</v>
      </c>
      <c r="Z25" s="43">
        <f>+IF(X25&lt;&gt;0,+(Y25/X25)*100,0)</f>
        <v>0</v>
      </c>
      <c r="AA25" s="40">
        <f>+AA5+AA9+AA15+AA19+AA24</f>
        <v>221613760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113366383</v>
      </c>
      <c r="F28" s="21">
        <f t="shared" si="5"/>
        <v>113366383</v>
      </c>
      <c r="G28" s="21">
        <f t="shared" si="5"/>
        <v>2951514</v>
      </c>
      <c r="H28" s="21">
        <f t="shared" si="5"/>
        <v>4397477</v>
      </c>
      <c r="I28" s="21">
        <f t="shared" si="5"/>
        <v>5391255</v>
      </c>
      <c r="J28" s="21">
        <f t="shared" si="5"/>
        <v>12740246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12740246</v>
      </c>
      <c r="X28" s="21">
        <f t="shared" si="5"/>
        <v>0</v>
      </c>
      <c r="Y28" s="21">
        <f t="shared" si="5"/>
        <v>12740246</v>
      </c>
      <c r="Z28" s="4">
        <f>+IF(X28&lt;&gt;0,+(Y28/X28)*100,0)</f>
        <v>0</v>
      </c>
      <c r="AA28" s="19">
        <f>SUM(AA29:AA31)</f>
        <v>113366383</v>
      </c>
    </row>
    <row r="29" spans="1:27" ht="13.5">
      <c r="A29" s="5" t="s">
        <v>33</v>
      </c>
      <c r="B29" s="3"/>
      <c r="C29" s="22"/>
      <c r="D29" s="22"/>
      <c r="E29" s="23">
        <v>21484186</v>
      </c>
      <c r="F29" s="24">
        <v>21484186</v>
      </c>
      <c r="G29" s="24">
        <v>1239960</v>
      </c>
      <c r="H29" s="24">
        <v>2343661</v>
      </c>
      <c r="I29" s="24">
        <v>1420274</v>
      </c>
      <c r="J29" s="24">
        <v>5003895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5003895</v>
      </c>
      <c r="X29" s="24"/>
      <c r="Y29" s="24">
        <v>5003895</v>
      </c>
      <c r="Z29" s="6">
        <v>0</v>
      </c>
      <c r="AA29" s="22">
        <v>21484186</v>
      </c>
    </row>
    <row r="30" spans="1:27" ht="13.5">
      <c r="A30" s="5" t="s">
        <v>34</v>
      </c>
      <c r="B30" s="3"/>
      <c r="C30" s="25"/>
      <c r="D30" s="25"/>
      <c r="E30" s="26">
        <v>77783771</v>
      </c>
      <c r="F30" s="27">
        <v>77783771</v>
      </c>
      <c r="G30" s="27">
        <v>1254727</v>
      </c>
      <c r="H30" s="27">
        <v>1199657</v>
      </c>
      <c r="I30" s="27">
        <v>2692291</v>
      </c>
      <c r="J30" s="27">
        <v>5146675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5146675</v>
      </c>
      <c r="X30" s="27"/>
      <c r="Y30" s="27">
        <v>5146675</v>
      </c>
      <c r="Z30" s="7">
        <v>0</v>
      </c>
      <c r="AA30" s="25">
        <v>77783771</v>
      </c>
    </row>
    <row r="31" spans="1:27" ht="13.5">
      <c r="A31" s="5" t="s">
        <v>35</v>
      </c>
      <c r="B31" s="3"/>
      <c r="C31" s="22"/>
      <c r="D31" s="22"/>
      <c r="E31" s="23">
        <v>14098426</v>
      </c>
      <c r="F31" s="24">
        <v>14098426</v>
      </c>
      <c r="G31" s="24">
        <v>456827</v>
      </c>
      <c r="H31" s="24">
        <v>854159</v>
      </c>
      <c r="I31" s="24">
        <v>1278690</v>
      </c>
      <c r="J31" s="24">
        <v>2589676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2589676</v>
      </c>
      <c r="X31" s="24"/>
      <c r="Y31" s="24">
        <v>2589676</v>
      </c>
      <c r="Z31" s="6">
        <v>0</v>
      </c>
      <c r="AA31" s="22">
        <v>14098426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13218294</v>
      </c>
      <c r="F32" s="21">
        <f t="shared" si="6"/>
        <v>13218294</v>
      </c>
      <c r="G32" s="21">
        <f t="shared" si="6"/>
        <v>935976</v>
      </c>
      <c r="H32" s="21">
        <f t="shared" si="6"/>
        <v>1267557</v>
      </c>
      <c r="I32" s="21">
        <f t="shared" si="6"/>
        <v>986149</v>
      </c>
      <c r="J32" s="21">
        <f t="shared" si="6"/>
        <v>3189682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3189682</v>
      </c>
      <c r="X32" s="21">
        <f t="shared" si="6"/>
        <v>0</v>
      </c>
      <c r="Y32" s="21">
        <f t="shared" si="6"/>
        <v>3189682</v>
      </c>
      <c r="Z32" s="4">
        <f>+IF(X32&lt;&gt;0,+(Y32/X32)*100,0)</f>
        <v>0</v>
      </c>
      <c r="AA32" s="19">
        <f>SUM(AA33:AA37)</f>
        <v>13218294</v>
      </c>
    </row>
    <row r="33" spans="1:27" ht="13.5">
      <c r="A33" s="5" t="s">
        <v>37</v>
      </c>
      <c r="B33" s="3"/>
      <c r="C33" s="22"/>
      <c r="D33" s="22"/>
      <c r="E33" s="23">
        <v>3463865</v>
      </c>
      <c r="F33" s="24">
        <v>3463865</v>
      </c>
      <c r="G33" s="24">
        <v>331956</v>
      </c>
      <c r="H33" s="24">
        <v>357846</v>
      </c>
      <c r="I33" s="24">
        <v>238678</v>
      </c>
      <c r="J33" s="24">
        <v>928480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928480</v>
      </c>
      <c r="X33" s="24"/>
      <c r="Y33" s="24">
        <v>928480</v>
      </c>
      <c r="Z33" s="6">
        <v>0</v>
      </c>
      <c r="AA33" s="22">
        <v>3463865</v>
      </c>
    </row>
    <row r="34" spans="1:27" ht="13.5">
      <c r="A34" s="5" t="s">
        <v>38</v>
      </c>
      <c r="B34" s="3"/>
      <c r="C34" s="22"/>
      <c r="D34" s="22"/>
      <c r="E34" s="23">
        <v>3488262</v>
      </c>
      <c r="F34" s="24">
        <v>3488262</v>
      </c>
      <c r="G34" s="24">
        <v>331225</v>
      </c>
      <c r="H34" s="24">
        <v>305165</v>
      </c>
      <c r="I34" s="24">
        <v>337164</v>
      </c>
      <c r="J34" s="24">
        <v>973554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973554</v>
      </c>
      <c r="X34" s="24"/>
      <c r="Y34" s="24">
        <v>973554</v>
      </c>
      <c r="Z34" s="6">
        <v>0</v>
      </c>
      <c r="AA34" s="22">
        <v>3488262</v>
      </c>
    </row>
    <row r="35" spans="1:27" ht="13.5">
      <c r="A35" s="5" t="s">
        <v>39</v>
      </c>
      <c r="B35" s="3"/>
      <c r="C35" s="22"/>
      <c r="D35" s="22"/>
      <c r="E35" s="23">
        <v>4386500</v>
      </c>
      <c r="F35" s="24">
        <v>4386500</v>
      </c>
      <c r="G35" s="24">
        <v>174915</v>
      </c>
      <c r="H35" s="24">
        <v>335937</v>
      </c>
      <c r="I35" s="24">
        <v>302647</v>
      </c>
      <c r="J35" s="24">
        <v>813499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813499</v>
      </c>
      <c r="X35" s="24"/>
      <c r="Y35" s="24">
        <v>813499</v>
      </c>
      <c r="Z35" s="6">
        <v>0</v>
      </c>
      <c r="AA35" s="22">
        <v>4386500</v>
      </c>
    </row>
    <row r="36" spans="1:27" ht="13.5">
      <c r="A36" s="5" t="s">
        <v>40</v>
      </c>
      <c r="B36" s="3"/>
      <c r="C36" s="22"/>
      <c r="D36" s="22"/>
      <c r="E36" s="23">
        <v>1879667</v>
      </c>
      <c r="F36" s="24">
        <v>1879667</v>
      </c>
      <c r="G36" s="24">
        <v>97880</v>
      </c>
      <c r="H36" s="24">
        <v>268609</v>
      </c>
      <c r="I36" s="24">
        <v>107660</v>
      </c>
      <c r="J36" s="24">
        <v>474149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474149</v>
      </c>
      <c r="X36" s="24"/>
      <c r="Y36" s="24">
        <v>474149</v>
      </c>
      <c r="Z36" s="6">
        <v>0</v>
      </c>
      <c r="AA36" s="22">
        <v>1879667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16442821</v>
      </c>
      <c r="F38" s="21">
        <f t="shared" si="7"/>
        <v>16442821</v>
      </c>
      <c r="G38" s="21">
        <f t="shared" si="7"/>
        <v>687850</v>
      </c>
      <c r="H38" s="21">
        <f t="shared" si="7"/>
        <v>754346</v>
      </c>
      <c r="I38" s="21">
        <f t="shared" si="7"/>
        <v>1740959</v>
      </c>
      <c r="J38" s="21">
        <f t="shared" si="7"/>
        <v>3183155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3183155</v>
      </c>
      <c r="X38" s="21">
        <f t="shared" si="7"/>
        <v>0</v>
      </c>
      <c r="Y38" s="21">
        <f t="shared" si="7"/>
        <v>3183155</v>
      </c>
      <c r="Z38" s="4">
        <f>+IF(X38&lt;&gt;0,+(Y38/X38)*100,0)</f>
        <v>0</v>
      </c>
      <c r="AA38" s="19">
        <f>SUM(AA39:AA41)</f>
        <v>16442821</v>
      </c>
    </row>
    <row r="39" spans="1:27" ht="13.5">
      <c r="A39" s="5" t="s">
        <v>43</v>
      </c>
      <c r="B39" s="3"/>
      <c r="C39" s="22"/>
      <c r="D39" s="22"/>
      <c r="E39" s="23">
        <v>4274664</v>
      </c>
      <c r="F39" s="24">
        <v>4274664</v>
      </c>
      <c r="G39" s="24">
        <v>181225</v>
      </c>
      <c r="H39" s="24">
        <v>300883</v>
      </c>
      <c r="I39" s="24">
        <v>205204</v>
      </c>
      <c r="J39" s="24">
        <v>687312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687312</v>
      </c>
      <c r="X39" s="24"/>
      <c r="Y39" s="24">
        <v>687312</v>
      </c>
      <c r="Z39" s="6">
        <v>0</v>
      </c>
      <c r="AA39" s="22">
        <v>4274664</v>
      </c>
    </row>
    <row r="40" spans="1:27" ht="13.5">
      <c r="A40" s="5" t="s">
        <v>44</v>
      </c>
      <c r="B40" s="3"/>
      <c r="C40" s="22"/>
      <c r="D40" s="22"/>
      <c r="E40" s="23">
        <v>12168157</v>
      </c>
      <c r="F40" s="24">
        <v>12168157</v>
      </c>
      <c r="G40" s="24">
        <v>506625</v>
      </c>
      <c r="H40" s="24">
        <v>453463</v>
      </c>
      <c r="I40" s="24">
        <v>1535755</v>
      </c>
      <c r="J40" s="24">
        <v>2495843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2495843</v>
      </c>
      <c r="X40" s="24"/>
      <c r="Y40" s="24">
        <v>2495843</v>
      </c>
      <c r="Z40" s="6">
        <v>0</v>
      </c>
      <c r="AA40" s="22">
        <v>12168157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69808844</v>
      </c>
      <c r="F42" s="21">
        <f t="shared" si="8"/>
        <v>69808844</v>
      </c>
      <c r="G42" s="21">
        <f t="shared" si="8"/>
        <v>7302323</v>
      </c>
      <c r="H42" s="21">
        <f t="shared" si="8"/>
        <v>2798513</v>
      </c>
      <c r="I42" s="21">
        <f t="shared" si="8"/>
        <v>9572329</v>
      </c>
      <c r="J42" s="21">
        <f t="shared" si="8"/>
        <v>19673165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19673165</v>
      </c>
      <c r="X42" s="21">
        <f t="shared" si="8"/>
        <v>0</v>
      </c>
      <c r="Y42" s="21">
        <f t="shared" si="8"/>
        <v>19673165</v>
      </c>
      <c r="Z42" s="4">
        <f>+IF(X42&lt;&gt;0,+(Y42/X42)*100,0)</f>
        <v>0</v>
      </c>
      <c r="AA42" s="19">
        <f>SUM(AA43:AA46)</f>
        <v>69808844</v>
      </c>
    </row>
    <row r="43" spans="1:27" ht="13.5">
      <c r="A43" s="5" t="s">
        <v>47</v>
      </c>
      <c r="B43" s="3"/>
      <c r="C43" s="22"/>
      <c r="D43" s="22"/>
      <c r="E43" s="23">
        <v>36490422</v>
      </c>
      <c r="F43" s="24">
        <v>36490422</v>
      </c>
      <c r="G43" s="24">
        <v>5039041</v>
      </c>
      <c r="H43" s="24">
        <v>210948</v>
      </c>
      <c r="I43" s="24">
        <v>4524848</v>
      </c>
      <c r="J43" s="24">
        <v>9774837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9774837</v>
      </c>
      <c r="X43" s="24"/>
      <c r="Y43" s="24">
        <v>9774837</v>
      </c>
      <c r="Z43" s="6">
        <v>0</v>
      </c>
      <c r="AA43" s="22">
        <v>36490422</v>
      </c>
    </row>
    <row r="44" spans="1:27" ht="13.5">
      <c r="A44" s="5" t="s">
        <v>48</v>
      </c>
      <c r="B44" s="3"/>
      <c r="C44" s="22"/>
      <c r="D44" s="22"/>
      <c r="E44" s="23">
        <v>14421917</v>
      </c>
      <c r="F44" s="24">
        <v>14421917</v>
      </c>
      <c r="G44" s="24">
        <v>791947</v>
      </c>
      <c r="H44" s="24">
        <v>976590</v>
      </c>
      <c r="I44" s="24">
        <v>3298796</v>
      </c>
      <c r="J44" s="24">
        <v>5067333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5067333</v>
      </c>
      <c r="X44" s="24"/>
      <c r="Y44" s="24">
        <v>5067333</v>
      </c>
      <c r="Z44" s="6">
        <v>0</v>
      </c>
      <c r="AA44" s="22">
        <v>14421917</v>
      </c>
    </row>
    <row r="45" spans="1:27" ht="13.5">
      <c r="A45" s="5" t="s">
        <v>49</v>
      </c>
      <c r="B45" s="3"/>
      <c r="C45" s="25"/>
      <c r="D45" s="25"/>
      <c r="E45" s="26">
        <v>9636517</v>
      </c>
      <c r="F45" s="27">
        <v>9636517</v>
      </c>
      <c r="G45" s="27">
        <v>788070</v>
      </c>
      <c r="H45" s="27">
        <v>844530</v>
      </c>
      <c r="I45" s="27">
        <v>1056125</v>
      </c>
      <c r="J45" s="27">
        <v>2688725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2688725</v>
      </c>
      <c r="X45" s="27"/>
      <c r="Y45" s="27">
        <v>2688725</v>
      </c>
      <c r="Z45" s="7">
        <v>0</v>
      </c>
      <c r="AA45" s="25">
        <v>9636517</v>
      </c>
    </row>
    <row r="46" spans="1:27" ht="13.5">
      <c r="A46" s="5" t="s">
        <v>50</v>
      </c>
      <c r="B46" s="3"/>
      <c r="C46" s="22"/>
      <c r="D46" s="22"/>
      <c r="E46" s="23">
        <v>9259988</v>
      </c>
      <c r="F46" s="24">
        <v>9259988</v>
      </c>
      <c r="G46" s="24">
        <v>683265</v>
      </c>
      <c r="H46" s="24">
        <v>766445</v>
      </c>
      <c r="I46" s="24">
        <v>692560</v>
      </c>
      <c r="J46" s="24">
        <v>2142270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2142270</v>
      </c>
      <c r="X46" s="24"/>
      <c r="Y46" s="24">
        <v>2142270</v>
      </c>
      <c r="Z46" s="6">
        <v>0</v>
      </c>
      <c r="AA46" s="22">
        <v>9259988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212836342</v>
      </c>
      <c r="F48" s="42">
        <f t="shared" si="9"/>
        <v>212836342</v>
      </c>
      <c r="G48" s="42">
        <f t="shared" si="9"/>
        <v>11877663</v>
      </c>
      <c r="H48" s="42">
        <f t="shared" si="9"/>
        <v>9217893</v>
      </c>
      <c r="I48" s="42">
        <f t="shared" si="9"/>
        <v>17690692</v>
      </c>
      <c r="J48" s="42">
        <f t="shared" si="9"/>
        <v>38786248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38786248</v>
      </c>
      <c r="X48" s="42">
        <f t="shared" si="9"/>
        <v>0</v>
      </c>
      <c r="Y48" s="42">
        <f t="shared" si="9"/>
        <v>38786248</v>
      </c>
      <c r="Z48" s="43">
        <f>+IF(X48&lt;&gt;0,+(Y48/X48)*100,0)</f>
        <v>0</v>
      </c>
      <c r="AA48" s="40">
        <f>+AA28+AA32+AA38+AA42+AA47</f>
        <v>212836342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8777418</v>
      </c>
      <c r="F49" s="46">
        <f t="shared" si="10"/>
        <v>8777418</v>
      </c>
      <c r="G49" s="46">
        <f t="shared" si="10"/>
        <v>10645675</v>
      </c>
      <c r="H49" s="46">
        <f t="shared" si="10"/>
        <v>1002448</v>
      </c>
      <c r="I49" s="46">
        <f t="shared" si="10"/>
        <v>8781119</v>
      </c>
      <c r="J49" s="46">
        <f t="shared" si="10"/>
        <v>20429242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20429242</v>
      </c>
      <c r="X49" s="46">
        <f>IF(F25=F48,0,X25-X48)</f>
        <v>0</v>
      </c>
      <c r="Y49" s="46">
        <f t="shared" si="10"/>
        <v>20429242</v>
      </c>
      <c r="Z49" s="47">
        <f>+IF(X49&lt;&gt;0,+(Y49/X49)*100,0)</f>
        <v>0</v>
      </c>
      <c r="AA49" s="44">
        <f>+AA25-AA48</f>
        <v>8777418</v>
      </c>
    </row>
    <row r="50" spans="1:27" ht="13.5">
      <c r="A50" s="16" t="s">
        <v>83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88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85988969</v>
      </c>
      <c r="D5" s="19">
        <f>SUM(D6:D8)</f>
        <v>0</v>
      </c>
      <c r="E5" s="20">
        <f t="shared" si="0"/>
        <v>84804066</v>
      </c>
      <c r="F5" s="21">
        <f t="shared" si="0"/>
        <v>84804066</v>
      </c>
      <c r="G5" s="21">
        <f t="shared" si="0"/>
        <v>35904234</v>
      </c>
      <c r="H5" s="21">
        <f t="shared" si="0"/>
        <v>1178450</v>
      </c>
      <c r="I5" s="21">
        <f t="shared" si="0"/>
        <v>226371</v>
      </c>
      <c r="J5" s="21">
        <f t="shared" si="0"/>
        <v>37309055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37309055</v>
      </c>
      <c r="X5" s="21">
        <f t="shared" si="0"/>
        <v>31248000</v>
      </c>
      <c r="Y5" s="21">
        <f t="shared" si="0"/>
        <v>6061055</v>
      </c>
      <c r="Z5" s="4">
        <f>+IF(X5&lt;&gt;0,+(Y5/X5)*100,0)</f>
        <v>19.396617383512545</v>
      </c>
      <c r="AA5" s="19">
        <f>SUM(AA6:AA8)</f>
        <v>84804066</v>
      </c>
    </row>
    <row r="6" spans="1:27" ht="13.5">
      <c r="A6" s="5" t="s">
        <v>33</v>
      </c>
      <c r="B6" s="3"/>
      <c r="C6" s="22">
        <v>890202</v>
      </c>
      <c r="D6" s="22"/>
      <c r="E6" s="23">
        <v>934000</v>
      </c>
      <c r="F6" s="24">
        <v>934000</v>
      </c>
      <c r="G6" s="24"/>
      <c r="H6" s="24">
        <v>934000</v>
      </c>
      <c r="I6" s="24"/>
      <c r="J6" s="24">
        <v>934000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934000</v>
      </c>
      <c r="X6" s="24">
        <v>934000</v>
      </c>
      <c r="Y6" s="24"/>
      <c r="Z6" s="6">
        <v>0</v>
      </c>
      <c r="AA6" s="22">
        <v>934000</v>
      </c>
    </row>
    <row r="7" spans="1:27" ht="13.5">
      <c r="A7" s="5" t="s">
        <v>34</v>
      </c>
      <c r="B7" s="3"/>
      <c r="C7" s="25">
        <v>85082919</v>
      </c>
      <c r="D7" s="25"/>
      <c r="E7" s="26">
        <v>83870066</v>
      </c>
      <c r="F7" s="27">
        <v>83870066</v>
      </c>
      <c r="G7" s="27">
        <v>35904234</v>
      </c>
      <c r="H7" s="27">
        <v>244450</v>
      </c>
      <c r="I7" s="27">
        <v>226371</v>
      </c>
      <c r="J7" s="27">
        <v>36375055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36375055</v>
      </c>
      <c r="X7" s="27">
        <v>30314000</v>
      </c>
      <c r="Y7" s="27">
        <v>6061055</v>
      </c>
      <c r="Z7" s="7">
        <v>19.99</v>
      </c>
      <c r="AA7" s="25">
        <v>83870066</v>
      </c>
    </row>
    <row r="8" spans="1:27" ht="13.5">
      <c r="A8" s="5" t="s">
        <v>35</v>
      </c>
      <c r="B8" s="3"/>
      <c r="C8" s="22">
        <v>15848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2727735</v>
      </c>
      <c r="D15" s="19">
        <f>SUM(D16:D18)</f>
        <v>0</v>
      </c>
      <c r="E15" s="20">
        <f t="shared" si="2"/>
        <v>3167000</v>
      </c>
      <c r="F15" s="21">
        <f t="shared" si="2"/>
        <v>3167000</v>
      </c>
      <c r="G15" s="21">
        <f t="shared" si="2"/>
        <v>0</v>
      </c>
      <c r="H15" s="21">
        <f t="shared" si="2"/>
        <v>2398000</v>
      </c>
      <c r="I15" s="21">
        <f t="shared" si="2"/>
        <v>0</v>
      </c>
      <c r="J15" s="21">
        <f t="shared" si="2"/>
        <v>2398000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2398000</v>
      </c>
      <c r="X15" s="21">
        <f t="shared" si="2"/>
        <v>1055000</v>
      </c>
      <c r="Y15" s="21">
        <f t="shared" si="2"/>
        <v>1343000</v>
      </c>
      <c r="Z15" s="4">
        <f>+IF(X15&lt;&gt;0,+(Y15/X15)*100,0)</f>
        <v>127.29857819905213</v>
      </c>
      <c r="AA15" s="19">
        <f>SUM(AA16:AA18)</f>
        <v>3167000</v>
      </c>
    </row>
    <row r="16" spans="1:27" ht="13.5">
      <c r="A16" s="5" t="s">
        <v>43</v>
      </c>
      <c r="B16" s="3"/>
      <c r="C16" s="22">
        <v>2727735</v>
      </c>
      <c r="D16" s="22"/>
      <c r="E16" s="23">
        <v>3167000</v>
      </c>
      <c r="F16" s="24">
        <v>3167000</v>
      </c>
      <c r="G16" s="24"/>
      <c r="H16" s="24">
        <v>2398000</v>
      </c>
      <c r="I16" s="24"/>
      <c r="J16" s="24">
        <v>2398000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2398000</v>
      </c>
      <c r="X16" s="24"/>
      <c r="Y16" s="24">
        <v>2398000</v>
      </c>
      <c r="Z16" s="6">
        <v>0</v>
      </c>
      <c r="AA16" s="22">
        <v>3167000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1055000</v>
      </c>
      <c r="Y17" s="24">
        <v>-1055000</v>
      </c>
      <c r="Z17" s="6">
        <v>-100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88716704</v>
      </c>
      <c r="D25" s="40">
        <f>+D5+D9+D15+D19+D24</f>
        <v>0</v>
      </c>
      <c r="E25" s="41">
        <f t="shared" si="4"/>
        <v>87971066</v>
      </c>
      <c r="F25" s="42">
        <f t="shared" si="4"/>
        <v>87971066</v>
      </c>
      <c r="G25" s="42">
        <f t="shared" si="4"/>
        <v>35904234</v>
      </c>
      <c r="H25" s="42">
        <f t="shared" si="4"/>
        <v>3576450</v>
      </c>
      <c r="I25" s="42">
        <f t="shared" si="4"/>
        <v>226371</v>
      </c>
      <c r="J25" s="42">
        <f t="shared" si="4"/>
        <v>39707055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39707055</v>
      </c>
      <c r="X25" s="42">
        <f t="shared" si="4"/>
        <v>32303000</v>
      </c>
      <c r="Y25" s="42">
        <f t="shared" si="4"/>
        <v>7404055</v>
      </c>
      <c r="Z25" s="43">
        <f>+IF(X25&lt;&gt;0,+(Y25/X25)*100,0)</f>
        <v>22.920642045630437</v>
      </c>
      <c r="AA25" s="40">
        <f>+AA5+AA9+AA15+AA19+AA24</f>
        <v>87971066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51124407</v>
      </c>
      <c r="D28" s="19">
        <f>SUM(D29:D31)</f>
        <v>0</v>
      </c>
      <c r="E28" s="20">
        <f t="shared" si="5"/>
        <v>55080187</v>
      </c>
      <c r="F28" s="21">
        <f t="shared" si="5"/>
        <v>55080187</v>
      </c>
      <c r="G28" s="21">
        <f t="shared" si="5"/>
        <v>5755085</v>
      </c>
      <c r="H28" s="21">
        <f t="shared" si="5"/>
        <v>4839281</v>
      </c>
      <c r="I28" s="21">
        <f t="shared" si="5"/>
        <v>4575212</v>
      </c>
      <c r="J28" s="21">
        <f t="shared" si="5"/>
        <v>15169578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15169578</v>
      </c>
      <c r="X28" s="21">
        <f t="shared" si="5"/>
        <v>14191789</v>
      </c>
      <c r="Y28" s="21">
        <f t="shared" si="5"/>
        <v>977789</v>
      </c>
      <c r="Z28" s="4">
        <f>+IF(X28&lt;&gt;0,+(Y28/X28)*100,0)</f>
        <v>6.889821994957789</v>
      </c>
      <c r="AA28" s="19">
        <f>SUM(AA29:AA31)</f>
        <v>55080187</v>
      </c>
    </row>
    <row r="29" spans="1:27" ht="13.5">
      <c r="A29" s="5" t="s">
        <v>33</v>
      </c>
      <c r="B29" s="3"/>
      <c r="C29" s="22">
        <v>25542148</v>
      </c>
      <c r="D29" s="22"/>
      <c r="E29" s="23">
        <v>28777900</v>
      </c>
      <c r="F29" s="24">
        <v>28777900</v>
      </c>
      <c r="G29" s="24">
        <v>2459247</v>
      </c>
      <c r="H29" s="24">
        <v>2561938</v>
      </c>
      <c r="I29" s="24">
        <v>2266281</v>
      </c>
      <c r="J29" s="24">
        <v>7287466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7287466</v>
      </c>
      <c r="X29" s="24">
        <v>7398000</v>
      </c>
      <c r="Y29" s="24">
        <v>-110534</v>
      </c>
      <c r="Z29" s="6">
        <v>-1.49</v>
      </c>
      <c r="AA29" s="22">
        <v>28777900</v>
      </c>
    </row>
    <row r="30" spans="1:27" ht="13.5">
      <c r="A30" s="5" t="s">
        <v>34</v>
      </c>
      <c r="B30" s="3"/>
      <c r="C30" s="25">
        <v>10949800</v>
      </c>
      <c r="D30" s="25"/>
      <c r="E30" s="26">
        <v>11496582</v>
      </c>
      <c r="F30" s="27">
        <v>11496582</v>
      </c>
      <c r="G30" s="27">
        <v>1724654</v>
      </c>
      <c r="H30" s="27">
        <v>750649</v>
      </c>
      <c r="I30" s="27">
        <v>1074229</v>
      </c>
      <c r="J30" s="27">
        <v>3549532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3549532</v>
      </c>
      <c r="X30" s="27">
        <v>2991874</v>
      </c>
      <c r="Y30" s="27">
        <v>557658</v>
      </c>
      <c r="Z30" s="7">
        <v>18.64</v>
      </c>
      <c r="AA30" s="25">
        <v>11496582</v>
      </c>
    </row>
    <row r="31" spans="1:27" ht="13.5">
      <c r="A31" s="5" t="s">
        <v>35</v>
      </c>
      <c r="B31" s="3"/>
      <c r="C31" s="22">
        <v>14632459</v>
      </c>
      <c r="D31" s="22"/>
      <c r="E31" s="23">
        <v>14805705</v>
      </c>
      <c r="F31" s="24">
        <v>14805705</v>
      </c>
      <c r="G31" s="24">
        <v>1571184</v>
      </c>
      <c r="H31" s="24">
        <v>1526694</v>
      </c>
      <c r="I31" s="24">
        <v>1234702</v>
      </c>
      <c r="J31" s="24">
        <v>4332580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4332580</v>
      </c>
      <c r="X31" s="24">
        <v>3801915</v>
      </c>
      <c r="Y31" s="24">
        <v>530665</v>
      </c>
      <c r="Z31" s="6">
        <v>13.96</v>
      </c>
      <c r="AA31" s="22">
        <v>14805705</v>
      </c>
    </row>
    <row r="32" spans="1:27" ht="13.5">
      <c r="A32" s="2" t="s">
        <v>36</v>
      </c>
      <c r="B32" s="3"/>
      <c r="C32" s="19">
        <f aca="true" t="shared" si="6" ref="C32:Y32">SUM(C33:C37)</f>
        <v>13070101</v>
      </c>
      <c r="D32" s="19">
        <f>SUM(D33:D37)</f>
        <v>0</v>
      </c>
      <c r="E32" s="20">
        <f t="shared" si="6"/>
        <v>17366218</v>
      </c>
      <c r="F32" s="21">
        <f t="shared" si="6"/>
        <v>17366218</v>
      </c>
      <c r="G32" s="21">
        <f t="shared" si="6"/>
        <v>1666019</v>
      </c>
      <c r="H32" s="21">
        <f t="shared" si="6"/>
        <v>1152562</v>
      </c>
      <c r="I32" s="21">
        <f t="shared" si="6"/>
        <v>1544209</v>
      </c>
      <c r="J32" s="21">
        <f t="shared" si="6"/>
        <v>4362790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4362790</v>
      </c>
      <c r="X32" s="21">
        <f t="shared" si="6"/>
        <v>5540000</v>
      </c>
      <c r="Y32" s="21">
        <f t="shared" si="6"/>
        <v>-1177210</v>
      </c>
      <c r="Z32" s="4">
        <f>+IF(X32&lt;&gt;0,+(Y32/X32)*100,0)</f>
        <v>-21.24927797833935</v>
      </c>
      <c r="AA32" s="19">
        <f>SUM(AA33:AA37)</f>
        <v>17366218</v>
      </c>
    </row>
    <row r="33" spans="1:27" ht="13.5">
      <c r="A33" s="5" t="s">
        <v>37</v>
      </c>
      <c r="B33" s="3"/>
      <c r="C33" s="22">
        <v>13070101</v>
      </c>
      <c r="D33" s="22"/>
      <c r="E33" s="23">
        <v>17366218</v>
      </c>
      <c r="F33" s="24">
        <v>17366218</v>
      </c>
      <c r="G33" s="24">
        <v>1666019</v>
      </c>
      <c r="H33" s="24">
        <v>1152562</v>
      </c>
      <c r="I33" s="24">
        <v>1544209</v>
      </c>
      <c r="J33" s="24">
        <v>4362790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4362790</v>
      </c>
      <c r="X33" s="24">
        <v>5540000</v>
      </c>
      <c r="Y33" s="24">
        <v>-1177210</v>
      </c>
      <c r="Z33" s="6">
        <v>-21.25</v>
      </c>
      <c r="AA33" s="22">
        <v>17366218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29570079</v>
      </c>
      <c r="D38" s="19">
        <f>SUM(D39:D41)</f>
        <v>0</v>
      </c>
      <c r="E38" s="20">
        <f t="shared" si="7"/>
        <v>15525080</v>
      </c>
      <c r="F38" s="21">
        <f t="shared" si="7"/>
        <v>15525080</v>
      </c>
      <c r="G38" s="21">
        <f t="shared" si="7"/>
        <v>1107505</v>
      </c>
      <c r="H38" s="21">
        <f t="shared" si="7"/>
        <v>1932116</v>
      </c>
      <c r="I38" s="21">
        <f t="shared" si="7"/>
        <v>1835747</v>
      </c>
      <c r="J38" s="21">
        <f t="shared" si="7"/>
        <v>4875368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4875368</v>
      </c>
      <c r="X38" s="21">
        <f t="shared" si="7"/>
        <v>2839819</v>
      </c>
      <c r="Y38" s="21">
        <f t="shared" si="7"/>
        <v>2035549</v>
      </c>
      <c r="Z38" s="4">
        <f>+IF(X38&lt;&gt;0,+(Y38/X38)*100,0)</f>
        <v>71.67882882676678</v>
      </c>
      <c r="AA38" s="19">
        <f>SUM(AA39:AA41)</f>
        <v>15525080</v>
      </c>
    </row>
    <row r="39" spans="1:27" ht="13.5">
      <c r="A39" s="5" t="s">
        <v>43</v>
      </c>
      <c r="B39" s="3"/>
      <c r="C39" s="22">
        <v>29570079</v>
      </c>
      <c r="D39" s="22"/>
      <c r="E39" s="23">
        <v>15525080</v>
      </c>
      <c r="F39" s="24">
        <v>15525080</v>
      </c>
      <c r="G39" s="24">
        <v>1107505</v>
      </c>
      <c r="H39" s="24">
        <v>1932116</v>
      </c>
      <c r="I39" s="24">
        <v>1835747</v>
      </c>
      <c r="J39" s="24">
        <v>4875368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4875368</v>
      </c>
      <c r="X39" s="24">
        <v>1071000</v>
      </c>
      <c r="Y39" s="24">
        <v>3804368</v>
      </c>
      <c r="Z39" s="6">
        <v>355.22</v>
      </c>
      <c r="AA39" s="22">
        <v>15525080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1768819</v>
      </c>
      <c r="Y40" s="24">
        <v>-1768819</v>
      </c>
      <c r="Z40" s="6">
        <v>-100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93764587</v>
      </c>
      <c r="D48" s="40">
        <f>+D28+D32+D38+D42+D47</f>
        <v>0</v>
      </c>
      <c r="E48" s="41">
        <f t="shared" si="9"/>
        <v>87971485</v>
      </c>
      <c r="F48" s="42">
        <f t="shared" si="9"/>
        <v>87971485</v>
      </c>
      <c r="G48" s="42">
        <f t="shared" si="9"/>
        <v>8528609</v>
      </c>
      <c r="H48" s="42">
        <f t="shared" si="9"/>
        <v>7923959</v>
      </c>
      <c r="I48" s="42">
        <f t="shared" si="9"/>
        <v>7955168</v>
      </c>
      <c r="J48" s="42">
        <f t="shared" si="9"/>
        <v>24407736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24407736</v>
      </c>
      <c r="X48" s="42">
        <f t="shared" si="9"/>
        <v>22571608</v>
      </c>
      <c r="Y48" s="42">
        <f t="shared" si="9"/>
        <v>1836128</v>
      </c>
      <c r="Z48" s="43">
        <f>+IF(X48&lt;&gt;0,+(Y48/X48)*100,0)</f>
        <v>8.134679638242876</v>
      </c>
      <c r="AA48" s="40">
        <f>+AA28+AA32+AA38+AA42+AA47</f>
        <v>87971485</v>
      </c>
    </row>
    <row r="49" spans="1:27" ht="13.5">
      <c r="A49" s="14" t="s">
        <v>58</v>
      </c>
      <c r="B49" s="15"/>
      <c r="C49" s="44">
        <f aca="true" t="shared" si="10" ref="C49:Y49">+C25-C48</f>
        <v>-5047883</v>
      </c>
      <c r="D49" s="44">
        <f>+D25-D48</f>
        <v>0</v>
      </c>
      <c r="E49" s="45">
        <f t="shared" si="10"/>
        <v>-419</v>
      </c>
      <c r="F49" s="46">
        <f t="shared" si="10"/>
        <v>-419</v>
      </c>
      <c r="G49" s="46">
        <f t="shared" si="10"/>
        <v>27375625</v>
      </c>
      <c r="H49" s="46">
        <f t="shared" si="10"/>
        <v>-4347509</v>
      </c>
      <c r="I49" s="46">
        <f t="shared" si="10"/>
        <v>-7728797</v>
      </c>
      <c r="J49" s="46">
        <f t="shared" si="10"/>
        <v>15299319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15299319</v>
      </c>
      <c r="X49" s="46">
        <f>IF(F25=F48,0,X25-X48)</f>
        <v>9731392</v>
      </c>
      <c r="Y49" s="46">
        <f t="shared" si="10"/>
        <v>5567927</v>
      </c>
      <c r="Z49" s="47">
        <f>+IF(X49&lt;&gt;0,+(Y49/X49)*100,0)</f>
        <v>57.216141329010284</v>
      </c>
      <c r="AA49" s="44">
        <f>+AA25-AA48</f>
        <v>-419</v>
      </c>
    </row>
    <row r="50" spans="1:27" ht="13.5">
      <c r="A50" s="16" t="s">
        <v>83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88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58431967</v>
      </c>
      <c r="D5" s="19">
        <f>SUM(D6:D8)</f>
        <v>0</v>
      </c>
      <c r="E5" s="20">
        <f t="shared" si="0"/>
        <v>19426843</v>
      </c>
      <c r="F5" s="21">
        <f t="shared" si="0"/>
        <v>19426843</v>
      </c>
      <c r="G5" s="21">
        <f t="shared" si="0"/>
        <v>1361083</v>
      </c>
      <c r="H5" s="21">
        <f t="shared" si="0"/>
        <v>1455590</v>
      </c>
      <c r="I5" s="21">
        <f t="shared" si="0"/>
        <v>1392384</v>
      </c>
      <c r="J5" s="21">
        <f t="shared" si="0"/>
        <v>4209057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4209057</v>
      </c>
      <c r="X5" s="21">
        <f t="shared" si="0"/>
        <v>7635744</v>
      </c>
      <c r="Y5" s="21">
        <f t="shared" si="0"/>
        <v>-3426687</v>
      </c>
      <c r="Z5" s="4">
        <f>+IF(X5&lt;&gt;0,+(Y5/X5)*100,0)</f>
        <v>-44.87692358465659</v>
      </c>
      <c r="AA5" s="19">
        <f>SUM(AA6:AA8)</f>
        <v>19426843</v>
      </c>
    </row>
    <row r="6" spans="1:27" ht="13.5">
      <c r="A6" s="5" t="s">
        <v>33</v>
      </c>
      <c r="B6" s="3"/>
      <c r="C6" s="22">
        <v>1972746</v>
      </c>
      <c r="D6" s="22"/>
      <c r="E6" s="23">
        <v>1828446</v>
      </c>
      <c r="F6" s="24">
        <v>1828446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453114</v>
      </c>
      <c r="Y6" s="24">
        <v>-453114</v>
      </c>
      <c r="Z6" s="6">
        <v>-100</v>
      </c>
      <c r="AA6" s="22">
        <v>1828446</v>
      </c>
    </row>
    <row r="7" spans="1:27" ht="13.5">
      <c r="A7" s="5" t="s">
        <v>34</v>
      </c>
      <c r="B7" s="3"/>
      <c r="C7" s="25">
        <v>34941613</v>
      </c>
      <c r="D7" s="25"/>
      <c r="E7" s="26">
        <v>15554381</v>
      </c>
      <c r="F7" s="27">
        <v>15554381</v>
      </c>
      <c r="G7" s="27">
        <v>1349208</v>
      </c>
      <c r="H7" s="27">
        <v>1443715</v>
      </c>
      <c r="I7" s="27">
        <v>1380509</v>
      </c>
      <c r="J7" s="27">
        <v>4173432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4173432</v>
      </c>
      <c r="X7" s="27">
        <v>4150305</v>
      </c>
      <c r="Y7" s="27">
        <v>23127</v>
      </c>
      <c r="Z7" s="7">
        <v>0.56</v>
      </c>
      <c r="AA7" s="25">
        <v>15554381</v>
      </c>
    </row>
    <row r="8" spans="1:27" ht="13.5">
      <c r="A8" s="5" t="s">
        <v>35</v>
      </c>
      <c r="B8" s="3"/>
      <c r="C8" s="22">
        <v>21517608</v>
      </c>
      <c r="D8" s="22"/>
      <c r="E8" s="23">
        <v>2044016</v>
      </c>
      <c r="F8" s="24">
        <v>2044016</v>
      </c>
      <c r="G8" s="24">
        <v>11875</v>
      </c>
      <c r="H8" s="24">
        <v>11875</v>
      </c>
      <c r="I8" s="24">
        <v>11875</v>
      </c>
      <c r="J8" s="24">
        <v>35625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35625</v>
      </c>
      <c r="X8" s="24">
        <v>3032325</v>
      </c>
      <c r="Y8" s="24">
        <v>-2996700</v>
      </c>
      <c r="Z8" s="6">
        <v>-98.83</v>
      </c>
      <c r="AA8" s="22">
        <v>2044016</v>
      </c>
    </row>
    <row r="9" spans="1:27" ht="13.5">
      <c r="A9" s="2" t="s">
        <v>36</v>
      </c>
      <c r="B9" s="3"/>
      <c r="C9" s="19">
        <f aca="true" t="shared" si="1" ref="C9:Y9">SUM(C10:C14)</f>
        <v>3825905</v>
      </c>
      <c r="D9" s="19">
        <f>SUM(D10:D14)</f>
        <v>0</v>
      </c>
      <c r="E9" s="20">
        <f t="shared" si="1"/>
        <v>6143914</v>
      </c>
      <c r="F9" s="21">
        <f t="shared" si="1"/>
        <v>6143914</v>
      </c>
      <c r="G9" s="21">
        <f t="shared" si="1"/>
        <v>8800</v>
      </c>
      <c r="H9" s="21">
        <f t="shared" si="1"/>
        <v>8800</v>
      </c>
      <c r="I9" s="21">
        <f t="shared" si="1"/>
        <v>8800</v>
      </c>
      <c r="J9" s="21">
        <f t="shared" si="1"/>
        <v>26400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26400</v>
      </c>
      <c r="X9" s="21">
        <f t="shared" si="1"/>
        <v>967251</v>
      </c>
      <c r="Y9" s="21">
        <f t="shared" si="1"/>
        <v>-940851</v>
      </c>
      <c r="Z9" s="4">
        <f>+IF(X9&lt;&gt;0,+(Y9/X9)*100,0)</f>
        <v>-97.2706153831839</v>
      </c>
      <c r="AA9" s="19">
        <f>SUM(AA10:AA14)</f>
        <v>6143914</v>
      </c>
    </row>
    <row r="10" spans="1:27" ht="13.5">
      <c r="A10" s="5" t="s">
        <v>37</v>
      </c>
      <c r="B10" s="3"/>
      <c r="C10" s="22">
        <v>1339800</v>
      </c>
      <c r="D10" s="22"/>
      <c r="E10" s="23">
        <v>1718315</v>
      </c>
      <c r="F10" s="24">
        <v>1718315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533100</v>
      </c>
      <c r="Y10" s="24">
        <v>-533100</v>
      </c>
      <c r="Z10" s="6">
        <v>-100</v>
      </c>
      <c r="AA10" s="22">
        <v>1718315</v>
      </c>
    </row>
    <row r="11" spans="1:27" ht="13.5">
      <c r="A11" s="5" t="s">
        <v>38</v>
      </c>
      <c r="B11" s="3"/>
      <c r="C11" s="22">
        <v>1208586</v>
      </c>
      <c r="D11" s="22"/>
      <c r="E11" s="23">
        <v>3460087</v>
      </c>
      <c r="F11" s="24">
        <v>3460087</v>
      </c>
      <c r="G11" s="24">
        <v>2550</v>
      </c>
      <c r="H11" s="24">
        <v>2550</v>
      </c>
      <c r="I11" s="24">
        <v>2550</v>
      </c>
      <c r="J11" s="24">
        <v>7650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7650</v>
      </c>
      <c r="X11" s="24">
        <v>198273</v>
      </c>
      <c r="Y11" s="24">
        <v>-190623</v>
      </c>
      <c r="Z11" s="6">
        <v>-96.14</v>
      </c>
      <c r="AA11" s="22">
        <v>3460087</v>
      </c>
    </row>
    <row r="12" spans="1:27" ht="13.5">
      <c r="A12" s="5" t="s">
        <v>39</v>
      </c>
      <c r="B12" s="3"/>
      <c r="C12" s="22">
        <v>1182765</v>
      </c>
      <c r="D12" s="22"/>
      <c r="E12" s="23">
        <v>780806</v>
      </c>
      <c r="F12" s="24">
        <v>780806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189702</v>
      </c>
      <c r="Y12" s="24">
        <v>-189702</v>
      </c>
      <c r="Z12" s="6">
        <v>-100</v>
      </c>
      <c r="AA12" s="22">
        <v>780806</v>
      </c>
    </row>
    <row r="13" spans="1:27" ht="13.5">
      <c r="A13" s="5" t="s">
        <v>40</v>
      </c>
      <c r="B13" s="3"/>
      <c r="C13" s="22">
        <v>94754</v>
      </c>
      <c r="D13" s="22"/>
      <c r="E13" s="23">
        <v>184706</v>
      </c>
      <c r="F13" s="24">
        <v>184706</v>
      </c>
      <c r="G13" s="24">
        <v>6250</v>
      </c>
      <c r="H13" s="24">
        <v>6250</v>
      </c>
      <c r="I13" s="24">
        <v>6250</v>
      </c>
      <c r="J13" s="24">
        <v>18750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18750</v>
      </c>
      <c r="X13" s="24">
        <v>46176</v>
      </c>
      <c r="Y13" s="24">
        <v>-27426</v>
      </c>
      <c r="Z13" s="6">
        <v>-59.39</v>
      </c>
      <c r="AA13" s="22">
        <v>184706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331876</v>
      </c>
      <c r="D15" s="19">
        <f>SUM(D16:D18)</f>
        <v>0</v>
      </c>
      <c r="E15" s="20">
        <f t="shared" si="2"/>
        <v>6530614</v>
      </c>
      <c r="F15" s="21">
        <f t="shared" si="2"/>
        <v>6530614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296607</v>
      </c>
      <c r="Y15" s="21">
        <f t="shared" si="2"/>
        <v>-296607</v>
      </c>
      <c r="Z15" s="4">
        <f>+IF(X15&lt;&gt;0,+(Y15/X15)*100,0)</f>
        <v>-100</v>
      </c>
      <c r="AA15" s="19">
        <f>SUM(AA16:AA18)</f>
        <v>6530614</v>
      </c>
    </row>
    <row r="16" spans="1:27" ht="13.5">
      <c r="A16" s="5" t="s">
        <v>43</v>
      </c>
      <c r="B16" s="3"/>
      <c r="C16" s="22">
        <v>175872</v>
      </c>
      <c r="D16" s="22"/>
      <c r="E16" s="23">
        <v>371110</v>
      </c>
      <c r="F16" s="24">
        <v>371110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238527</v>
      </c>
      <c r="Y16" s="24">
        <v>-238527</v>
      </c>
      <c r="Z16" s="6">
        <v>-100</v>
      </c>
      <c r="AA16" s="22">
        <v>371110</v>
      </c>
    </row>
    <row r="17" spans="1:27" ht="13.5">
      <c r="A17" s="5" t="s">
        <v>44</v>
      </c>
      <c r="B17" s="3"/>
      <c r="C17" s="22">
        <v>156004</v>
      </c>
      <c r="D17" s="22"/>
      <c r="E17" s="23">
        <v>6159504</v>
      </c>
      <c r="F17" s="24">
        <v>6159504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32787</v>
      </c>
      <c r="Y17" s="24">
        <v>-32787</v>
      </c>
      <c r="Z17" s="6">
        <v>-100</v>
      </c>
      <c r="AA17" s="22">
        <v>6159504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25293</v>
      </c>
      <c r="Y18" s="24">
        <v>-25293</v>
      </c>
      <c r="Z18" s="6">
        <v>-100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67518149</v>
      </c>
      <c r="D19" s="19">
        <f>SUM(D20:D23)</f>
        <v>0</v>
      </c>
      <c r="E19" s="20">
        <f t="shared" si="3"/>
        <v>116312980</v>
      </c>
      <c r="F19" s="21">
        <f t="shared" si="3"/>
        <v>116312980</v>
      </c>
      <c r="G19" s="21">
        <f t="shared" si="3"/>
        <v>6546054</v>
      </c>
      <c r="H19" s="21">
        <f t="shared" si="3"/>
        <v>2584887</v>
      </c>
      <c r="I19" s="21">
        <f t="shared" si="3"/>
        <v>2641309</v>
      </c>
      <c r="J19" s="21">
        <f t="shared" si="3"/>
        <v>11772250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11772250</v>
      </c>
      <c r="X19" s="21">
        <f t="shared" si="3"/>
        <v>22288143</v>
      </c>
      <c r="Y19" s="21">
        <f t="shared" si="3"/>
        <v>-10515893</v>
      </c>
      <c r="Z19" s="4">
        <f>+IF(X19&lt;&gt;0,+(Y19/X19)*100,0)</f>
        <v>-47.181557476547056</v>
      </c>
      <c r="AA19" s="19">
        <f>SUM(AA20:AA23)</f>
        <v>116312980</v>
      </c>
    </row>
    <row r="20" spans="1:27" ht="13.5">
      <c r="A20" s="5" t="s">
        <v>47</v>
      </c>
      <c r="B20" s="3"/>
      <c r="C20" s="22">
        <v>23217911</v>
      </c>
      <c r="D20" s="22"/>
      <c r="E20" s="23">
        <v>43244876</v>
      </c>
      <c r="F20" s="24">
        <v>43244876</v>
      </c>
      <c r="G20" s="24">
        <v>4478479</v>
      </c>
      <c r="H20" s="24">
        <v>551353</v>
      </c>
      <c r="I20" s="24">
        <v>504918</v>
      </c>
      <c r="J20" s="24">
        <v>5534750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5534750</v>
      </c>
      <c r="X20" s="24">
        <v>9922365</v>
      </c>
      <c r="Y20" s="24">
        <v>-4387615</v>
      </c>
      <c r="Z20" s="6">
        <v>-44.22</v>
      </c>
      <c r="AA20" s="22">
        <v>43244876</v>
      </c>
    </row>
    <row r="21" spans="1:27" ht="13.5">
      <c r="A21" s="5" t="s">
        <v>48</v>
      </c>
      <c r="B21" s="3"/>
      <c r="C21" s="22">
        <v>16106313</v>
      </c>
      <c r="D21" s="22"/>
      <c r="E21" s="23">
        <v>32153821</v>
      </c>
      <c r="F21" s="24">
        <v>32153821</v>
      </c>
      <c r="G21" s="24">
        <v>640087</v>
      </c>
      <c r="H21" s="24">
        <v>603085</v>
      </c>
      <c r="I21" s="24">
        <v>707876</v>
      </c>
      <c r="J21" s="24">
        <v>1951048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1951048</v>
      </c>
      <c r="X21" s="24">
        <v>4378956</v>
      </c>
      <c r="Y21" s="24">
        <v>-2427908</v>
      </c>
      <c r="Z21" s="6">
        <v>-55.44</v>
      </c>
      <c r="AA21" s="22">
        <v>32153821</v>
      </c>
    </row>
    <row r="22" spans="1:27" ht="13.5">
      <c r="A22" s="5" t="s">
        <v>49</v>
      </c>
      <c r="B22" s="3"/>
      <c r="C22" s="25">
        <v>14247988</v>
      </c>
      <c r="D22" s="25"/>
      <c r="E22" s="26">
        <v>23438903</v>
      </c>
      <c r="F22" s="27">
        <v>23438903</v>
      </c>
      <c r="G22" s="27">
        <v>736687</v>
      </c>
      <c r="H22" s="27">
        <v>738392</v>
      </c>
      <c r="I22" s="27">
        <v>737241</v>
      </c>
      <c r="J22" s="27">
        <v>2212320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2212320</v>
      </c>
      <c r="X22" s="27">
        <v>4118727</v>
      </c>
      <c r="Y22" s="27">
        <v>-1906407</v>
      </c>
      <c r="Z22" s="7">
        <v>-46.29</v>
      </c>
      <c r="AA22" s="25">
        <v>23438903</v>
      </c>
    </row>
    <row r="23" spans="1:27" ht="13.5">
      <c r="A23" s="5" t="s">
        <v>50</v>
      </c>
      <c r="B23" s="3"/>
      <c r="C23" s="22">
        <v>13945937</v>
      </c>
      <c r="D23" s="22"/>
      <c r="E23" s="23">
        <v>17475380</v>
      </c>
      <c r="F23" s="24">
        <v>17475380</v>
      </c>
      <c r="G23" s="24">
        <v>690801</v>
      </c>
      <c r="H23" s="24">
        <v>692057</v>
      </c>
      <c r="I23" s="24">
        <v>691274</v>
      </c>
      <c r="J23" s="24">
        <v>2074132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2074132</v>
      </c>
      <c r="X23" s="24">
        <v>3868095</v>
      </c>
      <c r="Y23" s="24">
        <v>-1793963</v>
      </c>
      <c r="Z23" s="6">
        <v>-46.38</v>
      </c>
      <c r="AA23" s="22">
        <v>17475380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130107897</v>
      </c>
      <c r="D25" s="40">
        <f>+D5+D9+D15+D19+D24</f>
        <v>0</v>
      </c>
      <c r="E25" s="41">
        <f t="shared" si="4"/>
        <v>148414351</v>
      </c>
      <c r="F25" s="42">
        <f t="shared" si="4"/>
        <v>148414351</v>
      </c>
      <c r="G25" s="42">
        <f t="shared" si="4"/>
        <v>7915937</v>
      </c>
      <c r="H25" s="42">
        <f t="shared" si="4"/>
        <v>4049277</v>
      </c>
      <c r="I25" s="42">
        <f t="shared" si="4"/>
        <v>4042493</v>
      </c>
      <c r="J25" s="42">
        <f t="shared" si="4"/>
        <v>16007707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16007707</v>
      </c>
      <c r="X25" s="42">
        <f t="shared" si="4"/>
        <v>31187745</v>
      </c>
      <c r="Y25" s="42">
        <f t="shared" si="4"/>
        <v>-15180038</v>
      </c>
      <c r="Z25" s="43">
        <f>+IF(X25&lt;&gt;0,+(Y25/X25)*100,0)</f>
        <v>-48.673086175355095</v>
      </c>
      <c r="AA25" s="40">
        <f>+AA5+AA9+AA15+AA19+AA24</f>
        <v>148414351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49992403</v>
      </c>
      <c r="D28" s="19">
        <f>SUM(D29:D31)</f>
        <v>0</v>
      </c>
      <c r="E28" s="20">
        <f t="shared" si="5"/>
        <v>52441478</v>
      </c>
      <c r="F28" s="21">
        <f t="shared" si="5"/>
        <v>52441478</v>
      </c>
      <c r="G28" s="21">
        <f t="shared" si="5"/>
        <v>2165855</v>
      </c>
      <c r="H28" s="21">
        <f t="shared" si="5"/>
        <v>2624231</v>
      </c>
      <c r="I28" s="21">
        <f t="shared" si="5"/>
        <v>2553590</v>
      </c>
      <c r="J28" s="21">
        <f t="shared" si="5"/>
        <v>7343676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7343676</v>
      </c>
      <c r="X28" s="21">
        <f t="shared" si="5"/>
        <v>11726289</v>
      </c>
      <c r="Y28" s="21">
        <f t="shared" si="5"/>
        <v>-4382613</v>
      </c>
      <c r="Z28" s="4">
        <f>+IF(X28&lt;&gt;0,+(Y28/X28)*100,0)</f>
        <v>-37.37425369611818</v>
      </c>
      <c r="AA28" s="19">
        <f>SUM(AA29:AA31)</f>
        <v>52441478</v>
      </c>
    </row>
    <row r="29" spans="1:27" ht="13.5">
      <c r="A29" s="5" t="s">
        <v>33</v>
      </c>
      <c r="B29" s="3"/>
      <c r="C29" s="22">
        <v>12576303</v>
      </c>
      <c r="D29" s="22"/>
      <c r="E29" s="23">
        <v>14561065</v>
      </c>
      <c r="F29" s="24">
        <v>14561065</v>
      </c>
      <c r="G29" s="24">
        <v>965757</v>
      </c>
      <c r="H29" s="24">
        <v>1121791</v>
      </c>
      <c r="I29" s="24">
        <v>1247074</v>
      </c>
      <c r="J29" s="24">
        <v>3334622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3334622</v>
      </c>
      <c r="X29" s="24">
        <v>4209354</v>
      </c>
      <c r="Y29" s="24">
        <v>-874732</v>
      </c>
      <c r="Z29" s="6">
        <v>-20.78</v>
      </c>
      <c r="AA29" s="22">
        <v>14561065</v>
      </c>
    </row>
    <row r="30" spans="1:27" ht="13.5">
      <c r="A30" s="5" t="s">
        <v>34</v>
      </c>
      <c r="B30" s="3"/>
      <c r="C30" s="25">
        <v>32356058</v>
      </c>
      <c r="D30" s="25"/>
      <c r="E30" s="26">
        <v>31673076</v>
      </c>
      <c r="F30" s="27">
        <v>31673076</v>
      </c>
      <c r="G30" s="27">
        <v>668698</v>
      </c>
      <c r="H30" s="27">
        <v>808154</v>
      </c>
      <c r="I30" s="27">
        <v>851217</v>
      </c>
      <c r="J30" s="27">
        <v>2328069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2328069</v>
      </c>
      <c r="X30" s="27">
        <v>5963013</v>
      </c>
      <c r="Y30" s="27">
        <v>-3634944</v>
      </c>
      <c r="Z30" s="7">
        <v>-60.96</v>
      </c>
      <c r="AA30" s="25">
        <v>31673076</v>
      </c>
    </row>
    <row r="31" spans="1:27" ht="13.5">
      <c r="A31" s="5" t="s">
        <v>35</v>
      </c>
      <c r="B31" s="3"/>
      <c r="C31" s="22">
        <v>5060042</v>
      </c>
      <c r="D31" s="22"/>
      <c r="E31" s="23">
        <v>6207337</v>
      </c>
      <c r="F31" s="24">
        <v>6207337</v>
      </c>
      <c r="G31" s="24">
        <v>531400</v>
      </c>
      <c r="H31" s="24">
        <v>694286</v>
      </c>
      <c r="I31" s="24">
        <v>455299</v>
      </c>
      <c r="J31" s="24">
        <v>1680985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1680985</v>
      </c>
      <c r="X31" s="24">
        <v>1553922</v>
      </c>
      <c r="Y31" s="24">
        <v>127063</v>
      </c>
      <c r="Z31" s="6">
        <v>8.18</v>
      </c>
      <c r="AA31" s="22">
        <v>6207337</v>
      </c>
    </row>
    <row r="32" spans="1:27" ht="13.5">
      <c r="A32" s="2" t="s">
        <v>36</v>
      </c>
      <c r="B32" s="3"/>
      <c r="C32" s="19">
        <f aca="true" t="shared" si="6" ref="C32:Y32">SUM(C33:C37)</f>
        <v>3613053</v>
      </c>
      <c r="D32" s="19">
        <f>SUM(D33:D37)</f>
        <v>0</v>
      </c>
      <c r="E32" s="20">
        <f t="shared" si="6"/>
        <v>7622786</v>
      </c>
      <c r="F32" s="21">
        <f t="shared" si="6"/>
        <v>7622786</v>
      </c>
      <c r="G32" s="21">
        <f t="shared" si="6"/>
        <v>338475</v>
      </c>
      <c r="H32" s="21">
        <f t="shared" si="6"/>
        <v>219875</v>
      </c>
      <c r="I32" s="21">
        <f t="shared" si="6"/>
        <v>420343</v>
      </c>
      <c r="J32" s="21">
        <f t="shared" si="6"/>
        <v>978693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978693</v>
      </c>
      <c r="X32" s="21">
        <f t="shared" si="6"/>
        <v>1805334</v>
      </c>
      <c r="Y32" s="21">
        <f t="shared" si="6"/>
        <v>-826641</v>
      </c>
      <c r="Z32" s="4">
        <f>+IF(X32&lt;&gt;0,+(Y32/X32)*100,0)</f>
        <v>-45.78881248566747</v>
      </c>
      <c r="AA32" s="19">
        <f>SUM(AA33:AA37)</f>
        <v>7622786</v>
      </c>
    </row>
    <row r="33" spans="1:27" ht="13.5">
      <c r="A33" s="5" t="s">
        <v>37</v>
      </c>
      <c r="B33" s="3"/>
      <c r="C33" s="22">
        <v>3447100</v>
      </c>
      <c r="D33" s="22"/>
      <c r="E33" s="23">
        <v>6606371</v>
      </c>
      <c r="F33" s="24">
        <v>6606371</v>
      </c>
      <c r="G33" s="24">
        <v>336846</v>
      </c>
      <c r="H33" s="24">
        <v>219875</v>
      </c>
      <c r="I33" s="24">
        <v>419488</v>
      </c>
      <c r="J33" s="24">
        <v>976209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976209</v>
      </c>
      <c r="X33" s="24">
        <v>1520040</v>
      </c>
      <c r="Y33" s="24">
        <v>-543831</v>
      </c>
      <c r="Z33" s="6">
        <v>-35.78</v>
      </c>
      <c r="AA33" s="22">
        <v>6606371</v>
      </c>
    </row>
    <row r="34" spans="1:27" ht="13.5">
      <c r="A34" s="5" t="s">
        <v>38</v>
      </c>
      <c r="B34" s="3"/>
      <c r="C34" s="22">
        <v>37751</v>
      </c>
      <c r="D34" s="22"/>
      <c r="E34" s="23">
        <v>386196</v>
      </c>
      <c r="F34" s="24">
        <v>386196</v>
      </c>
      <c r="G34" s="24">
        <v>1629</v>
      </c>
      <c r="H34" s="24"/>
      <c r="I34" s="24">
        <v>855</v>
      </c>
      <c r="J34" s="24">
        <v>2484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2484</v>
      </c>
      <c r="X34" s="24">
        <v>118497</v>
      </c>
      <c r="Y34" s="24">
        <v>-116013</v>
      </c>
      <c r="Z34" s="6">
        <v>-97.9</v>
      </c>
      <c r="AA34" s="22">
        <v>386196</v>
      </c>
    </row>
    <row r="35" spans="1:27" ht="13.5">
      <c r="A35" s="5" t="s">
        <v>39</v>
      </c>
      <c r="B35" s="3"/>
      <c r="C35" s="22">
        <v>119324</v>
      </c>
      <c r="D35" s="22"/>
      <c r="E35" s="23">
        <v>616825</v>
      </c>
      <c r="F35" s="24">
        <v>616825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166797</v>
      </c>
      <c r="Y35" s="24">
        <v>-166797</v>
      </c>
      <c r="Z35" s="6">
        <v>-100</v>
      </c>
      <c r="AA35" s="22">
        <v>616825</v>
      </c>
    </row>
    <row r="36" spans="1:27" ht="13.5">
      <c r="A36" s="5" t="s">
        <v>40</v>
      </c>
      <c r="B36" s="3"/>
      <c r="C36" s="22">
        <v>8878</v>
      </c>
      <c r="D36" s="22"/>
      <c r="E36" s="23">
        <v>13394</v>
      </c>
      <c r="F36" s="24">
        <v>13394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>
        <v>13394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12156352</v>
      </c>
      <c r="D38" s="19">
        <f>SUM(D39:D41)</f>
        <v>0</v>
      </c>
      <c r="E38" s="20">
        <f t="shared" si="7"/>
        <v>9287031</v>
      </c>
      <c r="F38" s="21">
        <f t="shared" si="7"/>
        <v>9287031</v>
      </c>
      <c r="G38" s="21">
        <f t="shared" si="7"/>
        <v>644142</v>
      </c>
      <c r="H38" s="21">
        <f t="shared" si="7"/>
        <v>1132434</v>
      </c>
      <c r="I38" s="21">
        <f t="shared" si="7"/>
        <v>991410</v>
      </c>
      <c r="J38" s="21">
        <f t="shared" si="7"/>
        <v>2767986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2767986</v>
      </c>
      <c r="X38" s="21">
        <f t="shared" si="7"/>
        <v>3720483</v>
      </c>
      <c r="Y38" s="21">
        <f t="shared" si="7"/>
        <v>-952497</v>
      </c>
      <c r="Z38" s="4">
        <f>+IF(X38&lt;&gt;0,+(Y38/X38)*100,0)</f>
        <v>-25.60143400735872</v>
      </c>
      <c r="AA38" s="19">
        <f>SUM(AA39:AA41)</f>
        <v>9287031</v>
      </c>
    </row>
    <row r="39" spans="1:27" ht="13.5">
      <c r="A39" s="5" t="s">
        <v>43</v>
      </c>
      <c r="B39" s="3"/>
      <c r="C39" s="22">
        <v>4962531</v>
      </c>
      <c r="D39" s="22"/>
      <c r="E39" s="23">
        <v>1714130</v>
      </c>
      <c r="F39" s="24">
        <v>1714130</v>
      </c>
      <c r="G39" s="24">
        <v>84167</v>
      </c>
      <c r="H39" s="24">
        <v>169665</v>
      </c>
      <c r="I39" s="24">
        <v>252952</v>
      </c>
      <c r="J39" s="24">
        <v>506784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506784</v>
      </c>
      <c r="X39" s="24">
        <v>1206264</v>
      </c>
      <c r="Y39" s="24">
        <v>-699480</v>
      </c>
      <c r="Z39" s="6">
        <v>-57.99</v>
      </c>
      <c r="AA39" s="22">
        <v>1714130</v>
      </c>
    </row>
    <row r="40" spans="1:27" ht="13.5">
      <c r="A40" s="5" t="s">
        <v>44</v>
      </c>
      <c r="B40" s="3"/>
      <c r="C40" s="22">
        <v>7170943</v>
      </c>
      <c r="D40" s="22"/>
      <c r="E40" s="23">
        <v>7467892</v>
      </c>
      <c r="F40" s="24">
        <v>7467892</v>
      </c>
      <c r="G40" s="24">
        <v>559975</v>
      </c>
      <c r="H40" s="24">
        <v>962769</v>
      </c>
      <c r="I40" s="24">
        <v>738458</v>
      </c>
      <c r="J40" s="24">
        <v>2261202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2261202</v>
      </c>
      <c r="X40" s="24">
        <v>2487966</v>
      </c>
      <c r="Y40" s="24">
        <v>-226764</v>
      </c>
      <c r="Z40" s="6">
        <v>-9.11</v>
      </c>
      <c r="AA40" s="22">
        <v>7467892</v>
      </c>
    </row>
    <row r="41" spans="1:27" ht="13.5">
      <c r="A41" s="5" t="s">
        <v>45</v>
      </c>
      <c r="B41" s="3"/>
      <c r="C41" s="22">
        <v>22878</v>
      </c>
      <c r="D41" s="22"/>
      <c r="E41" s="23">
        <v>105009</v>
      </c>
      <c r="F41" s="24">
        <v>105009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26253</v>
      </c>
      <c r="Y41" s="24">
        <v>-26253</v>
      </c>
      <c r="Z41" s="6">
        <v>-100</v>
      </c>
      <c r="AA41" s="22">
        <v>105009</v>
      </c>
    </row>
    <row r="42" spans="1:27" ht="13.5">
      <c r="A42" s="2" t="s">
        <v>46</v>
      </c>
      <c r="B42" s="8"/>
      <c r="C42" s="19">
        <f aca="true" t="shared" si="8" ref="C42:Y42">SUM(C43:C46)</f>
        <v>43645322</v>
      </c>
      <c r="D42" s="19">
        <f>SUM(D43:D46)</f>
        <v>0</v>
      </c>
      <c r="E42" s="20">
        <f t="shared" si="8"/>
        <v>51347705</v>
      </c>
      <c r="F42" s="21">
        <f t="shared" si="8"/>
        <v>51347705</v>
      </c>
      <c r="G42" s="21">
        <f t="shared" si="8"/>
        <v>1359575</v>
      </c>
      <c r="H42" s="21">
        <f t="shared" si="8"/>
        <v>5210432</v>
      </c>
      <c r="I42" s="21">
        <f t="shared" si="8"/>
        <v>3890509</v>
      </c>
      <c r="J42" s="21">
        <f t="shared" si="8"/>
        <v>10460516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10460516</v>
      </c>
      <c r="X42" s="21">
        <f t="shared" si="8"/>
        <v>64067898</v>
      </c>
      <c r="Y42" s="21">
        <f t="shared" si="8"/>
        <v>-53607382</v>
      </c>
      <c r="Z42" s="4">
        <f>+IF(X42&lt;&gt;0,+(Y42/X42)*100,0)</f>
        <v>-83.6727654152162</v>
      </c>
      <c r="AA42" s="19">
        <f>SUM(AA43:AA46)</f>
        <v>51347705</v>
      </c>
    </row>
    <row r="43" spans="1:27" ht="13.5">
      <c r="A43" s="5" t="s">
        <v>47</v>
      </c>
      <c r="B43" s="3"/>
      <c r="C43" s="22">
        <v>22330900</v>
      </c>
      <c r="D43" s="22"/>
      <c r="E43" s="23">
        <v>24024086</v>
      </c>
      <c r="F43" s="24">
        <v>24024086</v>
      </c>
      <c r="G43" s="24">
        <v>409410</v>
      </c>
      <c r="H43" s="24">
        <v>2770255</v>
      </c>
      <c r="I43" s="24">
        <v>2922622</v>
      </c>
      <c r="J43" s="24">
        <v>6102287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6102287</v>
      </c>
      <c r="X43" s="24">
        <v>5894751</v>
      </c>
      <c r="Y43" s="24">
        <v>207536</v>
      </c>
      <c r="Z43" s="6">
        <v>3.52</v>
      </c>
      <c r="AA43" s="22">
        <v>24024086</v>
      </c>
    </row>
    <row r="44" spans="1:27" ht="13.5">
      <c r="A44" s="5" t="s">
        <v>48</v>
      </c>
      <c r="B44" s="3"/>
      <c r="C44" s="22">
        <v>15131205</v>
      </c>
      <c r="D44" s="22"/>
      <c r="E44" s="23">
        <v>18836994</v>
      </c>
      <c r="F44" s="24">
        <v>18836994</v>
      </c>
      <c r="G44" s="24">
        <v>549072</v>
      </c>
      <c r="H44" s="24">
        <v>1985782</v>
      </c>
      <c r="I44" s="24">
        <v>626658</v>
      </c>
      <c r="J44" s="24">
        <v>3161512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3161512</v>
      </c>
      <c r="X44" s="24">
        <v>42942900</v>
      </c>
      <c r="Y44" s="24">
        <v>-39781388</v>
      </c>
      <c r="Z44" s="6">
        <v>-92.64</v>
      </c>
      <c r="AA44" s="22">
        <v>18836994</v>
      </c>
    </row>
    <row r="45" spans="1:27" ht="13.5">
      <c r="A45" s="5" t="s">
        <v>49</v>
      </c>
      <c r="B45" s="3"/>
      <c r="C45" s="25">
        <v>3454816</v>
      </c>
      <c r="D45" s="25"/>
      <c r="E45" s="26">
        <v>4005123</v>
      </c>
      <c r="F45" s="27">
        <v>4005123</v>
      </c>
      <c r="G45" s="27">
        <v>176077</v>
      </c>
      <c r="H45" s="27">
        <v>149797</v>
      </c>
      <c r="I45" s="27">
        <v>172012</v>
      </c>
      <c r="J45" s="27">
        <v>497886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497886</v>
      </c>
      <c r="X45" s="27">
        <v>13962204</v>
      </c>
      <c r="Y45" s="27">
        <v>-13464318</v>
      </c>
      <c r="Z45" s="7">
        <v>-96.43</v>
      </c>
      <c r="AA45" s="25">
        <v>4005123</v>
      </c>
    </row>
    <row r="46" spans="1:27" ht="13.5">
      <c r="A46" s="5" t="s">
        <v>50</v>
      </c>
      <c r="B46" s="3"/>
      <c r="C46" s="22">
        <v>2728401</v>
      </c>
      <c r="D46" s="22"/>
      <c r="E46" s="23">
        <v>4481502</v>
      </c>
      <c r="F46" s="24">
        <v>4481502</v>
      </c>
      <c r="G46" s="24">
        <v>225016</v>
      </c>
      <c r="H46" s="24">
        <v>304598</v>
      </c>
      <c r="I46" s="24">
        <v>169217</v>
      </c>
      <c r="J46" s="24">
        <v>698831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698831</v>
      </c>
      <c r="X46" s="24">
        <v>1268043</v>
      </c>
      <c r="Y46" s="24">
        <v>-569212</v>
      </c>
      <c r="Z46" s="6">
        <v>-44.89</v>
      </c>
      <c r="AA46" s="22">
        <v>4481502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109407130</v>
      </c>
      <c r="D48" s="40">
        <f>+D28+D32+D38+D42+D47</f>
        <v>0</v>
      </c>
      <c r="E48" s="41">
        <f t="shared" si="9"/>
        <v>120699000</v>
      </c>
      <c r="F48" s="42">
        <f t="shared" si="9"/>
        <v>120699000</v>
      </c>
      <c r="G48" s="42">
        <f t="shared" si="9"/>
        <v>4508047</v>
      </c>
      <c r="H48" s="42">
        <f t="shared" si="9"/>
        <v>9186972</v>
      </c>
      <c r="I48" s="42">
        <f t="shared" si="9"/>
        <v>7855852</v>
      </c>
      <c r="J48" s="42">
        <f t="shared" si="9"/>
        <v>21550871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21550871</v>
      </c>
      <c r="X48" s="42">
        <f t="shared" si="9"/>
        <v>81320004</v>
      </c>
      <c r="Y48" s="42">
        <f t="shared" si="9"/>
        <v>-59769133</v>
      </c>
      <c r="Z48" s="43">
        <f>+IF(X48&lt;&gt;0,+(Y48/X48)*100,0)</f>
        <v>-73.49868428437361</v>
      </c>
      <c r="AA48" s="40">
        <f>+AA28+AA32+AA38+AA42+AA47</f>
        <v>120699000</v>
      </c>
    </row>
    <row r="49" spans="1:27" ht="13.5">
      <c r="A49" s="14" t="s">
        <v>58</v>
      </c>
      <c r="B49" s="15"/>
      <c r="C49" s="44">
        <f aca="true" t="shared" si="10" ref="C49:Y49">+C25-C48</f>
        <v>20700767</v>
      </c>
      <c r="D49" s="44">
        <f>+D25-D48</f>
        <v>0</v>
      </c>
      <c r="E49" s="45">
        <f t="shared" si="10"/>
        <v>27715351</v>
      </c>
      <c r="F49" s="46">
        <f t="shared" si="10"/>
        <v>27715351</v>
      </c>
      <c r="G49" s="46">
        <f t="shared" si="10"/>
        <v>3407890</v>
      </c>
      <c r="H49" s="46">
        <f t="shared" si="10"/>
        <v>-5137695</v>
      </c>
      <c r="I49" s="46">
        <f t="shared" si="10"/>
        <v>-3813359</v>
      </c>
      <c r="J49" s="46">
        <f t="shared" si="10"/>
        <v>-5543164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-5543164</v>
      </c>
      <c r="X49" s="46">
        <f>IF(F25=F48,0,X25-X48)</f>
        <v>-50132259</v>
      </c>
      <c r="Y49" s="46">
        <f t="shared" si="10"/>
        <v>44589095</v>
      </c>
      <c r="Z49" s="47">
        <f>+IF(X49&lt;&gt;0,+(Y49/X49)*100,0)</f>
        <v>-88.94291996696178</v>
      </c>
      <c r="AA49" s="44">
        <f>+AA25-AA48</f>
        <v>27715351</v>
      </c>
    </row>
    <row r="50" spans="1:27" ht="13.5">
      <c r="A50" s="16" t="s">
        <v>83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88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59490212</v>
      </c>
      <c r="F5" s="21">
        <f t="shared" si="0"/>
        <v>59490212</v>
      </c>
      <c r="G5" s="21">
        <f t="shared" si="0"/>
        <v>9428390</v>
      </c>
      <c r="H5" s="21">
        <f t="shared" si="0"/>
        <v>3333005</v>
      </c>
      <c r="I5" s="21">
        <f t="shared" si="0"/>
        <v>4253981</v>
      </c>
      <c r="J5" s="21">
        <f t="shared" si="0"/>
        <v>17015376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17015376</v>
      </c>
      <c r="X5" s="21">
        <f t="shared" si="0"/>
        <v>84358000</v>
      </c>
      <c r="Y5" s="21">
        <f t="shared" si="0"/>
        <v>-67342624</v>
      </c>
      <c r="Z5" s="4">
        <f>+IF(X5&lt;&gt;0,+(Y5/X5)*100,0)</f>
        <v>-79.82956447521279</v>
      </c>
      <c r="AA5" s="19">
        <f>SUM(AA6:AA8)</f>
        <v>59490212</v>
      </c>
    </row>
    <row r="6" spans="1:27" ht="13.5">
      <c r="A6" s="5" t="s">
        <v>33</v>
      </c>
      <c r="B6" s="3"/>
      <c r="C6" s="22"/>
      <c r="D6" s="22"/>
      <c r="E6" s="23"/>
      <c r="F6" s="24"/>
      <c r="G6" s="24">
        <v>4391</v>
      </c>
      <c r="H6" s="24">
        <v>104607</v>
      </c>
      <c r="I6" s="24"/>
      <c r="J6" s="24">
        <v>108998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108998</v>
      </c>
      <c r="X6" s="24">
        <v>68728000</v>
      </c>
      <c r="Y6" s="24">
        <v>-68619002</v>
      </c>
      <c r="Z6" s="6">
        <v>-99.84</v>
      </c>
      <c r="AA6" s="22"/>
    </row>
    <row r="7" spans="1:27" ht="13.5">
      <c r="A7" s="5" t="s">
        <v>34</v>
      </c>
      <c r="B7" s="3"/>
      <c r="C7" s="25"/>
      <c r="D7" s="25"/>
      <c r="E7" s="26">
        <v>56564800</v>
      </c>
      <c r="F7" s="27">
        <v>56564800</v>
      </c>
      <c r="G7" s="27">
        <v>9334889</v>
      </c>
      <c r="H7" s="27">
        <v>3121690</v>
      </c>
      <c r="I7" s="27">
        <v>4140853</v>
      </c>
      <c r="J7" s="27">
        <v>16597432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16597432</v>
      </c>
      <c r="X7" s="27">
        <v>14082000</v>
      </c>
      <c r="Y7" s="27">
        <v>2515432</v>
      </c>
      <c r="Z7" s="7">
        <v>17.86</v>
      </c>
      <c r="AA7" s="25">
        <v>56564800</v>
      </c>
    </row>
    <row r="8" spans="1:27" ht="13.5">
      <c r="A8" s="5" t="s">
        <v>35</v>
      </c>
      <c r="B8" s="3"/>
      <c r="C8" s="22"/>
      <c r="D8" s="22"/>
      <c r="E8" s="23">
        <v>2925412</v>
      </c>
      <c r="F8" s="24">
        <v>2925412</v>
      </c>
      <c r="G8" s="24">
        <v>89110</v>
      </c>
      <c r="H8" s="24">
        <v>106708</v>
      </c>
      <c r="I8" s="24">
        <v>113128</v>
      </c>
      <c r="J8" s="24">
        <v>308946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308946</v>
      </c>
      <c r="X8" s="24">
        <v>1548000</v>
      </c>
      <c r="Y8" s="24">
        <v>-1239054</v>
      </c>
      <c r="Z8" s="6">
        <v>-80.04</v>
      </c>
      <c r="AA8" s="22">
        <v>2925412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5555833</v>
      </c>
      <c r="F9" s="21">
        <f t="shared" si="1"/>
        <v>5555833</v>
      </c>
      <c r="G9" s="21">
        <f t="shared" si="1"/>
        <v>292462</v>
      </c>
      <c r="H9" s="21">
        <f t="shared" si="1"/>
        <v>395028</v>
      </c>
      <c r="I9" s="21">
        <f t="shared" si="1"/>
        <v>324299</v>
      </c>
      <c r="J9" s="21">
        <f t="shared" si="1"/>
        <v>1011789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1011789</v>
      </c>
      <c r="X9" s="21">
        <f t="shared" si="1"/>
        <v>0</v>
      </c>
      <c r="Y9" s="21">
        <f t="shared" si="1"/>
        <v>1011789</v>
      </c>
      <c r="Z9" s="4">
        <f>+IF(X9&lt;&gt;0,+(Y9/X9)*100,0)</f>
        <v>0</v>
      </c>
      <c r="AA9" s="19">
        <f>SUM(AA10:AA14)</f>
        <v>5555833</v>
      </c>
    </row>
    <row r="10" spans="1:27" ht="13.5">
      <c r="A10" s="5" t="s">
        <v>37</v>
      </c>
      <c r="B10" s="3"/>
      <c r="C10" s="22"/>
      <c r="D10" s="22"/>
      <c r="E10" s="23">
        <v>3358878</v>
      </c>
      <c r="F10" s="24">
        <v>3358878</v>
      </c>
      <c r="G10" s="24">
        <v>193713</v>
      </c>
      <c r="H10" s="24">
        <v>236889</v>
      </c>
      <c r="I10" s="24">
        <v>229505</v>
      </c>
      <c r="J10" s="24">
        <v>660107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660107</v>
      </c>
      <c r="X10" s="24"/>
      <c r="Y10" s="24">
        <v>660107</v>
      </c>
      <c r="Z10" s="6">
        <v>0</v>
      </c>
      <c r="AA10" s="22">
        <v>3358878</v>
      </c>
    </row>
    <row r="11" spans="1:27" ht="13.5">
      <c r="A11" s="5" t="s">
        <v>38</v>
      </c>
      <c r="B11" s="3"/>
      <c r="C11" s="22"/>
      <c r="D11" s="22"/>
      <c r="E11" s="23">
        <v>1325701</v>
      </c>
      <c r="F11" s="24">
        <v>1325701</v>
      </c>
      <c r="G11" s="24">
        <v>2788</v>
      </c>
      <c r="H11" s="24">
        <v>18053</v>
      </c>
      <c r="I11" s="24">
        <v>44936</v>
      </c>
      <c r="J11" s="24">
        <v>65777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65777</v>
      </c>
      <c r="X11" s="24"/>
      <c r="Y11" s="24">
        <v>65777</v>
      </c>
      <c r="Z11" s="6">
        <v>0</v>
      </c>
      <c r="AA11" s="22">
        <v>1325701</v>
      </c>
    </row>
    <row r="12" spans="1:27" ht="13.5">
      <c r="A12" s="5" t="s">
        <v>39</v>
      </c>
      <c r="B12" s="3"/>
      <c r="C12" s="22"/>
      <c r="D12" s="22"/>
      <c r="E12" s="23">
        <v>871254</v>
      </c>
      <c r="F12" s="24">
        <v>871254</v>
      </c>
      <c r="G12" s="24">
        <v>95961</v>
      </c>
      <c r="H12" s="24">
        <v>140086</v>
      </c>
      <c r="I12" s="24">
        <v>49858</v>
      </c>
      <c r="J12" s="24">
        <v>285905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285905</v>
      </c>
      <c r="X12" s="24"/>
      <c r="Y12" s="24">
        <v>285905</v>
      </c>
      <c r="Z12" s="6">
        <v>0</v>
      </c>
      <c r="AA12" s="22">
        <v>871254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1619148</v>
      </c>
      <c r="F15" s="21">
        <f t="shared" si="2"/>
        <v>1619148</v>
      </c>
      <c r="G15" s="21">
        <f t="shared" si="2"/>
        <v>601808</v>
      </c>
      <c r="H15" s="21">
        <f t="shared" si="2"/>
        <v>35514</v>
      </c>
      <c r="I15" s="21">
        <f t="shared" si="2"/>
        <v>28964</v>
      </c>
      <c r="J15" s="21">
        <f t="shared" si="2"/>
        <v>666286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666286</v>
      </c>
      <c r="X15" s="21">
        <f t="shared" si="2"/>
        <v>0</v>
      </c>
      <c r="Y15" s="21">
        <f t="shared" si="2"/>
        <v>666286</v>
      </c>
      <c r="Z15" s="4">
        <f>+IF(X15&lt;&gt;0,+(Y15/X15)*100,0)</f>
        <v>0</v>
      </c>
      <c r="AA15" s="19">
        <f>SUM(AA16:AA18)</f>
        <v>1619148</v>
      </c>
    </row>
    <row r="16" spans="1:27" ht="13.5">
      <c r="A16" s="5" t="s">
        <v>43</v>
      </c>
      <c r="B16" s="3"/>
      <c r="C16" s="22"/>
      <c r="D16" s="22"/>
      <c r="E16" s="23">
        <v>88324</v>
      </c>
      <c r="F16" s="24">
        <v>88324</v>
      </c>
      <c r="G16" s="24">
        <v>5408</v>
      </c>
      <c r="H16" s="24">
        <v>6780</v>
      </c>
      <c r="I16" s="24">
        <v>5068</v>
      </c>
      <c r="J16" s="24">
        <v>17256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17256</v>
      </c>
      <c r="X16" s="24"/>
      <c r="Y16" s="24">
        <v>17256</v>
      </c>
      <c r="Z16" s="6">
        <v>0</v>
      </c>
      <c r="AA16" s="22">
        <v>88324</v>
      </c>
    </row>
    <row r="17" spans="1:27" ht="13.5">
      <c r="A17" s="5" t="s">
        <v>44</v>
      </c>
      <c r="B17" s="3"/>
      <c r="C17" s="22"/>
      <c r="D17" s="22"/>
      <c r="E17" s="23">
        <v>1530824</v>
      </c>
      <c r="F17" s="24">
        <v>1530824</v>
      </c>
      <c r="G17" s="24">
        <v>596400</v>
      </c>
      <c r="H17" s="24">
        <v>28734</v>
      </c>
      <c r="I17" s="24">
        <v>23896</v>
      </c>
      <c r="J17" s="24">
        <v>649030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649030</v>
      </c>
      <c r="X17" s="24"/>
      <c r="Y17" s="24">
        <v>649030</v>
      </c>
      <c r="Z17" s="6">
        <v>0</v>
      </c>
      <c r="AA17" s="22">
        <v>1530824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380904989</v>
      </c>
      <c r="F19" s="21">
        <f t="shared" si="3"/>
        <v>380904989</v>
      </c>
      <c r="G19" s="21">
        <f t="shared" si="3"/>
        <v>94410203</v>
      </c>
      <c r="H19" s="21">
        <f t="shared" si="3"/>
        <v>33122644</v>
      </c>
      <c r="I19" s="21">
        <f t="shared" si="3"/>
        <v>32261084</v>
      </c>
      <c r="J19" s="21">
        <f t="shared" si="3"/>
        <v>159793931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159793931</v>
      </c>
      <c r="X19" s="21">
        <f t="shared" si="3"/>
        <v>94863000</v>
      </c>
      <c r="Y19" s="21">
        <f t="shared" si="3"/>
        <v>64930931</v>
      </c>
      <c r="Z19" s="4">
        <f>+IF(X19&lt;&gt;0,+(Y19/X19)*100,0)</f>
        <v>68.44705628116337</v>
      </c>
      <c r="AA19" s="19">
        <f>SUM(AA20:AA23)</f>
        <v>380904989</v>
      </c>
    </row>
    <row r="20" spans="1:27" ht="13.5">
      <c r="A20" s="5" t="s">
        <v>47</v>
      </c>
      <c r="B20" s="3"/>
      <c r="C20" s="22"/>
      <c r="D20" s="22"/>
      <c r="E20" s="23">
        <v>251922037</v>
      </c>
      <c r="F20" s="24">
        <v>251922037</v>
      </c>
      <c r="G20" s="24">
        <v>18714091</v>
      </c>
      <c r="H20" s="24">
        <v>23549661</v>
      </c>
      <c r="I20" s="24">
        <v>21583901</v>
      </c>
      <c r="J20" s="24">
        <v>63847653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63847653</v>
      </c>
      <c r="X20" s="24">
        <v>62538000</v>
      </c>
      <c r="Y20" s="24">
        <v>1309653</v>
      </c>
      <c r="Z20" s="6">
        <v>2.09</v>
      </c>
      <c r="AA20" s="22">
        <v>251922037</v>
      </c>
    </row>
    <row r="21" spans="1:27" ht="13.5">
      <c r="A21" s="5" t="s">
        <v>48</v>
      </c>
      <c r="B21" s="3"/>
      <c r="C21" s="22"/>
      <c r="D21" s="22"/>
      <c r="E21" s="23">
        <v>87535202</v>
      </c>
      <c r="F21" s="24">
        <v>87535202</v>
      </c>
      <c r="G21" s="24">
        <v>5915515</v>
      </c>
      <c r="H21" s="24">
        <v>6009250</v>
      </c>
      <c r="I21" s="24">
        <v>7111593</v>
      </c>
      <c r="J21" s="24">
        <v>19036358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19036358</v>
      </c>
      <c r="X21" s="24">
        <v>21828000</v>
      </c>
      <c r="Y21" s="24">
        <v>-2791642</v>
      </c>
      <c r="Z21" s="6">
        <v>-12.79</v>
      </c>
      <c r="AA21" s="22">
        <v>87535202</v>
      </c>
    </row>
    <row r="22" spans="1:27" ht="13.5">
      <c r="A22" s="5" t="s">
        <v>49</v>
      </c>
      <c r="B22" s="3"/>
      <c r="C22" s="25"/>
      <c r="D22" s="25"/>
      <c r="E22" s="26">
        <v>24513950</v>
      </c>
      <c r="F22" s="27">
        <v>24513950</v>
      </c>
      <c r="G22" s="27">
        <v>2138139</v>
      </c>
      <c r="H22" s="27">
        <v>2139780</v>
      </c>
      <c r="I22" s="27">
        <v>2147259</v>
      </c>
      <c r="J22" s="27">
        <v>6425178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6425178</v>
      </c>
      <c r="X22" s="27">
        <v>6120000</v>
      </c>
      <c r="Y22" s="27">
        <v>305178</v>
      </c>
      <c r="Z22" s="7">
        <v>4.99</v>
      </c>
      <c r="AA22" s="25">
        <v>24513950</v>
      </c>
    </row>
    <row r="23" spans="1:27" ht="13.5">
      <c r="A23" s="5" t="s">
        <v>50</v>
      </c>
      <c r="B23" s="3"/>
      <c r="C23" s="22"/>
      <c r="D23" s="22"/>
      <c r="E23" s="23">
        <v>16933800</v>
      </c>
      <c r="F23" s="24">
        <v>16933800</v>
      </c>
      <c r="G23" s="24">
        <v>67642458</v>
      </c>
      <c r="H23" s="24">
        <v>1423953</v>
      </c>
      <c r="I23" s="24">
        <v>1418331</v>
      </c>
      <c r="J23" s="24">
        <v>70484742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70484742</v>
      </c>
      <c r="X23" s="24">
        <v>4377000</v>
      </c>
      <c r="Y23" s="24">
        <v>66107742</v>
      </c>
      <c r="Z23" s="6">
        <v>1510.34</v>
      </c>
      <c r="AA23" s="22">
        <v>16933800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447570182</v>
      </c>
      <c r="F25" s="42">
        <f t="shared" si="4"/>
        <v>447570182</v>
      </c>
      <c r="G25" s="42">
        <f t="shared" si="4"/>
        <v>104732863</v>
      </c>
      <c r="H25" s="42">
        <f t="shared" si="4"/>
        <v>36886191</v>
      </c>
      <c r="I25" s="42">
        <f t="shared" si="4"/>
        <v>36868328</v>
      </c>
      <c r="J25" s="42">
        <f t="shared" si="4"/>
        <v>178487382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178487382</v>
      </c>
      <c r="X25" s="42">
        <f t="shared" si="4"/>
        <v>179221000</v>
      </c>
      <c r="Y25" s="42">
        <f t="shared" si="4"/>
        <v>-733618</v>
      </c>
      <c r="Z25" s="43">
        <f>+IF(X25&lt;&gt;0,+(Y25/X25)*100,0)</f>
        <v>-0.4093370754543273</v>
      </c>
      <c r="AA25" s="40">
        <f>+AA5+AA9+AA15+AA19+AA24</f>
        <v>447570182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130429053</v>
      </c>
      <c r="F28" s="21">
        <f t="shared" si="5"/>
        <v>130429053</v>
      </c>
      <c r="G28" s="21">
        <f t="shared" si="5"/>
        <v>9374090</v>
      </c>
      <c r="H28" s="21">
        <f t="shared" si="5"/>
        <v>8129278</v>
      </c>
      <c r="I28" s="21">
        <f t="shared" si="5"/>
        <v>9545892</v>
      </c>
      <c r="J28" s="21">
        <f t="shared" si="5"/>
        <v>27049260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27049260</v>
      </c>
      <c r="X28" s="21">
        <f t="shared" si="5"/>
        <v>48762000</v>
      </c>
      <c r="Y28" s="21">
        <f t="shared" si="5"/>
        <v>-21712740</v>
      </c>
      <c r="Z28" s="4">
        <f>+IF(X28&lt;&gt;0,+(Y28/X28)*100,0)</f>
        <v>-44.52799310938846</v>
      </c>
      <c r="AA28" s="19">
        <f>SUM(AA29:AA31)</f>
        <v>130429053</v>
      </c>
    </row>
    <row r="29" spans="1:27" ht="13.5">
      <c r="A29" s="5" t="s">
        <v>33</v>
      </c>
      <c r="B29" s="3"/>
      <c r="C29" s="22"/>
      <c r="D29" s="22"/>
      <c r="E29" s="23">
        <v>66061631</v>
      </c>
      <c r="F29" s="24">
        <v>66061631</v>
      </c>
      <c r="G29" s="24">
        <v>5508528</v>
      </c>
      <c r="H29" s="24">
        <v>2906391</v>
      </c>
      <c r="I29" s="24">
        <v>5018681</v>
      </c>
      <c r="J29" s="24">
        <v>13433600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13433600</v>
      </c>
      <c r="X29" s="24">
        <v>18768000</v>
      </c>
      <c r="Y29" s="24">
        <v>-5334400</v>
      </c>
      <c r="Z29" s="6">
        <v>-28.42</v>
      </c>
      <c r="AA29" s="22">
        <v>66061631</v>
      </c>
    </row>
    <row r="30" spans="1:27" ht="13.5">
      <c r="A30" s="5" t="s">
        <v>34</v>
      </c>
      <c r="B30" s="3"/>
      <c r="C30" s="25"/>
      <c r="D30" s="25"/>
      <c r="E30" s="26">
        <v>35274834</v>
      </c>
      <c r="F30" s="27">
        <v>35274834</v>
      </c>
      <c r="G30" s="27">
        <v>2308307</v>
      </c>
      <c r="H30" s="27">
        <v>2795875</v>
      </c>
      <c r="I30" s="27">
        <v>2741201</v>
      </c>
      <c r="J30" s="27">
        <v>7845383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7845383</v>
      </c>
      <c r="X30" s="27">
        <v>16722000</v>
      </c>
      <c r="Y30" s="27">
        <v>-8876617</v>
      </c>
      <c r="Z30" s="7">
        <v>-53.08</v>
      </c>
      <c r="AA30" s="25">
        <v>35274834</v>
      </c>
    </row>
    <row r="31" spans="1:27" ht="13.5">
      <c r="A31" s="5" t="s">
        <v>35</v>
      </c>
      <c r="B31" s="3"/>
      <c r="C31" s="22"/>
      <c r="D31" s="22"/>
      <c r="E31" s="23">
        <v>29092588</v>
      </c>
      <c r="F31" s="24">
        <v>29092588</v>
      </c>
      <c r="G31" s="24">
        <v>1557255</v>
      </c>
      <c r="H31" s="24">
        <v>2427012</v>
      </c>
      <c r="I31" s="24">
        <v>1786010</v>
      </c>
      <c r="J31" s="24">
        <v>5770277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5770277</v>
      </c>
      <c r="X31" s="24">
        <v>13272000</v>
      </c>
      <c r="Y31" s="24">
        <v>-7501723</v>
      </c>
      <c r="Z31" s="6">
        <v>-56.52</v>
      </c>
      <c r="AA31" s="22">
        <v>29092588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71956448</v>
      </c>
      <c r="F32" s="21">
        <f t="shared" si="6"/>
        <v>71956448</v>
      </c>
      <c r="G32" s="21">
        <f t="shared" si="6"/>
        <v>4096563</v>
      </c>
      <c r="H32" s="21">
        <f t="shared" si="6"/>
        <v>5064446</v>
      </c>
      <c r="I32" s="21">
        <f t="shared" si="6"/>
        <v>5167519</v>
      </c>
      <c r="J32" s="21">
        <f t="shared" si="6"/>
        <v>14328528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14328528</v>
      </c>
      <c r="X32" s="21">
        <f t="shared" si="6"/>
        <v>24447000</v>
      </c>
      <c r="Y32" s="21">
        <f t="shared" si="6"/>
        <v>-10118472</v>
      </c>
      <c r="Z32" s="4">
        <f>+IF(X32&lt;&gt;0,+(Y32/X32)*100,0)</f>
        <v>-41.38942201497116</v>
      </c>
      <c r="AA32" s="19">
        <f>SUM(AA33:AA37)</f>
        <v>71956448</v>
      </c>
    </row>
    <row r="33" spans="1:27" ht="13.5">
      <c r="A33" s="5" t="s">
        <v>37</v>
      </c>
      <c r="B33" s="3"/>
      <c r="C33" s="22"/>
      <c r="D33" s="22"/>
      <c r="E33" s="23">
        <v>17565631</v>
      </c>
      <c r="F33" s="24">
        <v>17565631</v>
      </c>
      <c r="G33" s="24">
        <v>925402</v>
      </c>
      <c r="H33" s="24">
        <v>1047546</v>
      </c>
      <c r="I33" s="24">
        <v>1016746</v>
      </c>
      <c r="J33" s="24">
        <v>2989694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2989694</v>
      </c>
      <c r="X33" s="24">
        <v>24447000</v>
      </c>
      <c r="Y33" s="24">
        <v>-21457306</v>
      </c>
      <c r="Z33" s="6">
        <v>-87.77</v>
      </c>
      <c r="AA33" s="22">
        <v>17565631</v>
      </c>
    </row>
    <row r="34" spans="1:27" ht="13.5">
      <c r="A34" s="5" t="s">
        <v>38</v>
      </c>
      <c r="B34" s="3"/>
      <c r="C34" s="22"/>
      <c r="D34" s="22"/>
      <c r="E34" s="23">
        <v>20311675</v>
      </c>
      <c r="F34" s="24">
        <v>20311675</v>
      </c>
      <c r="G34" s="24">
        <v>1267118</v>
      </c>
      <c r="H34" s="24">
        <v>1447161</v>
      </c>
      <c r="I34" s="24">
        <v>1283422</v>
      </c>
      <c r="J34" s="24">
        <v>3997701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3997701</v>
      </c>
      <c r="X34" s="24"/>
      <c r="Y34" s="24">
        <v>3997701</v>
      </c>
      <c r="Z34" s="6">
        <v>0</v>
      </c>
      <c r="AA34" s="22">
        <v>20311675</v>
      </c>
    </row>
    <row r="35" spans="1:27" ht="13.5">
      <c r="A35" s="5" t="s">
        <v>39</v>
      </c>
      <c r="B35" s="3"/>
      <c r="C35" s="22"/>
      <c r="D35" s="22"/>
      <c r="E35" s="23">
        <v>34079142</v>
      </c>
      <c r="F35" s="24">
        <v>34079142</v>
      </c>
      <c r="G35" s="24">
        <v>1904043</v>
      </c>
      <c r="H35" s="24">
        <v>2569739</v>
      </c>
      <c r="I35" s="24">
        <v>2867351</v>
      </c>
      <c r="J35" s="24">
        <v>7341133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7341133</v>
      </c>
      <c r="X35" s="24"/>
      <c r="Y35" s="24">
        <v>7341133</v>
      </c>
      <c r="Z35" s="6">
        <v>0</v>
      </c>
      <c r="AA35" s="22">
        <v>34079142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45712919</v>
      </c>
      <c r="F38" s="21">
        <f t="shared" si="7"/>
        <v>45712919</v>
      </c>
      <c r="G38" s="21">
        <f t="shared" si="7"/>
        <v>1086047</v>
      </c>
      <c r="H38" s="21">
        <f t="shared" si="7"/>
        <v>2882314</v>
      </c>
      <c r="I38" s="21">
        <f t="shared" si="7"/>
        <v>1182223</v>
      </c>
      <c r="J38" s="21">
        <f t="shared" si="7"/>
        <v>5150584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5150584</v>
      </c>
      <c r="X38" s="21">
        <f t="shared" si="7"/>
        <v>78312000</v>
      </c>
      <c r="Y38" s="21">
        <f t="shared" si="7"/>
        <v>-73161416</v>
      </c>
      <c r="Z38" s="4">
        <f>+IF(X38&lt;&gt;0,+(Y38/X38)*100,0)</f>
        <v>-93.4229951986924</v>
      </c>
      <c r="AA38" s="19">
        <f>SUM(AA39:AA41)</f>
        <v>45712919</v>
      </c>
    </row>
    <row r="39" spans="1:27" ht="13.5">
      <c r="A39" s="5" t="s">
        <v>43</v>
      </c>
      <c r="B39" s="3"/>
      <c r="C39" s="22"/>
      <c r="D39" s="22"/>
      <c r="E39" s="23">
        <v>4099218</v>
      </c>
      <c r="F39" s="24">
        <v>4099218</v>
      </c>
      <c r="G39" s="24">
        <v>116732</v>
      </c>
      <c r="H39" s="24">
        <v>110083</v>
      </c>
      <c r="I39" s="24">
        <v>117278</v>
      </c>
      <c r="J39" s="24">
        <v>344093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344093</v>
      </c>
      <c r="X39" s="24">
        <v>78312000</v>
      </c>
      <c r="Y39" s="24">
        <v>-77967907</v>
      </c>
      <c r="Z39" s="6">
        <v>-99.56</v>
      </c>
      <c r="AA39" s="22">
        <v>4099218</v>
      </c>
    </row>
    <row r="40" spans="1:27" ht="13.5">
      <c r="A40" s="5" t="s">
        <v>44</v>
      </c>
      <c r="B40" s="3"/>
      <c r="C40" s="22"/>
      <c r="D40" s="22"/>
      <c r="E40" s="23">
        <v>41613701</v>
      </c>
      <c r="F40" s="24">
        <v>41613701</v>
      </c>
      <c r="G40" s="24">
        <v>969315</v>
      </c>
      <c r="H40" s="24">
        <v>2772231</v>
      </c>
      <c r="I40" s="24">
        <v>1064945</v>
      </c>
      <c r="J40" s="24">
        <v>4806491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4806491</v>
      </c>
      <c r="X40" s="24"/>
      <c r="Y40" s="24">
        <v>4806491</v>
      </c>
      <c r="Z40" s="6">
        <v>0</v>
      </c>
      <c r="AA40" s="22">
        <v>41613701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325358047</v>
      </c>
      <c r="F42" s="21">
        <f t="shared" si="8"/>
        <v>325358047</v>
      </c>
      <c r="G42" s="21">
        <f t="shared" si="8"/>
        <v>5977751</v>
      </c>
      <c r="H42" s="21">
        <f t="shared" si="8"/>
        <v>27483861</v>
      </c>
      <c r="I42" s="21">
        <f t="shared" si="8"/>
        <v>30133654</v>
      </c>
      <c r="J42" s="21">
        <f t="shared" si="8"/>
        <v>63595266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63595266</v>
      </c>
      <c r="X42" s="21">
        <f t="shared" si="8"/>
        <v>0</v>
      </c>
      <c r="Y42" s="21">
        <f t="shared" si="8"/>
        <v>63595266</v>
      </c>
      <c r="Z42" s="4">
        <f>+IF(X42&lt;&gt;0,+(Y42/X42)*100,0)</f>
        <v>0</v>
      </c>
      <c r="AA42" s="19">
        <f>SUM(AA43:AA46)</f>
        <v>325358047</v>
      </c>
    </row>
    <row r="43" spans="1:27" ht="13.5">
      <c r="A43" s="5" t="s">
        <v>47</v>
      </c>
      <c r="B43" s="3"/>
      <c r="C43" s="22"/>
      <c r="D43" s="22"/>
      <c r="E43" s="23">
        <v>217806026</v>
      </c>
      <c r="F43" s="24">
        <v>217806026</v>
      </c>
      <c r="G43" s="24">
        <v>1799775</v>
      </c>
      <c r="H43" s="24">
        <v>27908838</v>
      </c>
      <c r="I43" s="24">
        <v>24617522</v>
      </c>
      <c r="J43" s="24">
        <v>54326135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54326135</v>
      </c>
      <c r="X43" s="24"/>
      <c r="Y43" s="24">
        <v>54326135</v>
      </c>
      <c r="Z43" s="6">
        <v>0</v>
      </c>
      <c r="AA43" s="22">
        <v>217806026</v>
      </c>
    </row>
    <row r="44" spans="1:27" ht="13.5">
      <c r="A44" s="5" t="s">
        <v>48</v>
      </c>
      <c r="B44" s="3"/>
      <c r="C44" s="22"/>
      <c r="D44" s="22"/>
      <c r="E44" s="23">
        <v>53987571</v>
      </c>
      <c r="F44" s="24">
        <v>53987571</v>
      </c>
      <c r="G44" s="24">
        <v>1263706</v>
      </c>
      <c r="H44" s="24">
        <v>1030638</v>
      </c>
      <c r="I44" s="24">
        <v>2214690</v>
      </c>
      <c r="J44" s="24">
        <v>4509034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4509034</v>
      </c>
      <c r="X44" s="24"/>
      <c r="Y44" s="24">
        <v>4509034</v>
      </c>
      <c r="Z44" s="6">
        <v>0</v>
      </c>
      <c r="AA44" s="22">
        <v>53987571</v>
      </c>
    </row>
    <row r="45" spans="1:27" ht="13.5">
      <c r="A45" s="5" t="s">
        <v>49</v>
      </c>
      <c r="B45" s="3"/>
      <c r="C45" s="25"/>
      <c r="D45" s="25"/>
      <c r="E45" s="26">
        <v>21460211</v>
      </c>
      <c r="F45" s="27">
        <v>21460211</v>
      </c>
      <c r="G45" s="27">
        <v>1478364</v>
      </c>
      <c r="H45" s="27">
        <v>1675322</v>
      </c>
      <c r="I45" s="27">
        <v>1833499</v>
      </c>
      <c r="J45" s="27">
        <v>4987185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4987185</v>
      </c>
      <c r="X45" s="27"/>
      <c r="Y45" s="27">
        <v>4987185</v>
      </c>
      <c r="Z45" s="7">
        <v>0</v>
      </c>
      <c r="AA45" s="25">
        <v>21460211</v>
      </c>
    </row>
    <row r="46" spans="1:27" ht="13.5">
      <c r="A46" s="5" t="s">
        <v>50</v>
      </c>
      <c r="B46" s="3"/>
      <c r="C46" s="22"/>
      <c r="D46" s="22"/>
      <c r="E46" s="23">
        <v>32104239</v>
      </c>
      <c r="F46" s="24">
        <v>32104239</v>
      </c>
      <c r="G46" s="24">
        <v>1435906</v>
      </c>
      <c r="H46" s="24">
        <v>-3130937</v>
      </c>
      <c r="I46" s="24">
        <v>1467943</v>
      </c>
      <c r="J46" s="24">
        <v>-227088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-227088</v>
      </c>
      <c r="X46" s="24"/>
      <c r="Y46" s="24">
        <v>-227088</v>
      </c>
      <c r="Z46" s="6">
        <v>0</v>
      </c>
      <c r="AA46" s="22">
        <v>32104239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573456467</v>
      </c>
      <c r="F48" s="42">
        <f t="shared" si="9"/>
        <v>573456467</v>
      </c>
      <c r="G48" s="42">
        <f t="shared" si="9"/>
        <v>20534451</v>
      </c>
      <c r="H48" s="42">
        <f t="shared" si="9"/>
        <v>43559899</v>
      </c>
      <c r="I48" s="42">
        <f t="shared" si="9"/>
        <v>46029288</v>
      </c>
      <c r="J48" s="42">
        <f t="shared" si="9"/>
        <v>110123638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110123638</v>
      </c>
      <c r="X48" s="42">
        <f t="shared" si="9"/>
        <v>151521000</v>
      </c>
      <c r="Y48" s="42">
        <f t="shared" si="9"/>
        <v>-41397362</v>
      </c>
      <c r="Z48" s="43">
        <f>+IF(X48&lt;&gt;0,+(Y48/X48)*100,0)</f>
        <v>-27.321204321513186</v>
      </c>
      <c r="AA48" s="40">
        <f>+AA28+AA32+AA38+AA42+AA47</f>
        <v>573456467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-125886285</v>
      </c>
      <c r="F49" s="46">
        <f t="shared" si="10"/>
        <v>-125886285</v>
      </c>
      <c r="G49" s="46">
        <f t="shared" si="10"/>
        <v>84198412</v>
      </c>
      <c r="H49" s="46">
        <f t="shared" si="10"/>
        <v>-6673708</v>
      </c>
      <c r="I49" s="46">
        <f t="shared" si="10"/>
        <v>-9160960</v>
      </c>
      <c r="J49" s="46">
        <f t="shared" si="10"/>
        <v>68363744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68363744</v>
      </c>
      <c r="X49" s="46">
        <f>IF(F25=F48,0,X25-X48)</f>
        <v>27700000</v>
      </c>
      <c r="Y49" s="46">
        <f t="shared" si="10"/>
        <v>40663744</v>
      </c>
      <c r="Z49" s="47">
        <f>+IF(X49&lt;&gt;0,+(Y49/X49)*100,0)</f>
        <v>146.80051985559567</v>
      </c>
      <c r="AA49" s="44">
        <f>+AA25-AA48</f>
        <v>-125886285</v>
      </c>
    </row>
    <row r="50" spans="1:27" ht="13.5">
      <c r="A50" s="16" t="s">
        <v>83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88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221163486</v>
      </c>
      <c r="D5" s="19">
        <f>SUM(D6:D8)</f>
        <v>0</v>
      </c>
      <c r="E5" s="20">
        <f t="shared" si="0"/>
        <v>265684113</v>
      </c>
      <c r="F5" s="21">
        <f t="shared" si="0"/>
        <v>265684113</v>
      </c>
      <c r="G5" s="21">
        <f t="shared" si="0"/>
        <v>73423151</v>
      </c>
      <c r="H5" s="21">
        <f t="shared" si="0"/>
        <v>9903966</v>
      </c>
      <c r="I5" s="21">
        <f t="shared" si="0"/>
        <v>8882653</v>
      </c>
      <c r="J5" s="21">
        <f t="shared" si="0"/>
        <v>92209770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92209770</v>
      </c>
      <c r="X5" s="21">
        <f t="shared" si="0"/>
        <v>70137750</v>
      </c>
      <c r="Y5" s="21">
        <f t="shared" si="0"/>
        <v>22072020</v>
      </c>
      <c r="Z5" s="4">
        <f>+IF(X5&lt;&gt;0,+(Y5/X5)*100,0)</f>
        <v>31.46952960424308</v>
      </c>
      <c r="AA5" s="19">
        <f>SUM(AA6:AA8)</f>
        <v>265684113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221163486</v>
      </c>
      <c r="D7" s="25"/>
      <c r="E7" s="26">
        <v>265381113</v>
      </c>
      <c r="F7" s="27">
        <v>265381113</v>
      </c>
      <c r="G7" s="27">
        <v>73396134</v>
      </c>
      <c r="H7" s="27">
        <v>9868203</v>
      </c>
      <c r="I7" s="27">
        <v>8881196</v>
      </c>
      <c r="J7" s="27">
        <v>92145533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92145533</v>
      </c>
      <c r="X7" s="27">
        <v>70062000</v>
      </c>
      <c r="Y7" s="27">
        <v>22083533</v>
      </c>
      <c r="Z7" s="7">
        <v>31.52</v>
      </c>
      <c r="AA7" s="25">
        <v>265381113</v>
      </c>
    </row>
    <row r="8" spans="1:27" ht="13.5">
      <c r="A8" s="5" t="s">
        <v>35</v>
      </c>
      <c r="B8" s="3"/>
      <c r="C8" s="22"/>
      <c r="D8" s="22"/>
      <c r="E8" s="23">
        <v>303000</v>
      </c>
      <c r="F8" s="24">
        <v>303000</v>
      </c>
      <c r="G8" s="24">
        <v>27017</v>
      </c>
      <c r="H8" s="24">
        <v>35763</v>
      </c>
      <c r="I8" s="24">
        <v>1457</v>
      </c>
      <c r="J8" s="24">
        <v>64237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64237</v>
      </c>
      <c r="X8" s="24">
        <v>75750</v>
      </c>
      <c r="Y8" s="24">
        <v>-11513</v>
      </c>
      <c r="Z8" s="6">
        <v>-15.2</v>
      </c>
      <c r="AA8" s="22">
        <v>303000</v>
      </c>
    </row>
    <row r="9" spans="1:27" ht="13.5">
      <c r="A9" s="2" t="s">
        <v>36</v>
      </c>
      <c r="B9" s="3"/>
      <c r="C9" s="19">
        <f aca="true" t="shared" si="1" ref="C9:Y9">SUM(C10:C14)</f>
        <v>1249571</v>
      </c>
      <c r="D9" s="19">
        <f>SUM(D10:D14)</f>
        <v>0</v>
      </c>
      <c r="E9" s="20">
        <f t="shared" si="1"/>
        <v>2733000</v>
      </c>
      <c r="F9" s="21">
        <f t="shared" si="1"/>
        <v>2733000</v>
      </c>
      <c r="G9" s="21">
        <f t="shared" si="1"/>
        <v>1698823</v>
      </c>
      <c r="H9" s="21">
        <f t="shared" si="1"/>
        <v>100053</v>
      </c>
      <c r="I9" s="21">
        <f t="shared" si="1"/>
        <v>242531</v>
      </c>
      <c r="J9" s="21">
        <f t="shared" si="1"/>
        <v>2041407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2041407</v>
      </c>
      <c r="X9" s="21">
        <f t="shared" si="1"/>
        <v>586926</v>
      </c>
      <c r="Y9" s="21">
        <f t="shared" si="1"/>
        <v>1454481</v>
      </c>
      <c r="Z9" s="4">
        <f>+IF(X9&lt;&gt;0,+(Y9/X9)*100,0)</f>
        <v>247.81335296102066</v>
      </c>
      <c r="AA9" s="19">
        <f>SUM(AA10:AA14)</f>
        <v>2733000</v>
      </c>
    </row>
    <row r="10" spans="1:27" ht="13.5">
      <c r="A10" s="5" t="s">
        <v>37</v>
      </c>
      <c r="B10" s="3"/>
      <c r="C10" s="22">
        <v>930511</v>
      </c>
      <c r="D10" s="22"/>
      <c r="E10" s="23">
        <v>920000</v>
      </c>
      <c r="F10" s="24">
        <v>920000</v>
      </c>
      <c r="G10" s="24">
        <v>65066</v>
      </c>
      <c r="H10" s="24">
        <v>79310</v>
      </c>
      <c r="I10" s="24">
        <v>121644</v>
      </c>
      <c r="J10" s="24">
        <v>266020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266020</v>
      </c>
      <c r="X10" s="24">
        <v>230001</v>
      </c>
      <c r="Y10" s="24">
        <v>36019</v>
      </c>
      <c r="Z10" s="6">
        <v>15.66</v>
      </c>
      <c r="AA10" s="22">
        <v>920000</v>
      </c>
    </row>
    <row r="11" spans="1:27" ht="13.5">
      <c r="A11" s="5" t="s">
        <v>38</v>
      </c>
      <c r="B11" s="3"/>
      <c r="C11" s="22">
        <v>36401</v>
      </c>
      <c r="D11" s="22"/>
      <c r="E11" s="23">
        <v>1008000</v>
      </c>
      <c r="F11" s="24">
        <v>1008000</v>
      </c>
      <c r="G11" s="24">
        <v>1602409</v>
      </c>
      <c r="H11" s="24">
        <v>11643</v>
      </c>
      <c r="I11" s="24">
        <v>98645</v>
      </c>
      <c r="J11" s="24">
        <v>1712697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1712697</v>
      </c>
      <c r="X11" s="24">
        <v>155676</v>
      </c>
      <c r="Y11" s="24">
        <v>1557021</v>
      </c>
      <c r="Z11" s="6">
        <v>1000.17</v>
      </c>
      <c r="AA11" s="22">
        <v>1008000</v>
      </c>
    </row>
    <row r="12" spans="1:27" ht="13.5">
      <c r="A12" s="5" t="s">
        <v>39</v>
      </c>
      <c r="B12" s="3"/>
      <c r="C12" s="22">
        <v>282659</v>
      </c>
      <c r="D12" s="22"/>
      <c r="E12" s="23">
        <v>805000</v>
      </c>
      <c r="F12" s="24">
        <v>805000</v>
      </c>
      <c r="G12" s="24">
        <v>31348</v>
      </c>
      <c r="H12" s="24">
        <v>9100</v>
      </c>
      <c r="I12" s="24">
        <v>22242</v>
      </c>
      <c r="J12" s="24">
        <v>62690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62690</v>
      </c>
      <c r="X12" s="24">
        <v>201249</v>
      </c>
      <c r="Y12" s="24">
        <v>-138559</v>
      </c>
      <c r="Z12" s="6">
        <v>-68.85</v>
      </c>
      <c r="AA12" s="22">
        <v>805000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175915</v>
      </c>
      <c r="D15" s="19">
        <f>SUM(D16:D18)</f>
        <v>0</v>
      </c>
      <c r="E15" s="20">
        <f t="shared" si="2"/>
        <v>1529500</v>
      </c>
      <c r="F15" s="21">
        <f t="shared" si="2"/>
        <v>1529500</v>
      </c>
      <c r="G15" s="21">
        <f t="shared" si="2"/>
        <v>5849</v>
      </c>
      <c r="H15" s="21">
        <f t="shared" si="2"/>
        <v>1457</v>
      </c>
      <c r="I15" s="21">
        <f t="shared" si="2"/>
        <v>14869</v>
      </c>
      <c r="J15" s="21">
        <f t="shared" si="2"/>
        <v>22175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22175</v>
      </c>
      <c r="X15" s="21">
        <f t="shared" si="2"/>
        <v>1752</v>
      </c>
      <c r="Y15" s="21">
        <f t="shared" si="2"/>
        <v>20423</v>
      </c>
      <c r="Z15" s="4">
        <f>+IF(X15&lt;&gt;0,+(Y15/X15)*100,0)</f>
        <v>1165.6963470319636</v>
      </c>
      <c r="AA15" s="19">
        <f>SUM(AA16:AA18)</f>
        <v>1529500</v>
      </c>
    </row>
    <row r="16" spans="1:27" ht="13.5">
      <c r="A16" s="5" t="s">
        <v>43</v>
      </c>
      <c r="B16" s="3"/>
      <c r="C16" s="22">
        <v>175915</v>
      </c>
      <c r="D16" s="22"/>
      <c r="E16" s="23">
        <v>1527500</v>
      </c>
      <c r="F16" s="24">
        <v>1527500</v>
      </c>
      <c r="G16" s="24">
        <v>5782</v>
      </c>
      <c r="H16" s="24">
        <v>1457</v>
      </c>
      <c r="I16" s="24">
        <v>14869</v>
      </c>
      <c r="J16" s="24">
        <v>22108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22108</v>
      </c>
      <c r="X16" s="24">
        <v>1251</v>
      </c>
      <c r="Y16" s="24">
        <v>20857</v>
      </c>
      <c r="Z16" s="6">
        <v>1667.23</v>
      </c>
      <c r="AA16" s="22">
        <v>1527500</v>
      </c>
    </row>
    <row r="17" spans="1:27" ht="13.5">
      <c r="A17" s="5" t="s">
        <v>44</v>
      </c>
      <c r="B17" s="3"/>
      <c r="C17" s="22"/>
      <c r="D17" s="22"/>
      <c r="E17" s="23">
        <v>2000</v>
      </c>
      <c r="F17" s="24">
        <v>2000</v>
      </c>
      <c r="G17" s="24">
        <v>67</v>
      </c>
      <c r="H17" s="24"/>
      <c r="I17" s="24"/>
      <c r="J17" s="24">
        <v>67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67</v>
      </c>
      <c r="X17" s="24">
        <v>501</v>
      </c>
      <c r="Y17" s="24">
        <v>-434</v>
      </c>
      <c r="Z17" s="6">
        <v>-86.63</v>
      </c>
      <c r="AA17" s="22">
        <v>2000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316415836</v>
      </c>
      <c r="D19" s="19">
        <f>SUM(D20:D23)</f>
        <v>0</v>
      </c>
      <c r="E19" s="20">
        <f t="shared" si="3"/>
        <v>258619319</v>
      </c>
      <c r="F19" s="21">
        <f t="shared" si="3"/>
        <v>258619319</v>
      </c>
      <c r="G19" s="21">
        <f t="shared" si="3"/>
        <v>3815476</v>
      </c>
      <c r="H19" s="21">
        <f t="shared" si="3"/>
        <v>20460214</v>
      </c>
      <c r="I19" s="21">
        <f t="shared" si="3"/>
        <v>25568241</v>
      </c>
      <c r="J19" s="21">
        <f t="shared" si="3"/>
        <v>49843931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49843931</v>
      </c>
      <c r="X19" s="21">
        <f t="shared" si="3"/>
        <v>64078109</v>
      </c>
      <c r="Y19" s="21">
        <f t="shared" si="3"/>
        <v>-14234178</v>
      </c>
      <c r="Z19" s="4">
        <f>+IF(X19&lt;&gt;0,+(Y19/X19)*100,0)</f>
        <v>-22.213792232851315</v>
      </c>
      <c r="AA19" s="19">
        <f>SUM(AA20:AA23)</f>
        <v>258619319</v>
      </c>
    </row>
    <row r="20" spans="1:27" ht="13.5">
      <c r="A20" s="5" t="s">
        <v>47</v>
      </c>
      <c r="B20" s="3"/>
      <c r="C20" s="22">
        <v>126844240</v>
      </c>
      <c r="D20" s="22"/>
      <c r="E20" s="23">
        <v>146051988</v>
      </c>
      <c r="F20" s="24">
        <v>146051988</v>
      </c>
      <c r="G20" s="24">
        <v>12247603</v>
      </c>
      <c r="H20" s="24">
        <v>11138362</v>
      </c>
      <c r="I20" s="24">
        <v>15384968</v>
      </c>
      <c r="J20" s="24">
        <v>38770933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38770933</v>
      </c>
      <c r="X20" s="24">
        <v>38462537</v>
      </c>
      <c r="Y20" s="24">
        <v>308396</v>
      </c>
      <c r="Z20" s="6">
        <v>0.8</v>
      </c>
      <c r="AA20" s="22">
        <v>146051988</v>
      </c>
    </row>
    <row r="21" spans="1:27" ht="13.5">
      <c r="A21" s="5" t="s">
        <v>48</v>
      </c>
      <c r="B21" s="3"/>
      <c r="C21" s="22">
        <v>134485912</v>
      </c>
      <c r="D21" s="22"/>
      <c r="E21" s="23">
        <v>40310508</v>
      </c>
      <c r="F21" s="24">
        <v>40310508</v>
      </c>
      <c r="G21" s="24">
        <v>-13898345</v>
      </c>
      <c r="H21" s="24">
        <v>3695381</v>
      </c>
      <c r="I21" s="24">
        <v>4607964</v>
      </c>
      <c r="J21" s="24">
        <v>-5595000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-5595000</v>
      </c>
      <c r="X21" s="24">
        <v>8841085</v>
      </c>
      <c r="Y21" s="24">
        <v>-14436085</v>
      </c>
      <c r="Z21" s="6">
        <v>-163.28</v>
      </c>
      <c r="AA21" s="22">
        <v>40310508</v>
      </c>
    </row>
    <row r="22" spans="1:27" ht="13.5">
      <c r="A22" s="5" t="s">
        <v>49</v>
      </c>
      <c r="B22" s="3"/>
      <c r="C22" s="25">
        <v>26001773</v>
      </c>
      <c r="D22" s="25"/>
      <c r="E22" s="26">
        <v>37109316</v>
      </c>
      <c r="F22" s="27">
        <v>37109316</v>
      </c>
      <c r="G22" s="27">
        <v>2812712</v>
      </c>
      <c r="H22" s="27">
        <v>2895947</v>
      </c>
      <c r="I22" s="27">
        <v>2875229</v>
      </c>
      <c r="J22" s="27">
        <v>8583888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8583888</v>
      </c>
      <c r="X22" s="27">
        <v>8567713</v>
      </c>
      <c r="Y22" s="27">
        <v>16175</v>
      </c>
      <c r="Z22" s="7">
        <v>0.19</v>
      </c>
      <c r="AA22" s="25">
        <v>37109316</v>
      </c>
    </row>
    <row r="23" spans="1:27" ht="13.5">
      <c r="A23" s="5" t="s">
        <v>50</v>
      </c>
      <c r="B23" s="3"/>
      <c r="C23" s="22">
        <v>29083911</v>
      </c>
      <c r="D23" s="22"/>
      <c r="E23" s="23">
        <v>35147507</v>
      </c>
      <c r="F23" s="24">
        <v>35147507</v>
      </c>
      <c r="G23" s="24">
        <v>2653506</v>
      </c>
      <c r="H23" s="24">
        <v>2730524</v>
      </c>
      <c r="I23" s="24">
        <v>2700080</v>
      </c>
      <c r="J23" s="24">
        <v>8084110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8084110</v>
      </c>
      <c r="X23" s="24">
        <v>8206774</v>
      </c>
      <c r="Y23" s="24">
        <v>-122664</v>
      </c>
      <c r="Z23" s="6">
        <v>-1.49</v>
      </c>
      <c r="AA23" s="22">
        <v>35147507</v>
      </c>
    </row>
    <row r="24" spans="1:27" ht="13.5">
      <c r="A24" s="2" t="s">
        <v>51</v>
      </c>
      <c r="B24" s="8" t="s">
        <v>52</v>
      </c>
      <c r="C24" s="19">
        <v>16675</v>
      </c>
      <c r="D24" s="19"/>
      <c r="E24" s="20"/>
      <c r="F24" s="21"/>
      <c r="G24" s="21">
        <v>2273</v>
      </c>
      <c r="H24" s="21">
        <v>1413</v>
      </c>
      <c r="I24" s="21">
        <v>1413</v>
      </c>
      <c r="J24" s="21">
        <v>5099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5099</v>
      </c>
      <c r="X24" s="21"/>
      <c r="Y24" s="21">
        <v>5099</v>
      </c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539021483</v>
      </c>
      <c r="D25" s="40">
        <f>+D5+D9+D15+D19+D24</f>
        <v>0</v>
      </c>
      <c r="E25" s="41">
        <f t="shared" si="4"/>
        <v>528565932</v>
      </c>
      <c r="F25" s="42">
        <f t="shared" si="4"/>
        <v>528565932</v>
      </c>
      <c r="G25" s="42">
        <f t="shared" si="4"/>
        <v>78945572</v>
      </c>
      <c r="H25" s="42">
        <f t="shared" si="4"/>
        <v>30467103</v>
      </c>
      <c r="I25" s="42">
        <f t="shared" si="4"/>
        <v>34709707</v>
      </c>
      <c r="J25" s="42">
        <f t="shared" si="4"/>
        <v>144122382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144122382</v>
      </c>
      <c r="X25" s="42">
        <f t="shared" si="4"/>
        <v>134804537</v>
      </c>
      <c r="Y25" s="42">
        <f t="shared" si="4"/>
        <v>9317845</v>
      </c>
      <c r="Z25" s="43">
        <f>+IF(X25&lt;&gt;0,+(Y25/X25)*100,0)</f>
        <v>6.912115279918213</v>
      </c>
      <c r="AA25" s="40">
        <f>+AA5+AA9+AA15+AA19+AA24</f>
        <v>528565932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154178529</v>
      </c>
      <c r="D28" s="19">
        <f>SUM(D29:D31)</f>
        <v>0</v>
      </c>
      <c r="E28" s="20">
        <f t="shared" si="5"/>
        <v>189946672</v>
      </c>
      <c r="F28" s="21">
        <f t="shared" si="5"/>
        <v>189946672</v>
      </c>
      <c r="G28" s="21">
        <f t="shared" si="5"/>
        <v>18748461</v>
      </c>
      <c r="H28" s="21">
        <f t="shared" si="5"/>
        <v>15992403</v>
      </c>
      <c r="I28" s="21">
        <f t="shared" si="5"/>
        <v>16816243</v>
      </c>
      <c r="J28" s="21">
        <f t="shared" si="5"/>
        <v>51557107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51557107</v>
      </c>
      <c r="X28" s="21">
        <f t="shared" si="5"/>
        <v>55086763</v>
      </c>
      <c r="Y28" s="21">
        <f t="shared" si="5"/>
        <v>-3529656</v>
      </c>
      <c r="Z28" s="4">
        <f>+IF(X28&lt;&gt;0,+(Y28/X28)*100,0)</f>
        <v>-6.407448555290859</v>
      </c>
      <c r="AA28" s="19">
        <f>SUM(AA29:AA31)</f>
        <v>189946672</v>
      </c>
    </row>
    <row r="29" spans="1:27" ht="13.5">
      <c r="A29" s="5" t="s">
        <v>33</v>
      </c>
      <c r="B29" s="3"/>
      <c r="C29" s="22">
        <v>45896739</v>
      </c>
      <c r="D29" s="22"/>
      <c r="E29" s="23">
        <v>45279999</v>
      </c>
      <c r="F29" s="24">
        <v>45279999</v>
      </c>
      <c r="G29" s="24">
        <v>3712602</v>
      </c>
      <c r="H29" s="24">
        <v>5158949</v>
      </c>
      <c r="I29" s="24">
        <v>3990894</v>
      </c>
      <c r="J29" s="24">
        <v>12862445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12862445</v>
      </c>
      <c r="X29" s="24">
        <v>11745096</v>
      </c>
      <c r="Y29" s="24">
        <v>1117349</v>
      </c>
      <c r="Z29" s="6">
        <v>9.51</v>
      </c>
      <c r="AA29" s="22">
        <v>45279999</v>
      </c>
    </row>
    <row r="30" spans="1:27" ht="13.5">
      <c r="A30" s="5" t="s">
        <v>34</v>
      </c>
      <c r="B30" s="3"/>
      <c r="C30" s="25">
        <v>83712258</v>
      </c>
      <c r="D30" s="25"/>
      <c r="E30" s="26">
        <v>122628200</v>
      </c>
      <c r="F30" s="27">
        <v>122628200</v>
      </c>
      <c r="G30" s="27">
        <v>6976604</v>
      </c>
      <c r="H30" s="27">
        <v>5747275</v>
      </c>
      <c r="I30" s="27">
        <v>6421741</v>
      </c>
      <c r="J30" s="27">
        <v>19145620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19145620</v>
      </c>
      <c r="X30" s="27">
        <v>37832050</v>
      </c>
      <c r="Y30" s="27">
        <v>-18686430</v>
      </c>
      <c r="Z30" s="7">
        <v>-49.39</v>
      </c>
      <c r="AA30" s="25">
        <v>122628200</v>
      </c>
    </row>
    <row r="31" spans="1:27" ht="13.5">
      <c r="A31" s="5" t="s">
        <v>35</v>
      </c>
      <c r="B31" s="3"/>
      <c r="C31" s="22">
        <v>24569532</v>
      </c>
      <c r="D31" s="22"/>
      <c r="E31" s="23">
        <v>22038473</v>
      </c>
      <c r="F31" s="24">
        <v>22038473</v>
      </c>
      <c r="G31" s="24">
        <v>8059255</v>
      </c>
      <c r="H31" s="24">
        <v>5086179</v>
      </c>
      <c r="I31" s="24">
        <v>6403608</v>
      </c>
      <c r="J31" s="24">
        <v>19549042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19549042</v>
      </c>
      <c r="X31" s="24">
        <v>5509617</v>
      </c>
      <c r="Y31" s="24">
        <v>14039425</v>
      </c>
      <c r="Z31" s="6">
        <v>254.82</v>
      </c>
      <c r="AA31" s="22">
        <v>22038473</v>
      </c>
    </row>
    <row r="32" spans="1:27" ht="13.5">
      <c r="A32" s="2" t="s">
        <v>36</v>
      </c>
      <c r="B32" s="3"/>
      <c r="C32" s="19">
        <f aca="true" t="shared" si="6" ref="C32:Y32">SUM(C33:C37)</f>
        <v>58435252</v>
      </c>
      <c r="D32" s="19">
        <f>SUM(D33:D37)</f>
        <v>0</v>
      </c>
      <c r="E32" s="20">
        <f t="shared" si="6"/>
        <v>48818417</v>
      </c>
      <c r="F32" s="21">
        <f t="shared" si="6"/>
        <v>48818417</v>
      </c>
      <c r="G32" s="21">
        <f t="shared" si="6"/>
        <v>3588777</v>
      </c>
      <c r="H32" s="21">
        <f t="shared" si="6"/>
        <v>2973405</v>
      </c>
      <c r="I32" s="21">
        <f t="shared" si="6"/>
        <v>2990745</v>
      </c>
      <c r="J32" s="21">
        <f t="shared" si="6"/>
        <v>9552927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9552927</v>
      </c>
      <c r="X32" s="21">
        <f t="shared" si="6"/>
        <v>12204603</v>
      </c>
      <c r="Y32" s="21">
        <f t="shared" si="6"/>
        <v>-2651676</v>
      </c>
      <c r="Z32" s="4">
        <f>+IF(X32&lt;&gt;0,+(Y32/X32)*100,0)</f>
        <v>-21.726851746017466</v>
      </c>
      <c r="AA32" s="19">
        <f>SUM(AA33:AA37)</f>
        <v>48818417</v>
      </c>
    </row>
    <row r="33" spans="1:27" ht="13.5">
      <c r="A33" s="5" t="s">
        <v>37</v>
      </c>
      <c r="B33" s="3"/>
      <c r="C33" s="22">
        <v>35304622</v>
      </c>
      <c r="D33" s="22"/>
      <c r="E33" s="23">
        <v>21480060</v>
      </c>
      <c r="F33" s="24">
        <v>21480060</v>
      </c>
      <c r="G33" s="24">
        <v>984984</v>
      </c>
      <c r="H33" s="24">
        <v>796358</v>
      </c>
      <c r="I33" s="24">
        <v>866018</v>
      </c>
      <c r="J33" s="24">
        <v>2647360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2647360</v>
      </c>
      <c r="X33" s="24">
        <v>5370015</v>
      </c>
      <c r="Y33" s="24">
        <v>-2722655</v>
      </c>
      <c r="Z33" s="6">
        <v>-50.7</v>
      </c>
      <c r="AA33" s="22">
        <v>21480060</v>
      </c>
    </row>
    <row r="34" spans="1:27" ht="13.5">
      <c r="A34" s="5" t="s">
        <v>38</v>
      </c>
      <c r="B34" s="3"/>
      <c r="C34" s="22">
        <v>11592116</v>
      </c>
      <c r="D34" s="22"/>
      <c r="E34" s="23">
        <v>12428660</v>
      </c>
      <c r="F34" s="24">
        <v>12428660</v>
      </c>
      <c r="G34" s="24">
        <v>1520887</v>
      </c>
      <c r="H34" s="24">
        <v>1204275</v>
      </c>
      <c r="I34" s="24">
        <v>1071979</v>
      </c>
      <c r="J34" s="24">
        <v>3797141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3797141</v>
      </c>
      <c r="X34" s="24">
        <v>3107166</v>
      </c>
      <c r="Y34" s="24">
        <v>689975</v>
      </c>
      <c r="Z34" s="6">
        <v>22.21</v>
      </c>
      <c r="AA34" s="22">
        <v>12428660</v>
      </c>
    </row>
    <row r="35" spans="1:27" ht="13.5">
      <c r="A35" s="5" t="s">
        <v>39</v>
      </c>
      <c r="B35" s="3"/>
      <c r="C35" s="22">
        <v>10420084</v>
      </c>
      <c r="D35" s="22"/>
      <c r="E35" s="23">
        <v>13653077</v>
      </c>
      <c r="F35" s="24">
        <v>13653077</v>
      </c>
      <c r="G35" s="24">
        <v>1000098</v>
      </c>
      <c r="H35" s="24">
        <v>881811</v>
      </c>
      <c r="I35" s="24">
        <v>969940</v>
      </c>
      <c r="J35" s="24">
        <v>2851849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2851849</v>
      </c>
      <c r="X35" s="24">
        <v>3413268</v>
      </c>
      <c r="Y35" s="24">
        <v>-561419</v>
      </c>
      <c r="Z35" s="6">
        <v>-16.45</v>
      </c>
      <c r="AA35" s="22">
        <v>13653077</v>
      </c>
    </row>
    <row r="36" spans="1:27" ht="13.5">
      <c r="A36" s="5" t="s">
        <v>40</v>
      </c>
      <c r="B36" s="3"/>
      <c r="C36" s="22">
        <v>1118430</v>
      </c>
      <c r="D36" s="22"/>
      <c r="E36" s="23">
        <v>1256620</v>
      </c>
      <c r="F36" s="24">
        <v>1256620</v>
      </c>
      <c r="G36" s="24">
        <v>82808</v>
      </c>
      <c r="H36" s="24">
        <v>90961</v>
      </c>
      <c r="I36" s="24">
        <v>82808</v>
      </c>
      <c r="J36" s="24">
        <v>256577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256577</v>
      </c>
      <c r="X36" s="24">
        <v>314154</v>
      </c>
      <c r="Y36" s="24">
        <v>-57577</v>
      </c>
      <c r="Z36" s="6">
        <v>-18.33</v>
      </c>
      <c r="AA36" s="22">
        <v>1256620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129518130</v>
      </c>
      <c r="D38" s="19">
        <f>SUM(D39:D41)</f>
        <v>0</v>
      </c>
      <c r="E38" s="20">
        <f t="shared" si="7"/>
        <v>124985238</v>
      </c>
      <c r="F38" s="21">
        <f t="shared" si="7"/>
        <v>124985238</v>
      </c>
      <c r="G38" s="21">
        <f t="shared" si="7"/>
        <v>1195294</v>
      </c>
      <c r="H38" s="21">
        <f t="shared" si="7"/>
        <v>847293</v>
      </c>
      <c r="I38" s="21">
        <f t="shared" si="7"/>
        <v>675436</v>
      </c>
      <c r="J38" s="21">
        <f t="shared" si="7"/>
        <v>2718023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2718023</v>
      </c>
      <c r="X38" s="21">
        <f t="shared" si="7"/>
        <v>31246308</v>
      </c>
      <c r="Y38" s="21">
        <f t="shared" si="7"/>
        <v>-28528285</v>
      </c>
      <c r="Z38" s="4">
        <f>+IF(X38&lt;&gt;0,+(Y38/X38)*100,0)</f>
        <v>-91.3012987006337</v>
      </c>
      <c r="AA38" s="19">
        <f>SUM(AA39:AA41)</f>
        <v>124985238</v>
      </c>
    </row>
    <row r="39" spans="1:27" ht="13.5">
      <c r="A39" s="5" t="s">
        <v>43</v>
      </c>
      <c r="B39" s="3"/>
      <c r="C39" s="22">
        <v>2355418</v>
      </c>
      <c r="D39" s="22"/>
      <c r="E39" s="23">
        <v>4282275</v>
      </c>
      <c r="F39" s="24">
        <v>4282275</v>
      </c>
      <c r="G39" s="24">
        <v>52585</v>
      </c>
      <c r="H39" s="24">
        <v>53646</v>
      </c>
      <c r="I39" s="24">
        <v>58523</v>
      </c>
      <c r="J39" s="24">
        <v>164754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164754</v>
      </c>
      <c r="X39" s="24">
        <v>1070568</v>
      </c>
      <c r="Y39" s="24">
        <v>-905814</v>
      </c>
      <c r="Z39" s="6">
        <v>-84.61</v>
      </c>
      <c r="AA39" s="22">
        <v>4282275</v>
      </c>
    </row>
    <row r="40" spans="1:27" ht="13.5">
      <c r="A40" s="5" t="s">
        <v>44</v>
      </c>
      <c r="B40" s="3"/>
      <c r="C40" s="22">
        <v>127162712</v>
      </c>
      <c r="D40" s="22"/>
      <c r="E40" s="23">
        <v>120702963</v>
      </c>
      <c r="F40" s="24">
        <v>120702963</v>
      </c>
      <c r="G40" s="24">
        <v>1142709</v>
      </c>
      <c r="H40" s="24">
        <v>793647</v>
      </c>
      <c r="I40" s="24">
        <v>616913</v>
      </c>
      <c r="J40" s="24">
        <v>2553269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2553269</v>
      </c>
      <c r="X40" s="24">
        <v>30175740</v>
      </c>
      <c r="Y40" s="24">
        <v>-27622471</v>
      </c>
      <c r="Z40" s="6">
        <v>-91.54</v>
      </c>
      <c r="AA40" s="22">
        <v>120702963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248135981</v>
      </c>
      <c r="D42" s="19">
        <f>SUM(D43:D46)</f>
        <v>0</v>
      </c>
      <c r="E42" s="20">
        <f t="shared" si="8"/>
        <v>223710609</v>
      </c>
      <c r="F42" s="21">
        <f t="shared" si="8"/>
        <v>223710609</v>
      </c>
      <c r="G42" s="21">
        <f t="shared" si="8"/>
        <v>42873793</v>
      </c>
      <c r="H42" s="21">
        <f t="shared" si="8"/>
        <v>6429421</v>
      </c>
      <c r="I42" s="21">
        <f t="shared" si="8"/>
        <v>7329636</v>
      </c>
      <c r="J42" s="21">
        <f t="shared" si="8"/>
        <v>56632850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56632850</v>
      </c>
      <c r="X42" s="21">
        <f t="shared" si="8"/>
        <v>55927653</v>
      </c>
      <c r="Y42" s="21">
        <f t="shared" si="8"/>
        <v>705197</v>
      </c>
      <c r="Z42" s="4">
        <f>+IF(X42&lt;&gt;0,+(Y42/X42)*100,0)</f>
        <v>1.2609093394282074</v>
      </c>
      <c r="AA42" s="19">
        <f>SUM(AA43:AA46)</f>
        <v>223710609</v>
      </c>
    </row>
    <row r="43" spans="1:27" ht="13.5">
      <c r="A43" s="5" t="s">
        <v>47</v>
      </c>
      <c r="B43" s="3"/>
      <c r="C43" s="22">
        <v>155478602</v>
      </c>
      <c r="D43" s="22"/>
      <c r="E43" s="23">
        <v>165767949</v>
      </c>
      <c r="F43" s="24">
        <v>165767949</v>
      </c>
      <c r="G43" s="24">
        <v>36581205</v>
      </c>
      <c r="H43" s="24">
        <v>1335050</v>
      </c>
      <c r="I43" s="24">
        <v>2737974</v>
      </c>
      <c r="J43" s="24">
        <v>40654229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40654229</v>
      </c>
      <c r="X43" s="24">
        <v>41441988</v>
      </c>
      <c r="Y43" s="24">
        <v>-787759</v>
      </c>
      <c r="Z43" s="6">
        <v>-1.9</v>
      </c>
      <c r="AA43" s="22">
        <v>165767949</v>
      </c>
    </row>
    <row r="44" spans="1:27" ht="13.5">
      <c r="A44" s="5" t="s">
        <v>48</v>
      </c>
      <c r="B44" s="3"/>
      <c r="C44" s="22">
        <v>67321460</v>
      </c>
      <c r="D44" s="22"/>
      <c r="E44" s="23">
        <v>25686430</v>
      </c>
      <c r="F44" s="24">
        <v>25686430</v>
      </c>
      <c r="G44" s="24">
        <v>4004573</v>
      </c>
      <c r="H44" s="24">
        <v>2308957</v>
      </c>
      <c r="I44" s="24">
        <v>1496739</v>
      </c>
      <c r="J44" s="24">
        <v>7810269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7810269</v>
      </c>
      <c r="X44" s="24">
        <v>6421608</v>
      </c>
      <c r="Y44" s="24">
        <v>1388661</v>
      </c>
      <c r="Z44" s="6">
        <v>21.62</v>
      </c>
      <c r="AA44" s="22">
        <v>25686430</v>
      </c>
    </row>
    <row r="45" spans="1:27" ht="13.5">
      <c r="A45" s="5" t="s">
        <v>49</v>
      </c>
      <c r="B45" s="3"/>
      <c r="C45" s="25">
        <v>11422586</v>
      </c>
      <c r="D45" s="25"/>
      <c r="E45" s="26">
        <v>18843110</v>
      </c>
      <c r="F45" s="27">
        <v>18843110</v>
      </c>
      <c r="G45" s="27">
        <v>1073242</v>
      </c>
      <c r="H45" s="27">
        <v>1530553</v>
      </c>
      <c r="I45" s="27">
        <v>2016658</v>
      </c>
      <c r="J45" s="27">
        <v>4620453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4620453</v>
      </c>
      <c r="X45" s="27">
        <v>4710777</v>
      </c>
      <c r="Y45" s="27">
        <v>-90324</v>
      </c>
      <c r="Z45" s="7">
        <v>-1.92</v>
      </c>
      <c r="AA45" s="25">
        <v>18843110</v>
      </c>
    </row>
    <row r="46" spans="1:27" ht="13.5">
      <c r="A46" s="5" t="s">
        <v>50</v>
      </c>
      <c r="B46" s="3"/>
      <c r="C46" s="22">
        <v>13913333</v>
      </c>
      <c r="D46" s="22"/>
      <c r="E46" s="23">
        <v>13413120</v>
      </c>
      <c r="F46" s="24">
        <v>13413120</v>
      </c>
      <c r="G46" s="24">
        <v>1214773</v>
      </c>
      <c r="H46" s="24">
        <v>1254861</v>
      </c>
      <c r="I46" s="24">
        <v>1078265</v>
      </c>
      <c r="J46" s="24">
        <v>3547899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3547899</v>
      </c>
      <c r="X46" s="24">
        <v>3353280</v>
      </c>
      <c r="Y46" s="24">
        <v>194619</v>
      </c>
      <c r="Z46" s="6">
        <v>5.8</v>
      </c>
      <c r="AA46" s="22">
        <v>13413120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590267892</v>
      </c>
      <c r="D48" s="40">
        <f>+D28+D32+D38+D42+D47</f>
        <v>0</v>
      </c>
      <c r="E48" s="41">
        <f t="shared" si="9"/>
        <v>587460936</v>
      </c>
      <c r="F48" s="42">
        <f t="shared" si="9"/>
        <v>587460936</v>
      </c>
      <c r="G48" s="42">
        <f t="shared" si="9"/>
        <v>66406325</v>
      </c>
      <c r="H48" s="42">
        <f t="shared" si="9"/>
        <v>26242522</v>
      </c>
      <c r="I48" s="42">
        <f t="shared" si="9"/>
        <v>27812060</v>
      </c>
      <c r="J48" s="42">
        <f t="shared" si="9"/>
        <v>120460907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120460907</v>
      </c>
      <c r="X48" s="42">
        <f t="shared" si="9"/>
        <v>154465327</v>
      </c>
      <c r="Y48" s="42">
        <f t="shared" si="9"/>
        <v>-34004420</v>
      </c>
      <c r="Z48" s="43">
        <f>+IF(X48&lt;&gt;0,+(Y48/X48)*100,0)</f>
        <v>-22.0142737923314</v>
      </c>
      <c r="AA48" s="40">
        <f>+AA28+AA32+AA38+AA42+AA47</f>
        <v>587460936</v>
      </c>
    </row>
    <row r="49" spans="1:27" ht="13.5">
      <c r="A49" s="14" t="s">
        <v>58</v>
      </c>
      <c r="B49" s="15"/>
      <c r="C49" s="44">
        <f aca="true" t="shared" si="10" ref="C49:Y49">+C25-C48</f>
        <v>-51246409</v>
      </c>
      <c r="D49" s="44">
        <f>+D25-D48</f>
        <v>0</v>
      </c>
      <c r="E49" s="45">
        <f t="shared" si="10"/>
        <v>-58895004</v>
      </c>
      <c r="F49" s="46">
        <f t="shared" si="10"/>
        <v>-58895004</v>
      </c>
      <c r="G49" s="46">
        <f t="shared" si="10"/>
        <v>12539247</v>
      </c>
      <c r="H49" s="46">
        <f t="shared" si="10"/>
        <v>4224581</v>
      </c>
      <c r="I49" s="46">
        <f t="shared" si="10"/>
        <v>6897647</v>
      </c>
      <c r="J49" s="46">
        <f t="shared" si="10"/>
        <v>23661475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23661475</v>
      </c>
      <c r="X49" s="46">
        <f>IF(F25=F48,0,X25-X48)</f>
        <v>-19660790</v>
      </c>
      <c r="Y49" s="46">
        <f t="shared" si="10"/>
        <v>43322265</v>
      </c>
      <c r="Z49" s="47">
        <f>+IF(X49&lt;&gt;0,+(Y49/X49)*100,0)</f>
        <v>-220.34854652330858</v>
      </c>
      <c r="AA49" s="44">
        <f>+AA25-AA48</f>
        <v>-58895004</v>
      </c>
    </row>
    <row r="50" spans="1:27" ht="13.5">
      <c r="A50" s="16" t="s">
        <v>83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88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168537013</v>
      </c>
      <c r="D5" s="19">
        <f>SUM(D6:D8)</f>
        <v>0</v>
      </c>
      <c r="E5" s="20">
        <f t="shared" si="0"/>
        <v>177875960</v>
      </c>
      <c r="F5" s="21">
        <f t="shared" si="0"/>
        <v>177875960</v>
      </c>
      <c r="G5" s="21">
        <f t="shared" si="0"/>
        <v>18733460</v>
      </c>
      <c r="H5" s="21">
        <f t="shared" si="0"/>
        <v>50885047</v>
      </c>
      <c r="I5" s="21">
        <f t="shared" si="0"/>
        <v>7550995</v>
      </c>
      <c r="J5" s="21">
        <f t="shared" si="0"/>
        <v>77169502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77169502</v>
      </c>
      <c r="X5" s="21">
        <f t="shared" si="0"/>
        <v>44469000</v>
      </c>
      <c r="Y5" s="21">
        <f t="shared" si="0"/>
        <v>32700502</v>
      </c>
      <c r="Z5" s="4">
        <f>+IF(X5&lt;&gt;0,+(Y5/X5)*100,0)</f>
        <v>73.53550113562257</v>
      </c>
      <c r="AA5" s="19">
        <f>SUM(AA6:AA8)</f>
        <v>177875960</v>
      </c>
    </row>
    <row r="6" spans="1:27" ht="13.5">
      <c r="A6" s="5" t="s">
        <v>33</v>
      </c>
      <c r="B6" s="3"/>
      <c r="C6" s="22">
        <v>6140508</v>
      </c>
      <c r="D6" s="22"/>
      <c r="E6" s="23">
        <v>350000</v>
      </c>
      <c r="F6" s="24">
        <v>350000</v>
      </c>
      <c r="G6" s="24">
        <v>14561</v>
      </c>
      <c r="H6" s="24">
        <v>45332</v>
      </c>
      <c r="I6" s="24">
        <v>18929</v>
      </c>
      <c r="J6" s="24">
        <v>78822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78822</v>
      </c>
      <c r="X6" s="24">
        <v>87000</v>
      </c>
      <c r="Y6" s="24">
        <v>-8178</v>
      </c>
      <c r="Z6" s="6">
        <v>-9.4</v>
      </c>
      <c r="AA6" s="22">
        <v>350000</v>
      </c>
    </row>
    <row r="7" spans="1:27" ht="13.5">
      <c r="A7" s="5" t="s">
        <v>34</v>
      </c>
      <c r="B7" s="3"/>
      <c r="C7" s="25">
        <v>160362787</v>
      </c>
      <c r="D7" s="25"/>
      <c r="E7" s="26">
        <v>170072710</v>
      </c>
      <c r="F7" s="27">
        <v>170072710</v>
      </c>
      <c r="G7" s="27">
        <v>18718898</v>
      </c>
      <c r="H7" s="27">
        <v>50698953</v>
      </c>
      <c r="I7" s="27">
        <v>7147631</v>
      </c>
      <c r="J7" s="27">
        <v>76565482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76565482</v>
      </c>
      <c r="X7" s="27">
        <v>42519000</v>
      </c>
      <c r="Y7" s="27">
        <v>34046482</v>
      </c>
      <c r="Z7" s="7">
        <v>80.07</v>
      </c>
      <c r="AA7" s="25">
        <v>170072710</v>
      </c>
    </row>
    <row r="8" spans="1:27" ht="13.5">
      <c r="A8" s="5" t="s">
        <v>35</v>
      </c>
      <c r="B8" s="3"/>
      <c r="C8" s="22">
        <v>2033718</v>
      </c>
      <c r="D8" s="22"/>
      <c r="E8" s="23">
        <v>7453250</v>
      </c>
      <c r="F8" s="24">
        <v>7453250</v>
      </c>
      <c r="G8" s="24">
        <v>1</v>
      </c>
      <c r="H8" s="24">
        <v>140762</v>
      </c>
      <c r="I8" s="24">
        <v>384435</v>
      </c>
      <c r="J8" s="24">
        <v>525198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525198</v>
      </c>
      <c r="X8" s="24">
        <v>1863000</v>
      </c>
      <c r="Y8" s="24">
        <v>-1337802</v>
      </c>
      <c r="Z8" s="6">
        <v>-71.81</v>
      </c>
      <c r="AA8" s="22">
        <v>7453250</v>
      </c>
    </row>
    <row r="9" spans="1:27" ht="13.5">
      <c r="A9" s="2" t="s">
        <v>36</v>
      </c>
      <c r="B9" s="3"/>
      <c r="C9" s="19">
        <f aca="true" t="shared" si="1" ref="C9:Y9">SUM(C10:C14)</f>
        <v>25181612</v>
      </c>
      <c r="D9" s="19">
        <f>SUM(D10:D14)</f>
        <v>0</v>
      </c>
      <c r="E9" s="20">
        <f t="shared" si="1"/>
        <v>26547440</v>
      </c>
      <c r="F9" s="21">
        <f t="shared" si="1"/>
        <v>26547440</v>
      </c>
      <c r="G9" s="21">
        <f t="shared" si="1"/>
        <v>701361</v>
      </c>
      <c r="H9" s="21">
        <f t="shared" si="1"/>
        <v>631240</v>
      </c>
      <c r="I9" s="21">
        <f t="shared" si="1"/>
        <v>1770345</v>
      </c>
      <c r="J9" s="21">
        <f t="shared" si="1"/>
        <v>3102946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3102946</v>
      </c>
      <c r="X9" s="21">
        <f t="shared" si="1"/>
        <v>6387000</v>
      </c>
      <c r="Y9" s="21">
        <f t="shared" si="1"/>
        <v>-3284054</v>
      </c>
      <c r="Z9" s="4">
        <f>+IF(X9&lt;&gt;0,+(Y9/X9)*100,0)</f>
        <v>-51.41778612807265</v>
      </c>
      <c r="AA9" s="19">
        <f>SUM(AA10:AA14)</f>
        <v>26547440</v>
      </c>
    </row>
    <row r="10" spans="1:27" ht="13.5">
      <c r="A10" s="5" t="s">
        <v>37</v>
      </c>
      <c r="B10" s="3"/>
      <c r="C10" s="22">
        <v>3316614</v>
      </c>
      <c r="D10" s="22"/>
      <c r="E10" s="23">
        <v>2886410</v>
      </c>
      <c r="F10" s="24">
        <v>2886410</v>
      </c>
      <c r="G10" s="24">
        <v>34614</v>
      </c>
      <c r="H10" s="24">
        <v>25385</v>
      </c>
      <c r="I10" s="24">
        <v>869538</v>
      </c>
      <c r="J10" s="24">
        <v>929537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929537</v>
      </c>
      <c r="X10" s="24">
        <v>471000</v>
      </c>
      <c r="Y10" s="24">
        <v>458537</v>
      </c>
      <c r="Z10" s="6">
        <v>97.35</v>
      </c>
      <c r="AA10" s="22">
        <v>2886410</v>
      </c>
    </row>
    <row r="11" spans="1:27" ht="13.5">
      <c r="A11" s="5" t="s">
        <v>38</v>
      </c>
      <c r="B11" s="3"/>
      <c r="C11" s="22">
        <v>1759211</v>
      </c>
      <c r="D11" s="22"/>
      <c r="E11" s="23">
        <v>14661930</v>
      </c>
      <c r="F11" s="24">
        <v>14661930</v>
      </c>
      <c r="G11" s="24">
        <v>46719</v>
      </c>
      <c r="H11" s="24">
        <v>48436</v>
      </c>
      <c r="I11" s="24">
        <v>207589</v>
      </c>
      <c r="J11" s="24">
        <v>302744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302744</v>
      </c>
      <c r="X11" s="24">
        <v>3666000</v>
      </c>
      <c r="Y11" s="24">
        <v>-3363256</v>
      </c>
      <c r="Z11" s="6">
        <v>-91.74</v>
      </c>
      <c r="AA11" s="22">
        <v>14661930</v>
      </c>
    </row>
    <row r="12" spans="1:27" ht="13.5">
      <c r="A12" s="5" t="s">
        <v>39</v>
      </c>
      <c r="B12" s="3"/>
      <c r="C12" s="22">
        <v>16282487</v>
      </c>
      <c r="D12" s="22"/>
      <c r="E12" s="23">
        <v>5499100</v>
      </c>
      <c r="F12" s="24">
        <v>5499100</v>
      </c>
      <c r="G12" s="24">
        <v>320718</v>
      </c>
      <c r="H12" s="24">
        <v>223557</v>
      </c>
      <c r="I12" s="24">
        <v>369239</v>
      </c>
      <c r="J12" s="24">
        <v>913514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913514</v>
      </c>
      <c r="X12" s="24">
        <v>1374000</v>
      </c>
      <c r="Y12" s="24">
        <v>-460486</v>
      </c>
      <c r="Z12" s="6">
        <v>-33.51</v>
      </c>
      <c r="AA12" s="22">
        <v>5499100</v>
      </c>
    </row>
    <row r="13" spans="1:27" ht="13.5">
      <c r="A13" s="5" t="s">
        <v>40</v>
      </c>
      <c r="B13" s="3"/>
      <c r="C13" s="22">
        <v>3823300</v>
      </c>
      <c r="D13" s="22"/>
      <c r="E13" s="23">
        <v>3500000</v>
      </c>
      <c r="F13" s="24">
        <v>3500000</v>
      </c>
      <c r="G13" s="24">
        <v>299310</v>
      </c>
      <c r="H13" s="24">
        <v>333862</v>
      </c>
      <c r="I13" s="24">
        <v>323979</v>
      </c>
      <c r="J13" s="24">
        <v>957151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957151</v>
      </c>
      <c r="X13" s="24">
        <v>876000</v>
      </c>
      <c r="Y13" s="24">
        <v>81151</v>
      </c>
      <c r="Z13" s="6">
        <v>9.26</v>
      </c>
      <c r="AA13" s="22">
        <v>3500000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36403858</v>
      </c>
      <c r="D15" s="19">
        <f>SUM(D16:D18)</f>
        <v>0</v>
      </c>
      <c r="E15" s="20">
        <f t="shared" si="2"/>
        <v>645520</v>
      </c>
      <c r="F15" s="21">
        <f t="shared" si="2"/>
        <v>645520</v>
      </c>
      <c r="G15" s="21">
        <f t="shared" si="2"/>
        <v>31195</v>
      </c>
      <c r="H15" s="21">
        <f t="shared" si="2"/>
        <v>39831</v>
      </c>
      <c r="I15" s="21">
        <f t="shared" si="2"/>
        <v>62165</v>
      </c>
      <c r="J15" s="21">
        <f t="shared" si="2"/>
        <v>133191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133191</v>
      </c>
      <c r="X15" s="21">
        <f t="shared" si="2"/>
        <v>162000</v>
      </c>
      <c r="Y15" s="21">
        <f t="shared" si="2"/>
        <v>-28809</v>
      </c>
      <c r="Z15" s="4">
        <f>+IF(X15&lt;&gt;0,+(Y15/X15)*100,0)</f>
        <v>-17.783333333333335</v>
      </c>
      <c r="AA15" s="19">
        <f>SUM(AA16:AA18)</f>
        <v>645520</v>
      </c>
    </row>
    <row r="16" spans="1:27" ht="13.5">
      <c r="A16" s="5" t="s">
        <v>43</v>
      </c>
      <c r="B16" s="3"/>
      <c r="C16" s="22">
        <v>503952</v>
      </c>
      <c r="D16" s="22"/>
      <c r="E16" s="23">
        <v>645520</v>
      </c>
      <c r="F16" s="24">
        <v>645520</v>
      </c>
      <c r="G16" s="24">
        <v>31195</v>
      </c>
      <c r="H16" s="24">
        <v>39831</v>
      </c>
      <c r="I16" s="24">
        <v>62165</v>
      </c>
      <c r="J16" s="24">
        <v>133191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133191</v>
      </c>
      <c r="X16" s="24">
        <v>162000</v>
      </c>
      <c r="Y16" s="24">
        <v>-28809</v>
      </c>
      <c r="Z16" s="6">
        <v>-17.78</v>
      </c>
      <c r="AA16" s="22">
        <v>645520</v>
      </c>
    </row>
    <row r="17" spans="1:27" ht="13.5">
      <c r="A17" s="5" t="s">
        <v>44</v>
      </c>
      <c r="B17" s="3"/>
      <c r="C17" s="22">
        <v>35899906</v>
      </c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536176789</v>
      </c>
      <c r="D19" s="19">
        <f>SUM(D20:D23)</f>
        <v>0</v>
      </c>
      <c r="E19" s="20">
        <f t="shared" si="3"/>
        <v>684648010</v>
      </c>
      <c r="F19" s="21">
        <f t="shared" si="3"/>
        <v>684648010</v>
      </c>
      <c r="G19" s="21">
        <f t="shared" si="3"/>
        <v>39144293</v>
      </c>
      <c r="H19" s="21">
        <f t="shared" si="3"/>
        <v>40650783</v>
      </c>
      <c r="I19" s="21">
        <f t="shared" si="3"/>
        <v>54379832</v>
      </c>
      <c r="J19" s="21">
        <f t="shared" si="3"/>
        <v>134174908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134174908</v>
      </c>
      <c r="X19" s="21">
        <f t="shared" si="3"/>
        <v>170118000</v>
      </c>
      <c r="Y19" s="21">
        <f t="shared" si="3"/>
        <v>-35943092</v>
      </c>
      <c r="Z19" s="4">
        <f>+IF(X19&lt;&gt;0,+(Y19/X19)*100,0)</f>
        <v>-21.128329747586967</v>
      </c>
      <c r="AA19" s="19">
        <f>SUM(AA20:AA23)</f>
        <v>684648010</v>
      </c>
    </row>
    <row r="20" spans="1:27" ht="13.5">
      <c r="A20" s="5" t="s">
        <v>47</v>
      </c>
      <c r="B20" s="3"/>
      <c r="C20" s="22">
        <v>232422032</v>
      </c>
      <c r="D20" s="22"/>
      <c r="E20" s="23">
        <v>240627720</v>
      </c>
      <c r="F20" s="24">
        <v>240627720</v>
      </c>
      <c r="G20" s="24">
        <v>18354645</v>
      </c>
      <c r="H20" s="24">
        <v>13705606</v>
      </c>
      <c r="I20" s="24">
        <v>19929559</v>
      </c>
      <c r="J20" s="24">
        <v>51989810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51989810</v>
      </c>
      <c r="X20" s="24">
        <v>59112000</v>
      </c>
      <c r="Y20" s="24">
        <v>-7122190</v>
      </c>
      <c r="Z20" s="6">
        <v>-12.05</v>
      </c>
      <c r="AA20" s="22">
        <v>240627720</v>
      </c>
    </row>
    <row r="21" spans="1:27" ht="13.5">
      <c r="A21" s="5" t="s">
        <v>48</v>
      </c>
      <c r="B21" s="3"/>
      <c r="C21" s="22">
        <v>223766130</v>
      </c>
      <c r="D21" s="22"/>
      <c r="E21" s="23">
        <v>325639670</v>
      </c>
      <c r="F21" s="24">
        <v>325639670</v>
      </c>
      <c r="G21" s="24">
        <v>16802707</v>
      </c>
      <c r="H21" s="24">
        <v>20549487</v>
      </c>
      <c r="I21" s="24">
        <v>28127573</v>
      </c>
      <c r="J21" s="24">
        <v>65479767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65479767</v>
      </c>
      <c r="X21" s="24">
        <v>81411000</v>
      </c>
      <c r="Y21" s="24">
        <v>-15931233</v>
      </c>
      <c r="Z21" s="6">
        <v>-19.57</v>
      </c>
      <c r="AA21" s="22">
        <v>325639670</v>
      </c>
    </row>
    <row r="22" spans="1:27" ht="13.5">
      <c r="A22" s="5" t="s">
        <v>49</v>
      </c>
      <c r="B22" s="3"/>
      <c r="C22" s="25">
        <v>36047103</v>
      </c>
      <c r="D22" s="25"/>
      <c r="E22" s="26">
        <v>59984580</v>
      </c>
      <c r="F22" s="27">
        <v>59984580</v>
      </c>
      <c r="G22" s="27">
        <v>1756247</v>
      </c>
      <c r="H22" s="27">
        <v>2767541</v>
      </c>
      <c r="I22" s="27">
        <v>2368008</v>
      </c>
      <c r="J22" s="27">
        <v>6891796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6891796</v>
      </c>
      <c r="X22" s="27">
        <v>14997000</v>
      </c>
      <c r="Y22" s="27">
        <v>-8105204</v>
      </c>
      <c r="Z22" s="7">
        <v>-54.05</v>
      </c>
      <c r="AA22" s="25">
        <v>59984580</v>
      </c>
    </row>
    <row r="23" spans="1:27" ht="13.5">
      <c r="A23" s="5" t="s">
        <v>50</v>
      </c>
      <c r="B23" s="3"/>
      <c r="C23" s="22">
        <v>43941524</v>
      </c>
      <c r="D23" s="22"/>
      <c r="E23" s="23">
        <v>58396040</v>
      </c>
      <c r="F23" s="24">
        <v>58396040</v>
      </c>
      <c r="G23" s="24">
        <v>2230694</v>
      </c>
      <c r="H23" s="24">
        <v>3628149</v>
      </c>
      <c r="I23" s="24">
        <v>3954692</v>
      </c>
      <c r="J23" s="24">
        <v>9813535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9813535</v>
      </c>
      <c r="X23" s="24">
        <v>14598000</v>
      </c>
      <c r="Y23" s="24">
        <v>-4784465</v>
      </c>
      <c r="Z23" s="6">
        <v>-32.77</v>
      </c>
      <c r="AA23" s="22">
        <v>58396040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766299272</v>
      </c>
      <c r="D25" s="40">
        <f>+D5+D9+D15+D19+D24</f>
        <v>0</v>
      </c>
      <c r="E25" s="41">
        <f t="shared" si="4"/>
        <v>889716930</v>
      </c>
      <c r="F25" s="42">
        <f t="shared" si="4"/>
        <v>889716930</v>
      </c>
      <c r="G25" s="42">
        <f t="shared" si="4"/>
        <v>58610309</v>
      </c>
      <c r="H25" s="42">
        <f t="shared" si="4"/>
        <v>92206901</v>
      </c>
      <c r="I25" s="42">
        <f t="shared" si="4"/>
        <v>63763337</v>
      </c>
      <c r="J25" s="42">
        <f t="shared" si="4"/>
        <v>214580547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214580547</v>
      </c>
      <c r="X25" s="42">
        <f t="shared" si="4"/>
        <v>221136000</v>
      </c>
      <c r="Y25" s="42">
        <f t="shared" si="4"/>
        <v>-6555453</v>
      </c>
      <c r="Z25" s="43">
        <f>+IF(X25&lt;&gt;0,+(Y25/X25)*100,0)</f>
        <v>-2.9644440525287608</v>
      </c>
      <c r="AA25" s="40">
        <f>+AA5+AA9+AA15+AA19+AA24</f>
        <v>889716930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178544552</v>
      </c>
      <c r="D28" s="19">
        <f>SUM(D29:D31)</f>
        <v>0</v>
      </c>
      <c r="E28" s="20">
        <f t="shared" si="5"/>
        <v>203613890</v>
      </c>
      <c r="F28" s="21">
        <f t="shared" si="5"/>
        <v>203613890</v>
      </c>
      <c r="G28" s="21">
        <f t="shared" si="5"/>
        <v>8252995</v>
      </c>
      <c r="H28" s="21">
        <f t="shared" si="5"/>
        <v>16890825</v>
      </c>
      <c r="I28" s="21">
        <f t="shared" si="5"/>
        <v>6921284</v>
      </c>
      <c r="J28" s="21">
        <f t="shared" si="5"/>
        <v>32065104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32065104</v>
      </c>
      <c r="X28" s="21">
        <f t="shared" si="5"/>
        <v>35940000</v>
      </c>
      <c r="Y28" s="21">
        <f t="shared" si="5"/>
        <v>-3874896</v>
      </c>
      <c r="Z28" s="4">
        <f>+IF(X28&lt;&gt;0,+(Y28/X28)*100,0)</f>
        <v>-10.781569282136894</v>
      </c>
      <c r="AA28" s="19">
        <f>SUM(AA29:AA31)</f>
        <v>203613890</v>
      </c>
    </row>
    <row r="29" spans="1:27" ht="13.5">
      <c r="A29" s="5" t="s">
        <v>33</v>
      </c>
      <c r="B29" s="3"/>
      <c r="C29" s="22">
        <v>60328074</v>
      </c>
      <c r="D29" s="22"/>
      <c r="E29" s="23">
        <v>87135500</v>
      </c>
      <c r="F29" s="24">
        <v>87135500</v>
      </c>
      <c r="G29" s="24">
        <v>4470454</v>
      </c>
      <c r="H29" s="24">
        <v>5146603</v>
      </c>
      <c r="I29" s="24">
        <v>5092903</v>
      </c>
      <c r="J29" s="24">
        <v>14709960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14709960</v>
      </c>
      <c r="X29" s="24">
        <v>16326000</v>
      </c>
      <c r="Y29" s="24">
        <v>-1616040</v>
      </c>
      <c r="Z29" s="6">
        <v>-9.9</v>
      </c>
      <c r="AA29" s="22">
        <v>87135500</v>
      </c>
    </row>
    <row r="30" spans="1:27" ht="13.5">
      <c r="A30" s="5" t="s">
        <v>34</v>
      </c>
      <c r="B30" s="3"/>
      <c r="C30" s="25">
        <v>85611678</v>
      </c>
      <c r="D30" s="25"/>
      <c r="E30" s="26">
        <v>64741760</v>
      </c>
      <c r="F30" s="27">
        <v>64741760</v>
      </c>
      <c r="G30" s="27">
        <v>2055688</v>
      </c>
      <c r="H30" s="27">
        <v>10110828</v>
      </c>
      <c r="I30" s="27">
        <v>1691</v>
      </c>
      <c r="J30" s="27">
        <v>12168207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12168207</v>
      </c>
      <c r="X30" s="27">
        <v>8817000</v>
      </c>
      <c r="Y30" s="27">
        <v>3351207</v>
      </c>
      <c r="Z30" s="7">
        <v>38.01</v>
      </c>
      <c r="AA30" s="25">
        <v>64741760</v>
      </c>
    </row>
    <row r="31" spans="1:27" ht="13.5">
      <c r="A31" s="5" t="s">
        <v>35</v>
      </c>
      <c r="B31" s="3"/>
      <c r="C31" s="22">
        <v>32604800</v>
      </c>
      <c r="D31" s="22"/>
      <c r="E31" s="23">
        <v>51736630</v>
      </c>
      <c r="F31" s="24">
        <v>51736630</v>
      </c>
      <c r="G31" s="24">
        <v>1726853</v>
      </c>
      <c r="H31" s="24">
        <v>1633394</v>
      </c>
      <c r="I31" s="24">
        <v>1826690</v>
      </c>
      <c r="J31" s="24">
        <v>5186937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5186937</v>
      </c>
      <c r="X31" s="24">
        <v>10797000</v>
      </c>
      <c r="Y31" s="24">
        <v>-5610063</v>
      </c>
      <c r="Z31" s="6">
        <v>-51.96</v>
      </c>
      <c r="AA31" s="22">
        <v>51736630</v>
      </c>
    </row>
    <row r="32" spans="1:27" ht="13.5">
      <c r="A32" s="2" t="s">
        <v>36</v>
      </c>
      <c r="B32" s="3"/>
      <c r="C32" s="19">
        <f aca="true" t="shared" si="6" ref="C32:Y32">SUM(C33:C37)</f>
        <v>68427828</v>
      </c>
      <c r="D32" s="19">
        <f>SUM(D33:D37)</f>
        <v>0</v>
      </c>
      <c r="E32" s="20">
        <f t="shared" si="6"/>
        <v>78114020</v>
      </c>
      <c r="F32" s="21">
        <f t="shared" si="6"/>
        <v>78114020</v>
      </c>
      <c r="G32" s="21">
        <f t="shared" si="6"/>
        <v>4616572</v>
      </c>
      <c r="H32" s="21">
        <f t="shared" si="6"/>
        <v>4282505</v>
      </c>
      <c r="I32" s="21">
        <f t="shared" si="6"/>
        <v>5864418</v>
      </c>
      <c r="J32" s="21">
        <f t="shared" si="6"/>
        <v>14763495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14763495</v>
      </c>
      <c r="X32" s="21">
        <f t="shared" si="6"/>
        <v>21285000</v>
      </c>
      <c r="Y32" s="21">
        <f t="shared" si="6"/>
        <v>-6521505</v>
      </c>
      <c r="Z32" s="4">
        <f>+IF(X32&lt;&gt;0,+(Y32/X32)*100,0)</f>
        <v>-30.638971106412967</v>
      </c>
      <c r="AA32" s="19">
        <f>SUM(AA33:AA37)</f>
        <v>78114020</v>
      </c>
    </row>
    <row r="33" spans="1:27" ht="13.5">
      <c r="A33" s="5" t="s">
        <v>37</v>
      </c>
      <c r="B33" s="3"/>
      <c r="C33" s="22">
        <v>7048830</v>
      </c>
      <c r="D33" s="22"/>
      <c r="E33" s="23">
        <v>10016480</v>
      </c>
      <c r="F33" s="24">
        <v>10016480</v>
      </c>
      <c r="G33" s="24">
        <v>504681</v>
      </c>
      <c r="H33" s="24">
        <v>470980</v>
      </c>
      <c r="I33" s="24">
        <v>577563</v>
      </c>
      <c r="J33" s="24">
        <v>1553224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1553224</v>
      </c>
      <c r="X33" s="24">
        <v>2670000</v>
      </c>
      <c r="Y33" s="24">
        <v>-1116776</v>
      </c>
      <c r="Z33" s="6">
        <v>-41.83</v>
      </c>
      <c r="AA33" s="22">
        <v>10016480</v>
      </c>
    </row>
    <row r="34" spans="1:27" ht="13.5">
      <c r="A34" s="5" t="s">
        <v>38</v>
      </c>
      <c r="B34" s="3"/>
      <c r="C34" s="22">
        <v>21506947</v>
      </c>
      <c r="D34" s="22"/>
      <c r="E34" s="23">
        <v>23753600</v>
      </c>
      <c r="F34" s="24">
        <v>23753600</v>
      </c>
      <c r="G34" s="24">
        <v>1220305</v>
      </c>
      <c r="H34" s="24">
        <v>899217</v>
      </c>
      <c r="I34" s="24">
        <v>1024318</v>
      </c>
      <c r="J34" s="24">
        <v>3143840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3143840</v>
      </c>
      <c r="X34" s="24">
        <v>7335000</v>
      </c>
      <c r="Y34" s="24">
        <v>-4191160</v>
      </c>
      <c r="Z34" s="6">
        <v>-57.14</v>
      </c>
      <c r="AA34" s="22">
        <v>23753600</v>
      </c>
    </row>
    <row r="35" spans="1:27" ht="13.5">
      <c r="A35" s="5" t="s">
        <v>39</v>
      </c>
      <c r="B35" s="3"/>
      <c r="C35" s="22">
        <v>32680685</v>
      </c>
      <c r="D35" s="22"/>
      <c r="E35" s="23">
        <v>40684800</v>
      </c>
      <c r="F35" s="24">
        <v>40684800</v>
      </c>
      <c r="G35" s="24">
        <v>2638961</v>
      </c>
      <c r="H35" s="24">
        <v>2694055</v>
      </c>
      <c r="I35" s="24">
        <v>3987191</v>
      </c>
      <c r="J35" s="24">
        <v>9320207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9320207</v>
      </c>
      <c r="X35" s="24">
        <v>10260000</v>
      </c>
      <c r="Y35" s="24">
        <v>-939793</v>
      </c>
      <c r="Z35" s="6">
        <v>-9.16</v>
      </c>
      <c r="AA35" s="22">
        <v>40684800</v>
      </c>
    </row>
    <row r="36" spans="1:27" ht="13.5">
      <c r="A36" s="5" t="s">
        <v>40</v>
      </c>
      <c r="B36" s="3"/>
      <c r="C36" s="22">
        <v>7191366</v>
      </c>
      <c r="D36" s="22"/>
      <c r="E36" s="23">
        <v>3659140</v>
      </c>
      <c r="F36" s="24">
        <v>3659140</v>
      </c>
      <c r="G36" s="24">
        <v>252625</v>
      </c>
      <c r="H36" s="24">
        <v>218253</v>
      </c>
      <c r="I36" s="24">
        <v>275346</v>
      </c>
      <c r="J36" s="24">
        <v>746224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746224</v>
      </c>
      <c r="X36" s="24">
        <v>1020000</v>
      </c>
      <c r="Y36" s="24">
        <v>-273776</v>
      </c>
      <c r="Z36" s="6">
        <v>-26.84</v>
      </c>
      <c r="AA36" s="22">
        <v>3659140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35450841</v>
      </c>
      <c r="D38" s="19">
        <f>SUM(D39:D41)</f>
        <v>0</v>
      </c>
      <c r="E38" s="20">
        <f t="shared" si="7"/>
        <v>59422850</v>
      </c>
      <c r="F38" s="21">
        <f t="shared" si="7"/>
        <v>59422850</v>
      </c>
      <c r="G38" s="21">
        <f t="shared" si="7"/>
        <v>857684</v>
      </c>
      <c r="H38" s="21">
        <f t="shared" si="7"/>
        <v>948476</v>
      </c>
      <c r="I38" s="21">
        <f t="shared" si="7"/>
        <v>918209</v>
      </c>
      <c r="J38" s="21">
        <f t="shared" si="7"/>
        <v>2724369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2724369</v>
      </c>
      <c r="X38" s="21">
        <f t="shared" si="7"/>
        <v>14571000</v>
      </c>
      <c r="Y38" s="21">
        <f t="shared" si="7"/>
        <v>-11846631</v>
      </c>
      <c r="Z38" s="4">
        <f>+IF(X38&lt;&gt;0,+(Y38/X38)*100,0)</f>
        <v>-81.30280008235536</v>
      </c>
      <c r="AA38" s="19">
        <f>SUM(AA39:AA41)</f>
        <v>59422850</v>
      </c>
    </row>
    <row r="39" spans="1:27" ht="13.5">
      <c r="A39" s="5" t="s">
        <v>43</v>
      </c>
      <c r="B39" s="3"/>
      <c r="C39" s="22">
        <v>5714919</v>
      </c>
      <c r="D39" s="22"/>
      <c r="E39" s="23">
        <v>7552800</v>
      </c>
      <c r="F39" s="24">
        <v>7552800</v>
      </c>
      <c r="G39" s="24">
        <v>513122</v>
      </c>
      <c r="H39" s="24">
        <v>515345</v>
      </c>
      <c r="I39" s="24">
        <v>489070</v>
      </c>
      <c r="J39" s="24">
        <v>1517537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1517537</v>
      </c>
      <c r="X39" s="24">
        <v>1602000</v>
      </c>
      <c r="Y39" s="24">
        <v>-84463</v>
      </c>
      <c r="Z39" s="6">
        <v>-5.27</v>
      </c>
      <c r="AA39" s="22">
        <v>7552800</v>
      </c>
    </row>
    <row r="40" spans="1:27" ht="13.5">
      <c r="A40" s="5" t="s">
        <v>44</v>
      </c>
      <c r="B40" s="3"/>
      <c r="C40" s="22">
        <v>29735922</v>
      </c>
      <c r="D40" s="22"/>
      <c r="E40" s="23">
        <v>51870050</v>
      </c>
      <c r="F40" s="24">
        <v>51870050</v>
      </c>
      <c r="G40" s="24">
        <v>344562</v>
      </c>
      <c r="H40" s="24">
        <v>433131</v>
      </c>
      <c r="I40" s="24">
        <v>429139</v>
      </c>
      <c r="J40" s="24">
        <v>1206832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1206832</v>
      </c>
      <c r="X40" s="24">
        <v>12969000</v>
      </c>
      <c r="Y40" s="24">
        <v>-11762168</v>
      </c>
      <c r="Z40" s="6">
        <v>-90.69</v>
      </c>
      <c r="AA40" s="22">
        <v>51870050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443080900</v>
      </c>
      <c r="D42" s="19">
        <f>SUM(D43:D46)</f>
        <v>0</v>
      </c>
      <c r="E42" s="20">
        <f t="shared" si="8"/>
        <v>527355470</v>
      </c>
      <c r="F42" s="21">
        <f t="shared" si="8"/>
        <v>527355470</v>
      </c>
      <c r="G42" s="21">
        <f t="shared" si="8"/>
        <v>2237725</v>
      </c>
      <c r="H42" s="21">
        <f t="shared" si="8"/>
        <v>44997043</v>
      </c>
      <c r="I42" s="21">
        <f t="shared" si="8"/>
        <v>23805450</v>
      </c>
      <c r="J42" s="21">
        <f t="shared" si="8"/>
        <v>71040218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71040218</v>
      </c>
      <c r="X42" s="21">
        <f t="shared" si="8"/>
        <v>149205000</v>
      </c>
      <c r="Y42" s="21">
        <f t="shared" si="8"/>
        <v>-78164782</v>
      </c>
      <c r="Z42" s="4">
        <f>+IF(X42&lt;&gt;0,+(Y42/X42)*100,0)</f>
        <v>-52.38750846151269</v>
      </c>
      <c r="AA42" s="19">
        <f>SUM(AA43:AA46)</f>
        <v>527355470</v>
      </c>
    </row>
    <row r="43" spans="1:27" ht="13.5">
      <c r="A43" s="5" t="s">
        <v>47</v>
      </c>
      <c r="B43" s="3"/>
      <c r="C43" s="22">
        <v>196659036</v>
      </c>
      <c r="D43" s="22"/>
      <c r="E43" s="23">
        <v>252505930</v>
      </c>
      <c r="F43" s="24">
        <v>252505930</v>
      </c>
      <c r="G43" s="24">
        <v>513787</v>
      </c>
      <c r="H43" s="24">
        <v>25880447</v>
      </c>
      <c r="I43" s="24">
        <v>6750485</v>
      </c>
      <c r="J43" s="24">
        <v>33144719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33144719</v>
      </c>
      <c r="X43" s="24">
        <v>69000000</v>
      </c>
      <c r="Y43" s="24">
        <v>-35855281</v>
      </c>
      <c r="Z43" s="6">
        <v>-51.96</v>
      </c>
      <c r="AA43" s="22">
        <v>252505930</v>
      </c>
    </row>
    <row r="44" spans="1:27" ht="13.5">
      <c r="A44" s="5" t="s">
        <v>48</v>
      </c>
      <c r="B44" s="3"/>
      <c r="C44" s="22">
        <v>165355436</v>
      </c>
      <c r="D44" s="22"/>
      <c r="E44" s="23">
        <v>175528150</v>
      </c>
      <c r="F44" s="24">
        <v>175528150</v>
      </c>
      <c r="G44" s="24">
        <v>468551</v>
      </c>
      <c r="H44" s="24">
        <v>14241826</v>
      </c>
      <c r="I44" s="24">
        <v>12178762</v>
      </c>
      <c r="J44" s="24">
        <v>26889139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26889139</v>
      </c>
      <c r="X44" s="24">
        <v>51426000</v>
      </c>
      <c r="Y44" s="24">
        <v>-24536861</v>
      </c>
      <c r="Z44" s="6">
        <v>-47.71</v>
      </c>
      <c r="AA44" s="22">
        <v>175528150</v>
      </c>
    </row>
    <row r="45" spans="1:27" ht="13.5">
      <c r="A45" s="5" t="s">
        <v>49</v>
      </c>
      <c r="B45" s="3"/>
      <c r="C45" s="25">
        <v>38835973</v>
      </c>
      <c r="D45" s="25"/>
      <c r="E45" s="26">
        <v>45207190</v>
      </c>
      <c r="F45" s="27">
        <v>45207190</v>
      </c>
      <c r="G45" s="27">
        <v>356921</v>
      </c>
      <c r="H45" s="27">
        <v>2434388</v>
      </c>
      <c r="I45" s="27">
        <v>2251485</v>
      </c>
      <c r="J45" s="27">
        <v>5042794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5042794</v>
      </c>
      <c r="X45" s="27">
        <v>13920000</v>
      </c>
      <c r="Y45" s="27">
        <v>-8877206</v>
      </c>
      <c r="Z45" s="7">
        <v>-63.77</v>
      </c>
      <c r="AA45" s="25">
        <v>45207190</v>
      </c>
    </row>
    <row r="46" spans="1:27" ht="13.5">
      <c r="A46" s="5" t="s">
        <v>50</v>
      </c>
      <c r="B46" s="3"/>
      <c r="C46" s="22">
        <v>42230455</v>
      </c>
      <c r="D46" s="22"/>
      <c r="E46" s="23">
        <v>54114200</v>
      </c>
      <c r="F46" s="24">
        <v>54114200</v>
      </c>
      <c r="G46" s="24">
        <v>898466</v>
      </c>
      <c r="H46" s="24">
        <v>2440382</v>
      </c>
      <c r="I46" s="24">
        <v>2624718</v>
      </c>
      <c r="J46" s="24">
        <v>5963566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5963566</v>
      </c>
      <c r="X46" s="24">
        <v>14859000</v>
      </c>
      <c r="Y46" s="24">
        <v>-8895434</v>
      </c>
      <c r="Z46" s="6">
        <v>-59.87</v>
      </c>
      <c r="AA46" s="22">
        <v>54114200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725504121</v>
      </c>
      <c r="D48" s="40">
        <f>+D28+D32+D38+D42+D47</f>
        <v>0</v>
      </c>
      <c r="E48" s="41">
        <f t="shared" si="9"/>
        <v>868506230</v>
      </c>
      <c r="F48" s="42">
        <f t="shared" si="9"/>
        <v>868506230</v>
      </c>
      <c r="G48" s="42">
        <f t="shared" si="9"/>
        <v>15964976</v>
      </c>
      <c r="H48" s="42">
        <f t="shared" si="9"/>
        <v>67118849</v>
      </c>
      <c r="I48" s="42">
        <f t="shared" si="9"/>
        <v>37509361</v>
      </c>
      <c r="J48" s="42">
        <f t="shared" si="9"/>
        <v>120593186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120593186</v>
      </c>
      <c r="X48" s="42">
        <f t="shared" si="9"/>
        <v>221001000</v>
      </c>
      <c r="Y48" s="42">
        <f t="shared" si="9"/>
        <v>-100407814</v>
      </c>
      <c r="Z48" s="43">
        <f>+IF(X48&lt;&gt;0,+(Y48/X48)*100,0)</f>
        <v>-45.43319441993475</v>
      </c>
      <c r="AA48" s="40">
        <f>+AA28+AA32+AA38+AA42+AA47</f>
        <v>868506230</v>
      </c>
    </row>
    <row r="49" spans="1:27" ht="13.5">
      <c r="A49" s="14" t="s">
        <v>58</v>
      </c>
      <c r="B49" s="15"/>
      <c r="C49" s="44">
        <f aca="true" t="shared" si="10" ref="C49:Y49">+C25-C48</f>
        <v>40795151</v>
      </c>
      <c r="D49" s="44">
        <f>+D25-D48</f>
        <v>0</v>
      </c>
      <c r="E49" s="45">
        <f t="shared" si="10"/>
        <v>21210700</v>
      </c>
      <c r="F49" s="46">
        <f t="shared" si="10"/>
        <v>21210700</v>
      </c>
      <c r="G49" s="46">
        <f t="shared" si="10"/>
        <v>42645333</v>
      </c>
      <c r="H49" s="46">
        <f t="shared" si="10"/>
        <v>25088052</v>
      </c>
      <c r="I49" s="46">
        <f t="shared" si="10"/>
        <v>26253976</v>
      </c>
      <c r="J49" s="46">
        <f t="shared" si="10"/>
        <v>93987361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93987361</v>
      </c>
      <c r="X49" s="46">
        <f>IF(F25=F48,0,X25-X48)</f>
        <v>135000</v>
      </c>
      <c r="Y49" s="46">
        <f t="shared" si="10"/>
        <v>93852361</v>
      </c>
      <c r="Z49" s="47">
        <f>+IF(X49&lt;&gt;0,+(Y49/X49)*100,0)</f>
        <v>69520.2674074074</v>
      </c>
      <c r="AA49" s="44">
        <f>+AA25-AA48</f>
        <v>21210700</v>
      </c>
    </row>
    <row r="50" spans="1:27" ht="13.5">
      <c r="A50" s="16" t="s">
        <v>83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88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179311536</v>
      </c>
      <c r="D5" s="19">
        <f>SUM(D6:D8)</f>
        <v>0</v>
      </c>
      <c r="E5" s="20">
        <f t="shared" si="0"/>
        <v>109025595</v>
      </c>
      <c r="F5" s="21">
        <f t="shared" si="0"/>
        <v>109025595</v>
      </c>
      <c r="G5" s="21">
        <f t="shared" si="0"/>
        <v>2655132</v>
      </c>
      <c r="H5" s="21">
        <f t="shared" si="0"/>
        <v>8469245</v>
      </c>
      <c r="I5" s="21">
        <f t="shared" si="0"/>
        <v>2525071</v>
      </c>
      <c r="J5" s="21">
        <f t="shared" si="0"/>
        <v>13649448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13649448</v>
      </c>
      <c r="X5" s="21">
        <f t="shared" si="0"/>
        <v>46953997</v>
      </c>
      <c r="Y5" s="21">
        <f t="shared" si="0"/>
        <v>-33304549</v>
      </c>
      <c r="Z5" s="4">
        <f>+IF(X5&lt;&gt;0,+(Y5/X5)*100,0)</f>
        <v>-70.93016809623258</v>
      </c>
      <c r="AA5" s="19">
        <f>SUM(AA6:AA8)</f>
        <v>109025595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179311536</v>
      </c>
      <c r="D7" s="25"/>
      <c r="E7" s="26">
        <v>109025595</v>
      </c>
      <c r="F7" s="27">
        <v>109025595</v>
      </c>
      <c r="G7" s="27">
        <v>2655132</v>
      </c>
      <c r="H7" s="27">
        <v>8469245</v>
      </c>
      <c r="I7" s="27">
        <v>2525071</v>
      </c>
      <c r="J7" s="27">
        <v>13649448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13649448</v>
      </c>
      <c r="X7" s="27">
        <v>46953997</v>
      </c>
      <c r="Y7" s="27">
        <v>-33304549</v>
      </c>
      <c r="Z7" s="7">
        <v>-70.93</v>
      </c>
      <c r="AA7" s="25">
        <v>109025595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1000000</v>
      </c>
      <c r="F9" s="21">
        <f t="shared" si="1"/>
        <v>1000000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1000000</v>
      </c>
    </row>
    <row r="10" spans="1:27" ht="13.5">
      <c r="A10" s="5" t="s">
        <v>37</v>
      </c>
      <c r="B10" s="3"/>
      <c r="C10" s="22"/>
      <c r="D10" s="22"/>
      <c r="E10" s="23">
        <v>1000000</v>
      </c>
      <c r="F10" s="24">
        <v>1000000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>
        <v>1000000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95945511</v>
      </c>
      <c r="F19" s="21">
        <f t="shared" si="3"/>
        <v>95945511</v>
      </c>
      <c r="G19" s="21">
        <f t="shared" si="3"/>
        <v>5260437</v>
      </c>
      <c r="H19" s="21">
        <f t="shared" si="3"/>
        <v>0</v>
      </c>
      <c r="I19" s="21">
        <f t="shared" si="3"/>
        <v>4344447</v>
      </c>
      <c r="J19" s="21">
        <f t="shared" si="3"/>
        <v>9604884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9604884</v>
      </c>
      <c r="X19" s="21">
        <f t="shared" si="3"/>
        <v>13860748</v>
      </c>
      <c r="Y19" s="21">
        <f t="shared" si="3"/>
        <v>-4255864</v>
      </c>
      <c r="Z19" s="4">
        <f>+IF(X19&lt;&gt;0,+(Y19/X19)*100,0)</f>
        <v>-30.704432401483672</v>
      </c>
      <c r="AA19" s="19">
        <f>SUM(AA20:AA23)</f>
        <v>95945511</v>
      </c>
    </row>
    <row r="20" spans="1:27" ht="13.5">
      <c r="A20" s="5" t="s">
        <v>47</v>
      </c>
      <c r="B20" s="3"/>
      <c r="C20" s="22"/>
      <c r="D20" s="22"/>
      <c r="E20" s="23">
        <v>3159000</v>
      </c>
      <c r="F20" s="24">
        <v>3159000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>
        <v>3159000</v>
      </c>
      <c r="Y20" s="24">
        <v>-3159000</v>
      </c>
      <c r="Z20" s="6">
        <v>-100</v>
      </c>
      <c r="AA20" s="22">
        <v>3159000</v>
      </c>
    </row>
    <row r="21" spans="1:27" ht="13.5">
      <c r="A21" s="5" t="s">
        <v>48</v>
      </c>
      <c r="B21" s="3"/>
      <c r="C21" s="22"/>
      <c r="D21" s="22"/>
      <c r="E21" s="23">
        <v>37431653</v>
      </c>
      <c r="F21" s="24">
        <v>37431653</v>
      </c>
      <c r="G21" s="24">
        <v>2870352</v>
      </c>
      <c r="H21" s="24"/>
      <c r="I21" s="24">
        <v>1953234</v>
      </c>
      <c r="J21" s="24">
        <v>4823586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4823586</v>
      </c>
      <c r="X21" s="24">
        <v>4503929</v>
      </c>
      <c r="Y21" s="24">
        <v>319657</v>
      </c>
      <c r="Z21" s="6">
        <v>7.1</v>
      </c>
      <c r="AA21" s="22">
        <v>37431653</v>
      </c>
    </row>
    <row r="22" spans="1:27" ht="13.5">
      <c r="A22" s="5" t="s">
        <v>49</v>
      </c>
      <c r="B22" s="3"/>
      <c r="C22" s="25"/>
      <c r="D22" s="25"/>
      <c r="E22" s="26">
        <v>33487042</v>
      </c>
      <c r="F22" s="27">
        <v>33487042</v>
      </c>
      <c r="G22" s="27">
        <v>1384905</v>
      </c>
      <c r="H22" s="27"/>
      <c r="I22" s="27">
        <v>1385524</v>
      </c>
      <c r="J22" s="27">
        <v>2770429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2770429</v>
      </c>
      <c r="X22" s="27">
        <v>2971799</v>
      </c>
      <c r="Y22" s="27">
        <v>-201370</v>
      </c>
      <c r="Z22" s="7">
        <v>-6.78</v>
      </c>
      <c r="AA22" s="25">
        <v>33487042</v>
      </c>
    </row>
    <row r="23" spans="1:27" ht="13.5">
      <c r="A23" s="5" t="s">
        <v>50</v>
      </c>
      <c r="B23" s="3"/>
      <c r="C23" s="22"/>
      <c r="D23" s="22"/>
      <c r="E23" s="23">
        <v>21867816</v>
      </c>
      <c r="F23" s="24">
        <v>21867816</v>
      </c>
      <c r="G23" s="24">
        <v>1005180</v>
      </c>
      <c r="H23" s="24"/>
      <c r="I23" s="24">
        <v>1005689</v>
      </c>
      <c r="J23" s="24">
        <v>2010869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2010869</v>
      </c>
      <c r="X23" s="24">
        <v>3226020</v>
      </c>
      <c r="Y23" s="24">
        <v>-1215151</v>
      </c>
      <c r="Z23" s="6">
        <v>-37.67</v>
      </c>
      <c r="AA23" s="22">
        <v>21867816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10941000</v>
      </c>
      <c r="Y24" s="21">
        <v>-10941000</v>
      </c>
      <c r="Z24" s="4">
        <v>-100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179311536</v>
      </c>
      <c r="D25" s="40">
        <f>+D5+D9+D15+D19+D24</f>
        <v>0</v>
      </c>
      <c r="E25" s="41">
        <f t="shared" si="4"/>
        <v>205971106</v>
      </c>
      <c r="F25" s="42">
        <f t="shared" si="4"/>
        <v>205971106</v>
      </c>
      <c r="G25" s="42">
        <f t="shared" si="4"/>
        <v>7915569</v>
      </c>
      <c r="H25" s="42">
        <f t="shared" si="4"/>
        <v>8469245</v>
      </c>
      <c r="I25" s="42">
        <f t="shared" si="4"/>
        <v>6869518</v>
      </c>
      <c r="J25" s="42">
        <f t="shared" si="4"/>
        <v>23254332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23254332</v>
      </c>
      <c r="X25" s="42">
        <f t="shared" si="4"/>
        <v>71755745</v>
      </c>
      <c r="Y25" s="42">
        <f t="shared" si="4"/>
        <v>-48501413</v>
      </c>
      <c r="Z25" s="43">
        <f>+IF(X25&lt;&gt;0,+(Y25/X25)*100,0)</f>
        <v>-67.59237605295576</v>
      </c>
      <c r="AA25" s="40">
        <f>+AA5+AA9+AA15+AA19+AA24</f>
        <v>205971106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312496516</v>
      </c>
      <c r="D28" s="19">
        <f>SUM(D29:D31)</f>
        <v>0</v>
      </c>
      <c r="E28" s="20">
        <f t="shared" si="5"/>
        <v>70383318</v>
      </c>
      <c r="F28" s="21">
        <f t="shared" si="5"/>
        <v>70383318</v>
      </c>
      <c r="G28" s="21">
        <f t="shared" si="5"/>
        <v>6264242</v>
      </c>
      <c r="H28" s="21">
        <f t="shared" si="5"/>
        <v>4914043</v>
      </c>
      <c r="I28" s="21">
        <f t="shared" si="5"/>
        <v>7862677</v>
      </c>
      <c r="J28" s="21">
        <f t="shared" si="5"/>
        <v>19040962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19040962</v>
      </c>
      <c r="X28" s="21">
        <f t="shared" si="5"/>
        <v>20054279</v>
      </c>
      <c r="Y28" s="21">
        <f t="shared" si="5"/>
        <v>-1013317</v>
      </c>
      <c r="Z28" s="4">
        <f>+IF(X28&lt;&gt;0,+(Y28/X28)*100,0)</f>
        <v>-5.052871758690502</v>
      </c>
      <c r="AA28" s="19">
        <f>SUM(AA29:AA31)</f>
        <v>70383318</v>
      </c>
    </row>
    <row r="29" spans="1:27" ht="13.5">
      <c r="A29" s="5" t="s">
        <v>33</v>
      </c>
      <c r="B29" s="3"/>
      <c r="C29" s="22"/>
      <c r="D29" s="22"/>
      <c r="E29" s="23">
        <v>23489169</v>
      </c>
      <c r="F29" s="24">
        <v>23489169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>
        <v>7252961</v>
      </c>
      <c r="Y29" s="24">
        <v>-7252961</v>
      </c>
      <c r="Z29" s="6">
        <v>-100</v>
      </c>
      <c r="AA29" s="22">
        <v>23489169</v>
      </c>
    </row>
    <row r="30" spans="1:27" ht="13.5">
      <c r="A30" s="5" t="s">
        <v>34</v>
      </c>
      <c r="B30" s="3"/>
      <c r="C30" s="25">
        <v>312496516</v>
      </c>
      <c r="D30" s="25"/>
      <c r="E30" s="26">
        <v>33346735</v>
      </c>
      <c r="F30" s="27">
        <v>33346735</v>
      </c>
      <c r="G30" s="27">
        <v>6264242</v>
      </c>
      <c r="H30" s="27">
        <v>4914043</v>
      </c>
      <c r="I30" s="27">
        <v>7862677</v>
      </c>
      <c r="J30" s="27">
        <v>19040962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19040962</v>
      </c>
      <c r="X30" s="27">
        <v>9519069</v>
      </c>
      <c r="Y30" s="27">
        <v>9521893</v>
      </c>
      <c r="Z30" s="7">
        <v>100.03</v>
      </c>
      <c r="AA30" s="25">
        <v>33346735</v>
      </c>
    </row>
    <row r="31" spans="1:27" ht="13.5">
      <c r="A31" s="5" t="s">
        <v>35</v>
      </c>
      <c r="B31" s="3"/>
      <c r="C31" s="22"/>
      <c r="D31" s="22"/>
      <c r="E31" s="23">
        <v>13547414</v>
      </c>
      <c r="F31" s="24">
        <v>13547414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>
        <v>3282249</v>
      </c>
      <c r="Y31" s="24">
        <v>-3282249</v>
      </c>
      <c r="Z31" s="6">
        <v>-100</v>
      </c>
      <c r="AA31" s="22">
        <v>13547414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46308878</v>
      </c>
      <c r="F32" s="21">
        <f t="shared" si="6"/>
        <v>46308878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19945819</v>
      </c>
      <c r="Y32" s="21">
        <f t="shared" si="6"/>
        <v>-19945819</v>
      </c>
      <c r="Z32" s="4">
        <f>+IF(X32&lt;&gt;0,+(Y32/X32)*100,0)</f>
        <v>-100</v>
      </c>
      <c r="AA32" s="19">
        <f>SUM(AA33:AA37)</f>
        <v>46308878</v>
      </c>
    </row>
    <row r="33" spans="1:27" ht="13.5">
      <c r="A33" s="5" t="s">
        <v>37</v>
      </c>
      <c r="B33" s="3"/>
      <c r="C33" s="22"/>
      <c r="D33" s="22"/>
      <c r="E33" s="23">
        <v>13037349</v>
      </c>
      <c r="F33" s="24">
        <v>13037349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4883320</v>
      </c>
      <c r="Y33" s="24">
        <v>-4883320</v>
      </c>
      <c r="Z33" s="6">
        <v>-100</v>
      </c>
      <c r="AA33" s="22">
        <v>13037349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33271529</v>
      </c>
      <c r="F35" s="24">
        <v>33271529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15062499</v>
      </c>
      <c r="Y35" s="24">
        <v>-15062499</v>
      </c>
      <c r="Z35" s="6">
        <v>-100</v>
      </c>
      <c r="AA35" s="22">
        <v>33271529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0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0</v>
      </c>
      <c r="X38" s="21">
        <f t="shared" si="7"/>
        <v>5000000</v>
      </c>
      <c r="Y38" s="21">
        <f t="shared" si="7"/>
        <v>-5000000</v>
      </c>
      <c r="Z38" s="4">
        <f>+IF(X38&lt;&gt;0,+(Y38/X38)*100,0)</f>
        <v>-100</v>
      </c>
      <c r="AA38" s="19">
        <f>SUM(AA39:AA41)</f>
        <v>0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3000000</v>
      </c>
      <c r="Y39" s="24">
        <v>-3000000</v>
      </c>
      <c r="Z39" s="6">
        <v>-100</v>
      </c>
      <c r="AA39" s="22"/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2000000</v>
      </c>
      <c r="Y40" s="24">
        <v>-2000000</v>
      </c>
      <c r="Z40" s="6">
        <v>-100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46039113</v>
      </c>
      <c r="F42" s="21">
        <f t="shared" si="8"/>
        <v>46039113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22356391</v>
      </c>
      <c r="Y42" s="21">
        <f t="shared" si="8"/>
        <v>-22356391</v>
      </c>
      <c r="Z42" s="4">
        <f>+IF(X42&lt;&gt;0,+(Y42/X42)*100,0)</f>
        <v>-100</v>
      </c>
      <c r="AA42" s="19">
        <f>SUM(AA43:AA46)</f>
        <v>46039113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>
        <v>3003000</v>
      </c>
      <c r="Y43" s="24">
        <v>-3003000</v>
      </c>
      <c r="Z43" s="6">
        <v>-100</v>
      </c>
      <c r="AA43" s="22"/>
    </row>
    <row r="44" spans="1:27" ht="13.5">
      <c r="A44" s="5" t="s">
        <v>48</v>
      </c>
      <c r="B44" s="3"/>
      <c r="C44" s="22"/>
      <c r="D44" s="22"/>
      <c r="E44" s="23">
        <v>46039113</v>
      </c>
      <c r="F44" s="24">
        <v>46039113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>
        <v>19353391</v>
      </c>
      <c r="Y44" s="24">
        <v>-19353391</v>
      </c>
      <c r="Z44" s="6">
        <v>-100</v>
      </c>
      <c r="AA44" s="22">
        <v>46039113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254800</v>
      </c>
      <c r="Y47" s="21">
        <v>-254800</v>
      </c>
      <c r="Z47" s="4">
        <v>-100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312496516</v>
      </c>
      <c r="D48" s="40">
        <f>+D28+D32+D38+D42+D47</f>
        <v>0</v>
      </c>
      <c r="E48" s="41">
        <f t="shared" si="9"/>
        <v>162731309</v>
      </c>
      <c r="F48" s="42">
        <f t="shared" si="9"/>
        <v>162731309</v>
      </c>
      <c r="G48" s="42">
        <f t="shared" si="9"/>
        <v>6264242</v>
      </c>
      <c r="H48" s="42">
        <f t="shared" si="9"/>
        <v>4914043</v>
      </c>
      <c r="I48" s="42">
        <f t="shared" si="9"/>
        <v>7862677</v>
      </c>
      <c r="J48" s="42">
        <f t="shared" si="9"/>
        <v>19040962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19040962</v>
      </c>
      <c r="X48" s="42">
        <f t="shared" si="9"/>
        <v>67611289</v>
      </c>
      <c r="Y48" s="42">
        <f t="shared" si="9"/>
        <v>-48570327</v>
      </c>
      <c r="Z48" s="43">
        <f>+IF(X48&lt;&gt;0,+(Y48/X48)*100,0)</f>
        <v>-71.83759948726906</v>
      </c>
      <c r="AA48" s="40">
        <f>+AA28+AA32+AA38+AA42+AA47</f>
        <v>162731309</v>
      </c>
    </row>
    <row r="49" spans="1:27" ht="13.5">
      <c r="A49" s="14" t="s">
        <v>58</v>
      </c>
      <c r="B49" s="15"/>
      <c r="C49" s="44">
        <f aca="true" t="shared" si="10" ref="C49:Y49">+C25-C48</f>
        <v>-133184980</v>
      </c>
      <c r="D49" s="44">
        <f>+D25-D48</f>
        <v>0</v>
      </c>
      <c r="E49" s="45">
        <f t="shared" si="10"/>
        <v>43239797</v>
      </c>
      <c r="F49" s="46">
        <f t="shared" si="10"/>
        <v>43239797</v>
      </c>
      <c r="G49" s="46">
        <f t="shared" si="10"/>
        <v>1651327</v>
      </c>
      <c r="H49" s="46">
        <f t="shared" si="10"/>
        <v>3555202</v>
      </c>
      <c r="I49" s="46">
        <f t="shared" si="10"/>
        <v>-993159</v>
      </c>
      <c r="J49" s="46">
        <f t="shared" si="10"/>
        <v>4213370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4213370</v>
      </c>
      <c r="X49" s="46">
        <f>IF(F25=F48,0,X25-X48)</f>
        <v>4144456</v>
      </c>
      <c r="Y49" s="46">
        <f t="shared" si="10"/>
        <v>68914</v>
      </c>
      <c r="Z49" s="47">
        <f>+IF(X49&lt;&gt;0,+(Y49/X49)*100,0)</f>
        <v>1.6627996533200013</v>
      </c>
      <c r="AA49" s="44">
        <f>+AA25-AA48</f>
        <v>43239797</v>
      </c>
    </row>
    <row r="50" spans="1:27" ht="13.5">
      <c r="A50" s="16" t="s">
        <v>83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81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88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151098194</v>
      </c>
      <c r="D5" s="19">
        <f>SUM(D6:D8)</f>
        <v>0</v>
      </c>
      <c r="E5" s="20">
        <f t="shared" si="0"/>
        <v>150248741</v>
      </c>
      <c r="F5" s="21">
        <f t="shared" si="0"/>
        <v>150248741</v>
      </c>
      <c r="G5" s="21">
        <f t="shared" si="0"/>
        <v>3140157</v>
      </c>
      <c r="H5" s="21">
        <f t="shared" si="0"/>
        <v>3140157</v>
      </c>
      <c r="I5" s="21">
        <f t="shared" si="0"/>
        <v>218741</v>
      </c>
      <c r="J5" s="21">
        <f t="shared" si="0"/>
        <v>6499055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6499055</v>
      </c>
      <c r="X5" s="21">
        <f t="shared" si="0"/>
        <v>41879649</v>
      </c>
      <c r="Y5" s="21">
        <f t="shared" si="0"/>
        <v>-35380594</v>
      </c>
      <c r="Z5" s="4">
        <f>+IF(X5&lt;&gt;0,+(Y5/X5)*100,0)</f>
        <v>-84.48159152432247</v>
      </c>
      <c r="AA5" s="19">
        <f>SUM(AA6:AA8)</f>
        <v>150248741</v>
      </c>
    </row>
    <row r="6" spans="1:27" ht="13.5">
      <c r="A6" s="5" t="s">
        <v>33</v>
      </c>
      <c r="B6" s="3"/>
      <c r="C6" s="22">
        <v>151098194</v>
      </c>
      <c r="D6" s="22"/>
      <c r="E6" s="23">
        <v>150248741</v>
      </c>
      <c r="F6" s="24">
        <v>150248741</v>
      </c>
      <c r="G6" s="24">
        <v>3140157</v>
      </c>
      <c r="H6" s="24">
        <v>3140157</v>
      </c>
      <c r="I6" s="24">
        <v>218741</v>
      </c>
      <c r="J6" s="24">
        <v>6499055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6499055</v>
      </c>
      <c r="X6" s="24"/>
      <c r="Y6" s="24">
        <v>6499055</v>
      </c>
      <c r="Z6" s="6">
        <v>0</v>
      </c>
      <c r="AA6" s="22">
        <v>150248741</v>
      </c>
    </row>
    <row r="7" spans="1:27" ht="13.5">
      <c r="A7" s="5" t="s">
        <v>34</v>
      </c>
      <c r="B7" s="3"/>
      <c r="C7" s="25"/>
      <c r="D7" s="25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>
        <v>41879649</v>
      </c>
      <c r="Y7" s="27">
        <v>-41879649</v>
      </c>
      <c r="Z7" s="7">
        <v>-100</v>
      </c>
      <c r="AA7" s="25"/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151098194</v>
      </c>
      <c r="D25" s="40">
        <f>+D5+D9+D15+D19+D24</f>
        <v>0</v>
      </c>
      <c r="E25" s="41">
        <f t="shared" si="4"/>
        <v>150248741</v>
      </c>
      <c r="F25" s="42">
        <f t="shared" si="4"/>
        <v>150248741</v>
      </c>
      <c r="G25" s="42">
        <f t="shared" si="4"/>
        <v>3140157</v>
      </c>
      <c r="H25" s="42">
        <f t="shared" si="4"/>
        <v>3140157</v>
      </c>
      <c r="I25" s="42">
        <f t="shared" si="4"/>
        <v>218741</v>
      </c>
      <c r="J25" s="42">
        <f t="shared" si="4"/>
        <v>6499055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6499055</v>
      </c>
      <c r="X25" s="42">
        <f t="shared" si="4"/>
        <v>41879649</v>
      </c>
      <c r="Y25" s="42">
        <f t="shared" si="4"/>
        <v>-35380594</v>
      </c>
      <c r="Z25" s="43">
        <f>+IF(X25&lt;&gt;0,+(Y25/X25)*100,0)</f>
        <v>-84.48159152432247</v>
      </c>
      <c r="AA25" s="40">
        <f>+AA5+AA9+AA15+AA19+AA24</f>
        <v>150248741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165872548</v>
      </c>
      <c r="D28" s="19">
        <f>SUM(D29:D31)</f>
        <v>0</v>
      </c>
      <c r="E28" s="20">
        <f t="shared" si="5"/>
        <v>207062401</v>
      </c>
      <c r="F28" s="21">
        <f t="shared" si="5"/>
        <v>207062401</v>
      </c>
      <c r="G28" s="21">
        <f t="shared" si="5"/>
        <v>-1307415</v>
      </c>
      <c r="H28" s="21">
        <f t="shared" si="5"/>
        <v>-1307415</v>
      </c>
      <c r="I28" s="21">
        <f t="shared" si="5"/>
        <v>-1307415</v>
      </c>
      <c r="J28" s="21">
        <f t="shared" si="5"/>
        <v>-3922245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-3922245</v>
      </c>
      <c r="X28" s="21">
        <f t="shared" si="5"/>
        <v>26027502</v>
      </c>
      <c r="Y28" s="21">
        <f t="shared" si="5"/>
        <v>-29949747</v>
      </c>
      <c r="Z28" s="4">
        <f>+IF(X28&lt;&gt;0,+(Y28/X28)*100,0)</f>
        <v>-115.06961751458131</v>
      </c>
      <c r="AA28" s="19">
        <f>SUM(AA29:AA31)</f>
        <v>207062401</v>
      </c>
    </row>
    <row r="29" spans="1:27" ht="13.5">
      <c r="A29" s="5" t="s">
        <v>33</v>
      </c>
      <c r="B29" s="3"/>
      <c r="C29" s="22">
        <v>165872548</v>
      </c>
      <c r="D29" s="22"/>
      <c r="E29" s="23">
        <v>207062401</v>
      </c>
      <c r="F29" s="24">
        <v>207062401</v>
      </c>
      <c r="G29" s="24">
        <v>-9819618</v>
      </c>
      <c r="H29" s="24">
        <v>-9819618</v>
      </c>
      <c r="I29" s="24">
        <v>-9819618</v>
      </c>
      <c r="J29" s="24">
        <v>-29458854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-29458854</v>
      </c>
      <c r="X29" s="24">
        <v>16220700</v>
      </c>
      <c r="Y29" s="24">
        <v>-45679554</v>
      </c>
      <c r="Z29" s="6">
        <v>-281.61</v>
      </c>
      <c r="AA29" s="22">
        <v>207062401</v>
      </c>
    </row>
    <row r="30" spans="1:27" ht="13.5">
      <c r="A30" s="5" t="s">
        <v>34</v>
      </c>
      <c r="B30" s="3"/>
      <c r="C30" s="25"/>
      <c r="D30" s="25"/>
      <c r="E30" s="26"/>
      <c r="F30" s="27"/>
      <c r="G30" s="27">
        <v>2480946</v>
      </c>
      <c r="H30" s="27">
        <v>2480946</v>
      </c>
      <c r="I30" s="27">
        <v>2480946</v>
      </c>
      <c r="J30" s="27">
        <v>7442838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7442838</v>
      </c>
      <c r="X30" s="27">
        <v>4154526</v>
      </c>
      <c r="Y30" s="27">
        <v>3288312</v>
      </c>
      <c r="Z30" s="7">
        <v>79.15</v>
      </c>
      <c r="AA30" s="25"/>
    </row>
    <row r="31" spans="1:27" ht="13.5">
      <c r="A31" s="5" t="s">
        <v>35</v>
      </c>
      <c r="B31" s="3"/>
      <c r="C31" s="22"/>
      <c r="D31" s="22"/>
      <c r="E31" s="23"/>
      <c r="F31" s="24"/>
      <c r="G31" s="24">
        <v>6031257</v>
      </c>
      <c r="H31" s="24">
        <v>6031257</v>
      </c>
      <c r="I31" s="24">
        <v>6031257</v>
      </c>
      <c r="J31" s="24">
        <v>18093771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18093771</v>
      </c>
      <c r="X31" s="24">
        <v>5652276</v>
      </c>
      <c r="Y31" s="24">
        <v>12441495</v>
      </c>
      <c r="Z31" s="6">
        <v>220.11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0</v>
      </c>
      <c r="G32" s="21">
        <f t="shared" si="6"/>
        <v>3538684</v>
      </c>
      <c r="H32" s="21">
        <f t="shared" si="6"/>
        <v>3538684</v>
      </c>
      <c r="I32" s="21">
        <f t="shared" si="6"/>
        <v>3538684</v>
      </c>
      <c r="J32" s="21">
        <f t="shared" si="6"/>
        <v>10616052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10616052</v>
      </c>
      <c r="X32" s="21">
        <f t="shared" si="6"/>
        <v>3988800</v>
      </c>
      <c r="Y32" s="21">
        <f t="shared" si="6"/>
        <v>6627252</v>
      </c>
      <c r="Z32" s="4">
        <f>+IF(X32&lt;&gt;0,+(Y32/X32)*100,0)</f>
        <v>166.1465102286402</v>
      </c>
      <c r="AA32" s="19">
        <f>SUM(AA33:AA37)</f>
        <v>0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>
        <v>3538684</v>
      </c>
      <c r="H35" s="24">
        <v>3538684</v>
      </c>
      <c r="I35" s="24">
        <v>3538684</v>
      </c>
      <c r="J35" s="24">
        <v>10616052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10616052</v>
      </c>
      <c r="X35" s="24">
        <v>3988800</v>
      </c>
      <c r="Y35" s="24">
        <v>6627252</v>
      </c>
      <c r="Z35" s="6">
        <v>166.15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0</v>
      </c>
      <c r="G38" s="21">
        <f t="shared" si="7"/>
        <v>10668879</v>
      </c>
      <c r="H38" s="21">
        <f t="shared" si="7"/>
        <v>10668879</v>
      </c>
      <c r="I38" s="21">
        <f t="shared" si="7"/>
        <v>10668879</v>
      </c>
      <c r="J38" s="21">
        <f t="shared" si="7"/>
        <v>32006637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32006637</v>
      </c>
      <c r="X38" s="21">
        <f t="shared" si="7"/>
        <v>13399800</v>
      </c>
      <c r="Y38" s="21">
        <f t="shared" si="7"/>
        <v>18606837</v>
      </c>
      <c r="Z38" s="4">
        <f>+IF(X38&lt;&gt;0,+(Y38/X38)*100,0)</f>
        <v>138.85906506067255</v>
      </c>
      <c r="AA38" s="19">
        <f>SUM(AA39:AA41)</f>
        <v>0</v>
      </c>
    </row>
    <row r="39" spans="1:27" ht="13.5">
      <c r="A39" s="5" t="s">
        <v>43</v>
      </c>
      <c r="B39" s="3"/>
      <c r="C39" s="22"/>
      <c r="D39" s="22"/>
      <c r="E39" s="23"/>
      <c r="F39" s="24"/>
      <c r="G39" s="24">
        <v>7744533</v>
      </c>
      <c r="H39" s="24">
        <v>7744533</v>
      </c>
      <c r="I39" s="24">
        <v>7744533</v>
      </c>
      <c r="J39" s="24">
        <v>23233599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23233599</v>
      </c>
      <c r="X39" s="24">
        <v>8129301</v>
      </c>
      <c r="Y39" s="24">
        <v>15104298</v>
      </c>
      <c r="Z39" s="6">
        <v>185.8</v>
      </c>
      <c r="AA39" s="22"/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>
        <v>2924346</v>
      </c>
      <c r="H41" s="24">
        <v>2924346</v>
      </c>
      <c r="I41" s="24">
        <v>2924346</v>
      </c>
      <c r="J41" s="24">
        <v>8773038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8773038</v>
      </c>
      <c r="X41" s="24">
        <v>5270499</v>
      </c>
      <c r="Y41" s="24">
        <v>3502539</v>
      </c>
      <c r="Z41" s="6">
        <v>66.46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165872548</v>
      </c>
      <c r="D48" s="40">
        <f>+D28+D32+D38+D42+D47</f>
        <v>0</v>
      </c>
      <c r="E48" s="41">
        <f t="shared" si="9"/>
        <v>207062401</v>
      </c>
      <c r="F48" s="42">
        <f t="shared" si="9"/>
        <v>207062401</v>
      </c>
      <c r="G48" s="42">
        <f t="shared" si="9"/>
        <v>12900148</v>
      </c>
      <c r="H48" s="42">
        <f t="shared" si="9"/>
        <v>12900148</v>
      </c>
      <c r="I48" s="42">
        <f t="shared" si="9"/>
        <v>12900148</v>
      </c>
      <c r="J48" s="42">
        <f t="shared" si="9"/>
        <v>38700444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38700444</v>
      </c>
      <c r="X48" s="42">
        <f t="shared" si="9"/>
        <v>43416102</v>
      </c>
      <c r="Y48" s="42">
        <f t="shared" si="9"/>
        <v>-4715658</v>
      </c>
      <c r="Z48" s="43">
        <f>+IF(X48&lt;&gt;0,+(Y48/X48)*100,0)</f>
        <v>-10.86154164646103</v>
      </c>
      <c r="AA48" s="40">
        <f>+AA28+AA32+AA38+AA42+AA47</f>
        <v>207062401</v>
      </c>
    </row>
    <row r="49" spans="1:27" ht="13.5">
      <c r="A49" s="14" t="s">
        <v>58</v>
      </c>
      <c r="B49" s="15"/>
      <c r="C49" s="44">
        <f aca="true" t="shared" si="10" ref="C49:Y49">+C25-C48</f>
        <v>-14774354</v>
      </c>
      <c r="D49" s="44">
        <f>+D25-D48</f>
        <v>0</v>
      </c>
      <c r="E49" s="45">
        <f t="shared" si="10"/>
        <v>-56813660</v>
      </c>
      <c r="F49" s="46">
        <f t="shared" si="10"/>
        <v>-56813660</v>
      </c>
      <c r="G49" s="46">
        <f t="shared" si="10"/>
        <v>-9759991</v>
      </c>
      <c r="H49" s="46">
        <f t="shared" si="10"/>
        <v>-9759991</v>
      </c>
      <c r="I49" s="46">
        <f t="shared" si="10"/>
        <v>-12681407</v>
      </c>
      <c r="J49" s="46">
        <f t="shared" si="10"/>
        <v>-32201389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-32201389</v>
      </c>
      <c r="X49" s="46">
        <f>IF(F25=F48,0,X25-X48)</f>
        <v>-1536453</v>
      </c>
      <c r="Y49" s="46">
        <f t="shared" si="10"/>
        <v>-30664936</v>
      </c>
      <c r="Z49" s="47">
        <f>+IF(X49&lt;&gt;0,+(Y49/X49)*100,0)</f>
        <v>1995.826491275685</v>
      </c>
      <c r="AA49" s="44">
        <f>+AA25-AA48</f>
        <v>-56813660</v>
      </c>
    </row>
    <row r="50" spans="1:27" ht="13.5">
      <c r="A50" s="16" t="s">
        <v>83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82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88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5690824397</v>
      </c>
      <c r="D5" s="19">
        <f>SUM(D6:D8)</f>
        <v>0</v>
      </c>
      <c r="E5" s="20">
        <f t="shared" si="0"/>
        <v>6985707610</v>
      </c>
      <c r="F5" s="21">
        <f t="shared" si="0"/>
        <v>6985707610</v>
      </c>
      <c r="G5" s="21">
        <f t="shared" si="0"/>
        <v>1334549191</v>
      </c>
      <c r="H5" s="21">
        <f t="shared" si="0"/>
        <v>200674460</v>
      </c>
      <c r="I5" s="21">
        <f t="shared" si="0"/>
        <v>240844111</v>
      </c>
      <c r="J5" s="21">
        <f t="shared" si="0"/>
        <v>1776067762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1776067762</v>
      </c>
      <c r="X5" s="21">
        <f t="shared" si="0"/>
        <v>1857877451</v>
      </c>
      <c r="Y5" s="21">
        <f t="shared" si="0"/>
        <v>-81809689</v>
      </c>
      <c r="Z5" s="4">
        <f>+IF(X5&lt;&gt;0,+(Y5/X5)*100,0)</f>
        <v>-4.403395334604339</v>
      </c>
      <c r="AA5" s="19">
        <f>SUM(AA6:AA8)</f>
        <v>6985707610</v>
      </c>
    </row>
    <row r="6" spans="1:27" ht="13.5">
      <c r="A6" s="5" t="s">
        <v>33</v>
      </c>
      <c r="B6" s="3"/>
      <c r="C6" s="22">
        <v>1181370820</v>
      </c>
      <c r="D6" s="22"/>
      <c r="E6" s="23">
        <v>1263518758</v>
      </c>
      <c r="F6" s="24">
        <v>1263518758</v>
      </c>
      <c r="G6" s="24">
        <v>441403973</v>
      </c>
      <c r="H6" s="24">
        <v>-23281304</v>
      </c>
      <c r="I6" s="24">
        <v>22978300</v>
      </c>
      <c r="J6" s="24">
        <v>441100969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441100969</v>
      </c>
      <c r="X6" s="24">
        <v>369129559</v>
      </c>
      <c r="Y6" s="24">
        <v>71971410</v>
      </c>
      <c r="Z6" s="6">
        <v>19.5</v>
      </c>
      <c r="AA6" s="22">
        <v>1263518758</v>
      </c>
    </row>
    <row r="7" spans="1:27" ht="13.5">
      <c r="A7" s="5" t="s">
        <v>34</v>
      </c>
      <c r="B7" s="3"/>
      <c r="C7" s="25">
        <v>4445358005</v>
      </c>
      <c r="D7" s="25"/>
      <c r="E7" s="26">
        <v>5564862292</v>
      </c>
      <c r="F7" s="27">
        <v>5564862292</v>
      </c>
      <c r="G7" s="27">
        <v>885239067</v>
      </c>
      <c r="H7" s="27">
        <v>220553691</v>
      </c>
      <c r="I7" s="27">
        <v>215083105</v>
      </c>
      <c r="J7" s="27">
        <v>1320875863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1320875863</v>
      </c>
      <c r="X7" s="27">
        <v>1446207459</v>
      </c>
      <c r="Y7" s="27">
        <v>-125331596</v>
      </c>
      <c r="Z7" s="7">
        <v>-8.67</v>
      </c>
      <c r="AA7" s="25">
        <v>5564862292</v>
      </c>
    </row>
    <row r="8" spans="1:27" ht="13.5">
      <c r="A8" s="5" t="s">
        <v>35</v>
      </c>
      <c r="B8" s="3"/>
      <c r="C8" s="22">
        <v>64095572</v>
      </c>
      <c r="D8" s="22"/>
      <c r="E8" s="23">
        <v>157326560</v>
      </c>
      <c r="F8" s="24">
        <v>157326560</v>
      </c>
      <c r="G8" s="24">
        <v>7906151</v>
      </c>
      <c r="H8" s="24">
        <v>3402073</v>
      </c>
      <c r="I8" s="24">
        <v>2782706</v>
      </c>
      <c r="J8" s="24">
        <v>14090930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14090930</v>
      </c>
      <c r="X8" s="24">
        <v>42540433</v>
      </c>
      <c r="Y8" s="24">
        <v>-28449503</v>
      </c>
      <c r="Z8" s="6">
        <v>-66.88</v>
      </c>
      <c r="AA8" s="22">
        <v>157326560</v>
      </c>
    </row>
    <row r="9" spans="1:27" ht="13.5">
      <c r="A9" s="2" t="s">
        <v>36</v>
      </c>
      <c r="B9" s="3"/>
      <c r="C9" s="19">
        <f aca="true" t="shared" si="1" ref="C9:Y9">SUM(C10:C14)</f>
        <v>169597956</v>
      </c>
      <c r="D9" s="19">
        <f>SUM(D10:D14)</f>
        <v>0</v>
      </c>
      <c r="E9" s="20">
        <f t="shared" si="1"/>
        <v>196969126</v>
      </c>
      <c r="F9" s="21">
        <f t="shared" si="1"/>
        <v>196969126</v>
      </c>
      <c r="G9" s="21">
        <f t="shared" si="1"/>
        <v>12705808</v>
      </c>
      <c r="H9" s="21">
        <f t="shared" si="1"/>
        <v>5552394</v>
      </c>
      <c r="I9" s="21">
        <f t="shared" si="1"/>
        <v>9723606</v>
      </c>
      <c r="J9" s="21">
        <f t="shared" si="1"/>
        <v>27981808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27981808</v>
      </c>
      <c r="X9" s="21">
        <f t="shared" si="1"/>
        <v>52605751</v>
      </c>
      <c r="Y9" s="21">
        <f t="shared" si="1"/>
        <v>-24623943</v>
      </c>
      <c r="Z9" s="4">
        <f>+IF(X9&lt;&gt;0,+(Y9/X9)*100,0)</f>
        <v>-46.80846206339683</v>
      </c>
      <c r="AA9" s="19">
        <f>SUM(AA10:AA14)</f>
        <v>196969126</v>
      </c>
    </row>
    <row r="10" spans="1:27" ht="13.5">
      <c r="A10" s="5" t="s">
        <v>37</v>
      </c>
      <c r="B10" s="3"/>
      <c r="C10" s="22">
        <v>24997119</v>
      </c>
      <c r="D10" s="22"/>
      <c r="E10" s="23">
        <v>64144141</v>
      </c>
      <c r="F10" s="24">
        <v>64144141</v>
      </c>
      <c r="G10" s="24">
        <v>3680681</v>
      </c>
      <c r="H10" s="24">
        <v>2083226</v>
      </c>
      <c r="I10" s="24">
        <v>3226847</v>
      </c>
      <c r="J10" s="24">
        <v>8990754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8990754</v>
      </c>
      <c r="X10" s="24">
        <v>27095938</v>
      </c>
      <c r="Y10" s="24">
        <v>-18105184</v>
      </c>
      <c r="Z10" s="6">
        <v>-66.82</v>
      </c>
      <c r="AA10" s="22">
        <v>64144141</v>
      </c>
    </row>
    <row r="11" spans="1:27" ht="13.5">
      <c r="A11" s="5" t="s">
        <v>38</v>
      </c>
      <c r="B11" s="3"/>
      <c r="C11" s="22">
        <v>8117490</v>
      </c>
      <c r="D11" s="22"/>
      <c r="E11" s="23">
        <v>45097750</v>
      </c>
      <c r="F11" s="24">
        <v>45097750</v>
      </c>
      <c r="G11" s="24">
        <v>2768344</v>
      </c>
      <c r="H11" s="24">
        <v>598179</v>
      </c>
      <c r="I11" s="24">
        <v>612292</v>
      </c>
      <c r="J11" s="24">
        <v>3978815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3978815</v>
      </c>
      <c r="X11" s="24">
        <v>6774800</v>
      </c>
      <c r="Y11" s="24">
        <v>-2795985</v>
      </c>
      <c r="Z11" s="6">
        <v>-41.27</v>
      </c>
      <c r="AA11" s="22">
        <v>45097750</v>
      </c>
    </row>
    <row r="12" spans="1:27" ht="13.5">
      <c r="A12" s="5" t="s">
        <v>39</v>
      </c>
      <c r="B12" s="3"/>
      <c r="C12" s="22">
        <v>107301150</v>
      </c>
      <c r="D12" s="22"/>
      <c r="E12" s="23">
        <v>55140250</v>
      </c>
      <c r="F12" s="24">
        <v>55140250</v>
      </c>
      <c r="G12" s="24">
        <v>4307489</v>
      </c>
      <c r="H12" s="24">
        <v>1478528</v>
      </c>
      <c r="I12" s="24">
        <v>3395535</v>
      </c>
      <c r="J12" s="24">
        <v>9181552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9181552</v>
      </c>
      <c r="X12" s="24">
        <v>13096202</v>
      </c>
      <c r="Y12" s="24">
        <v>-3914650</v>
      </c>
      <c r="Z12" s="6">
        <v>-29.89</v>
      </c>
      <c r="AA12" s="22">
        <v>55140250</v>
      </c>
    </row>
    <row r="13" spans="1:27" ht="13.5">
      <c r="A13" s="5" t="s">
        <v>40</v>
      </c>
      <c r="B13" s="3"/>
      <c r="C13" s="22">
        <v>29177666</v>
      </c>
      <c r="D13" s="22"/>
      <c r="E13" s="23">
        <v>32244814</v>
      </c>
      <c r="F13" s="24">
        <v>32244814</v>
      </c>
      <c r="G13" s="24">
        <v>1948417</v>
      </c>
      <c r="H13" s="24">
        <v>1392266</v>
      </c>
      <c r="I13" s="24">
        <v>2488932</v>
      </c>
      <c r="J13" s="24">
        <v>5829615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5829615</v>
      </c>
      <c r="X13" s="24">
        <v>5553269</v>
      </c>
      <c r="Y13" s="24">
        <v>276346</v>
      </c>
      <c r="Z13" s="6">
        <v>4.98</v>
      </c>
      <c r="AA13" s="22">
        <v>32244814</v>
      </c>
    </row>
    <row r="14" spans="1:27" ht="13.5">
      <c r="A14" s="5" t="s">
        <v>41</v>
      </c>
      <c r="B14" s="3"/>
      <c r="C14" s="25">
        <v>4531</v>
      </c>
      <c r="D14" s="25"/>
      <c r="E14" s="26">
        <v>342171</v>
      </c>
      <c r="F14" s="27">
        <v>342171</v>
      </c>
      <c r="G14" s="27">
        <v>877</v>
      </c>
      <c r="H14" s="27">
        <v>195</v>
      </c>
      <c r="I14" s="27"/>
      <c r="J14" s="27">
        <v>1072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1072</v>
      </c>
      <c r="X14" s="27">
        <v>85542</v>
      </c>
      <c r="Y14" s="27">
        <v>-84470</v>
      </c>
      <c r="Z14" s="7">
        <v>-98.75</v>
      </c>
      <c r="AA14" s="25">
        <v>342171</v>
      </c>
    </row>
    <row r="15" spans="1:27" ht="13.5">
      <c r="A15" s="2" t="s">
        <v>42</v>
      </c>
      <c r="B15" s="8"/>
      <c r="C15" s="19">
        <f aca="true" t="shared" si="2" ref="C15:Y15">SUM(C16:C18)</f>
        <v>158574110</v>
      </c>
      <c r="D15" s="19">
        <f>SUM(D16:D18)</f>
        <v>0</v>
      </c>
      <c r="E15" s="20">
        <f t="shared" si="2"/>
        <v>246677874</v>
      </c>
      <c r="F15" s="21">
        <f t="shared" si="2"/>
        <v>246677874</v>
      </c>
      <c r="G15" s="21">
        <f t="shared" si="2"/>
        <v>15874279</v>
      </c>
      <c r="H15" s="21">
        <f t="shared" si="2"/>
        <v>18699585</v>
      </c>
      <c r="I15" s="21">
        <f t="shared" si="2"/>
        <v>2737157</v>
      </c>
      <c r="J15" s="21">
        <f t="shared" si="2"/>
        <v>37311021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37311021</v>
      </c>
      <c r="X15" s="21">
        <f t="shared" si="2"/>
        <v>27606432</v>
      </c>
      <c r="Y15" s="21">
        <f t="shared" si="2"/>
        <v>9704589</v>
      </c>
      <c r="Z15" s="4">
        <f>+IF(X15&lt;&gt;0,+(Y15/X15)*100,0)</f>
        <v>35.153362086052994</v>
      </c>
      <c r="AA15" s="19">
        <f>SUM(AA16:AA18)</f>
        <v>246677874</v>
      </c>
    </row>
    <row r="16" spans="1:27" ht="13.5">
      <c r="A16" s="5" t="s">
        <v>43</v>
      </c>
      <c r="B16" s="3"/>
      <c r="C16" s="22">
        <v>22065702</v>
      </c>
      <c r="D16" s="22"/>
      <c r="E16" s="23">
        <v>29574064</v>
      </c>
      <c r="F16" s="24">
        <v>29574064</v>
      </c>
      <c r="G16" s="24">
        <v>15160865</v>
      </c>
      <c r="H16" s="24">
        <v>3867381</v>
      </c>
      <c r="I16" s="24">
        <v>2160637</v>
      </c>
      <c r="J16" s="24">
        <v>21188883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21188883</v>
      </c>
      <c r="X16" s="24">
        <v>5715174</v>
      </c>
      <c r="Y16" s="24">
        <v>15473709</v>
      </c>
      <c r="Z16" s="6">
        <v>270.75</v>
      </c>
      <c r="AA16" s="22">
        <v>29574064</v>
      </c>
    </row>
    <row r="17" spans="1:27" ht="13.5">
      <c r="A17" s="5" t="s">
        <v>44</v>
      </c>
      <c r="B17" s="3"/>
      <c r="C17" s="22">
        <v>136394314</v>
      </c>
      <c r="D17" s="22"/>
      <c r="E17" s="23">
        <v>216884280</v>
      </c>
      <c r="F17" s="24">
        <v>216884280</v>
      </c>
      <c r="G17" s="24">
        <v>699090</v>
      </c>
      <c r="H17" s="24">
        <v>14827005</v>
      </c>
      <c r="I17" s="24">
        <v>555146</v>
      </c>
      <c r="J17" s="24">
        <v>16081241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16081241</v>
      </c>
      <c r="X17" s="24">
        <v>21811083</v>
      </c>
      <c r="Y17" s="24">
        <v>-5729842</v>
      </c>
      <c r="Z17" s="6">
        <v>-26.27</v>
      </c>
      <c r="AA17" s="22">
        <v>216884280</v>
      </c>
    </row>
    <row r="18" spans="1:27" ht="13.5">
      <c r="A18" s="5" t="s">
        <v>45</v>
      </c>
      <c r="B18" s="3"/>
      <c r="C18" s="22">
        <v>114094</v>
      </c>
      <c r="D18" s="22"/>
      <c r="E18" s="23">
        <v>219530</v>
      </c>
      <c r="F18" s="24">
        <v>219530</v>
      </c>
      <c r="G18" s="24">
        <v>14324</v>
      </c>
      <c r="H18" s="24">
        <v>5199</v>
      </c>
      <c r="I18" s="24">
        <v>21374</v>
      </c>
      <c r="J18" s="24">
        <v>40897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40897</v>
      </c>
      <c r="X18" s="24">
        <v>80175</v>
      </c>
      <c r="Y18" s="24">
        <v>-39278</v>
      </c>
      <c r="Z18" s="6">
        <v>-48.99</v>
      </c>
      <c r="AA18" s="22">
        <v>219530</v>
      </c>
    </row>
    <row r="19" spans="1:27" ht="13.5">
      <c r="A19" s="2" t="s">
        <v>46</v>
      </c>
      <c r="B19" s="8"/>
      <c r="C19" s="19">
        <f aca="true" t="shared" si="3" ref="C19:Y19">SUM(C20:C23)</f>
        <v>6076282312</v>
      </c>
      <c r="D19" s="19">
        <f>SUM(D20:D23)</f>
        <v>0</v>
      </c>
      <c r="E19" s="20">
        <f t="shared" si="3"/>
        <v>9064999670</v>
      </c>
      <c r="F19" s="21">
        <f t="shared" si="3"/>
        <v>9064999670</v>
      </c>
      <c r="G19" s="21">
        <f t="shared" si="3"/>
        <v>792225116</v>
      </c>
      <c r="H19" s="21">
        <f t="shared" si="3"/>
        <v>735409005</v>
      </c>
      <c r="I19" s="21">
        <f t="shared" si="3"/>
        <v>626685267</v>
      </c>
      <c r="J19" s="21">
        <f t="shared" si="3"/>
        <v>2154319388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2154319388</v>
      </c>
      <c r="X19" s="21">
        <f t="shared" si="3"/>
        <v>2042342667</v>
      </c>
      <c r="Y19" s="21">
        <f t="shared" si="3"/>
        <v>111976721</v>
      </c>
      <c r="Z19" s="4">
        <f>+IF(X19&lt;&gt;0,+(Y19/X19)*100,0)</f>
        <v>5.482758736293883</v>
      </c>
      <c r="AA19" s="19">
        <f>SUM(AA20:AA23)</f>
        <v>9064999670</v>
      </c>
    </row>
    <row r="20" spans="1:27" ht="13.5">
      <c r="A20" s="5" t="s">
        <v>47</v>
      </c>
      <c r="B20" s="3"/>
      <c r="C20" s="22">
        <v>3391837631</v>
      </c>
      <c r="D20" s="22"/>
      <c r="E20" s="23">
        <v>5135808108</v>
      </c>
      <c r="F20" s="24">
        <v>5135808108</v>
      </c>
      <c r="G20" s="24">
        <v>397525822</v>
      </c>
      <c r="H20" s="24">
        <v>518555704</v>
      </c>
      <c r="I20" s="24">
        <v>359734871</v>
      </c>
      <c r="J20" s="24">
        <v>1275816397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1275816397</v>
      </c>
      <c r="X20" s="24">
        <v>1197176975</v>
      </c>
      <c r="Y20" s="24">
        <v>78639422</v>
      </c>
      <c r="Z20" s="6">
        <v>6.57</v>
      </c>
      <c r="AA20" s="22">
        <v>5135808108</v>
      </c>
    </row>
    <row r="21" spans="1:27" ht="13.5">
      <c r="A21" s="5" t="s">
        <v>48</v>
      </c>
      <c r="B21" s="3"/>
      <c r="C21" s="22">
        <v>1628273765</v>
      </c>
      <c r="D21" s="22"/>
      <c r="E21" s="23">
        <v>2304132660</v>
      </c>
      <c r="F21" s="24">
        <v>2304132660</v>
      </c>
      <c r="G21" s="24">
        <v>159402803</v>
      </c>
      <c r="H21" s="24">
        <v>123465534</v>
      </c>
      <c r="I21" s="24">
        <v>178699513</v>
      </c>
      <c r="J21" s="24">
        <v>461567850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461567850</v>
      </c>
      <c r="X21" s="24">
        <v>495378551</v>
      </c>
      <c r="Y21" s="24">
        <v>-33810701</v>
      </c>
      <c r="Z21" s="6">
        <v>-6.83</v>
      </c>
      <c r="AA21" s="22">
        <v>2304132660</v>
      </c>
    </row>
    <row r="22" spans="1:27" ht="13.5">
      <c r="A22" s="5" t="s">
        <v>49</v>
      </c>
      <c r="B22" s="3"/>
      <c r="C22" s="25">
        <v>604625334</v>
      </c>
      <c r="D22" s="25"/>
      <c r="E22" s="26">
        <v>924631609</v>
      </c>
      <c r="F22" s="27">
        <v>924631609</v>
      </c>
      <c r="G22" s="27">
        <v>89383311</v>
      </c>
      <c r="H22" s="27">
        <v>53717908</v>
      </c>
      <c r="I22" s="27">
        <v>53392727</v>
      </c>
      <c r="J22" s="27">
        <v>196493946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196493946</v>
      </c>
      <c r="X22" s="27">
        <v>207579387</v>
      </c>
      <c r="Y22" s="27">
        <v>-11085441</v>
      </c>
      <c r="Z22" s="7">
        <v>-5.34</v>
      </c>
      <c r="AA22" s="25">
        <v>924631609</v>
      </c>
    </row>
    <row r="23" spans="1:27" ht="13.5">
      <c r="A23" s="5" t="s">
        <v>50</v>
      </c>
      <c r="B23" s="3"/>
      <c r="C23" s="22">
        <v>451545582</v>
      </c>
      <c r="D23" s="22"/>
      <c r="E23" s="23">
        <v>700427293</v>
      </c>
      <c r="F23" s="24">
        <v>700427293</v>
      </c>
      <c r="G23" s="24">
        <v>145913180</v>
      </c>
      <c r="H23" s="24">
        <v>39669859</v>
      </c>
      <c r="I23" s="24">
        <v>34858156</v>
      </c>
      <c r="J23" s="24">
        <v>220441195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220441195</v>
      </c>
      <c r="X23" s="24">
        <v>142207754</v>
      </c>
      <c r="Y23" s="24">
        <v>78233441</v>
      </c>
      <c r="Z23" s="6">
        <v>55.01</v>
      </c>
      <c r="AA23" s="22">
        <v>700427293</v>
      </c>
    </row>
    <row r="24" spans="1:27" ht="13.5">
      <c r="A24" s="2" t="s">
        <v>51</v>
      </c>
      <c r="B24" s="8" t="s">
        <v>52</v>
      </c>
      <c r="C24" s="19">
        <v>30043767</v>
      </c>
      <c r="D24" s="19"/>
      <c r="E24" s="20">
        <v>77465491</v>
      </c>
      <c r="F24" s="21">
        <v>77465491</v>
      </c>
      <c r="G24" s="21">
        <v>1041302</v>
      </c>
      <c r="H24" s="21">
        <v>4202356</v>
      </c>
      <c r="I24" s="21">
        <v>2898699</v>
      </c>
      <c r="J24" s="21">
        <v>8142357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8142357</v>
      </c>
      <c r="X24" s="21">
        <v>18361524</v>
      </c>
      <c r="Y24" s="21">
        <v>-10219167</v>
      </c>
      <c r="Z24" s="4">
        <v>-55.66</v>
      </c>
      <c r="AA24" s="19">
        <v>77465491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12125322542</v>
      </c>
      <c r="D25" s="40">
        <f>+D5+D9+D15+D19+D24</f>
        <v>0</v>
      </c>
      <c r="E25" s="41">
        <f t="shared" si="4"/>
        <v>16571819771</v>
      </c>
      <c r="F25" s="42">
        <f t="shared" si="4"/>
        <v>16571819771</v>
      </c>
      <c r="G25" s="42">
        <f t="shared" si="4"/>
        <v>2156395696</v>
      </c>
      <c r="H25" s="42">
        <f t="shared" si="4"/>
        <v>964537800</v>
      </c>
      <c r="I25" s="42">
        <f t="shared" si="4"/>
        <v>882888840</v>
      </c>
      <c r="J25" s="42">
        <f t="shared" si="4"/>
        <v>4003822336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4003822336</v>
      </c>
      <c r="X25" s="42">
        <f t="shared" si="4"/>
        <v>3998793825</v>
      </c>
      <c r="Y25" s="42">
        <f t="shared" si="4"/>
        <v>5028511</v>
      </c>
      <c r="Z25" s="43">
        <f>+IF(X25&lt;&gt;0,+(Y25/X25)*100,0)</f>
        <v>0.12575069433593516</v>
      </c>
      <c r="AA25" s="40">
        <f>+AA5+AA9+AA15+AA19+AA24</f>
        <v>16571819771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4830398905</v>
      </c>
      <c r="D28" s="19">
        <f>SUM(D29:D31)</f>
        <v>0</v>
      </c>
      <c r="E28" s="20">
        <f t="shared" si="5"/>
        <v>4550054385</v>
      </c>
      <c r="F28" s="21">
        <f t="shared" si="5"/>
        <v>4550054385</v>
      </c>
      <c r="G28" s="21">
        <f t="shared" si="5"/>
        <v>238746946</v>
      </c>
      <c r="H28" s="21">
        <f t="shared" si="5"/>
        <v>257302926</v>
      </c>
      <c r="I28" s="21">
        <f t="shared" si="5"/>
        <v>235697932</v>
      </c>
      <c r="J28" s="21">
        <f t="shared" si="5"/>
        <v>731747804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731747804</v>
      </c>
      <c r="X28" s="21">
        <f t="shared" si="5"/>
        <v>942948345</v>
      </c>
      <c r="Y28" s="21">
        <f t="shared" si="5"/>
        <v>-211200541</v>
      </c>
      <c r="Z28" s="4">
        <f>+IF(X28&lt;&gt;0,+(Y28/X28)*100,0)</f>
        <v>-22.39789084098769</v>
      </c>
      <c r="AA28" s="19">
        <f>SUM(AA29:AA31)</f>
        <v>4550054385</v>
      </c>
    </row>
    <row r="29" spans="1:27" ht="13.5">
      <c r="A29" s="5" t="s">
        <v>33</v>
      </c>
      <c r="B29" s="3"/>
      <c r="C29" s="22">
        <v>865717964</v>
      </c>
      <c r="D29" s="22"/>
      <c r="E29" s="23">
        <v>1540993708</v>
      </c>
      <c r="F29" s="24">
        <v>1540993708</v>
      </c>
      <c r="G29" s="24">
        <v>72075463</v>
      </c>
      <c r="H29" s="24">
        <v>81241663</v>
      </c>
      <c r="I29" s="24">
        <v>70501559</v>
      </c>
      <c r="J29" s="24">
        <v>223818685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223818685</v>
      </c>
      <c r="X29" s="24">
        <v>326888697</v>
      </c>
      <c r="Y29" s="24">
        <v>-103070012</v>
      </c>
      <c r="Z29" s="6">
        <v>-31.53</v>
      </c>
      <c r="AA29" s="22">
        <v>1540993708</v>
      </c>
    </row>
    <row r="30" spans="1:27" ht="13.5">
      <c r="A30" s="5" t="s">
        <v>34</v>
      </c>
      <c r="B30" s="3"/>
      <c r="C30" s="25">
        <v>3276436979</v>
      </c>
      <c r="D30" s="25"/>
      <c r="E30" s="26">
        <v>1967419291</v>
      </c>
      <c r="F30" s="27">
        <v>1967419291</v>
      </c>
      <c r="G30" s="27">
        <v>101325501</v>
      </c>
      <c r="H30" s="27">
        <v>110216066</v>
      </c>
      <c r="I30" s="27">
        <v>99985112</v>
      </c>
      <c r="J30" s="27">
        <v>311526679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311526679</v>
      </c>
      <c r="X30" s="27">
        <v>408557079</v>
      </c>
      <c r="Y30" s="27">
        <v>-97030400</v>
      </c>
      <c r="Z30" s="7">
        <v>-23.75</v>
      </c>
      <c r="AA30" s="25">
        <v>1967419291</v>
      </c>
    </row>
    <row r="31" spans="1:27" ht="13.5">
      <c r="A31" s="5" t="s">
        <v>35</v>
      </c>
      <c r="B31" s="3"/>
      <c r="C31" s="22">
        <v>688243962</v>
      </c>
      <c r="D31" s="22"/>
      <c r="E31" s="23">
        <v>1041641386</v>
      </c>
      <c r="F31" s="24">
        <v>1041641386</v>
      </c>
      <c r="G31" s="24">
        <v>65345982</v>
      </c>
      <c r="H31" s="24">
        <v>65845197</v>
      </c>
      <c r="I31" s="24">
        <v>65211261</v>
      </c>
      <c r="J31" s="24">
        <v>196402440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196402440</v>
      </c>
      <c r="X31" s="24">
        <v>207502569</v>
      </c>
      <c r="Y31" s="24">
        <v>-11100129</v>
      </c>
      <c r="Z31" s="6">
        <v>-5.35</v>
      </c>
      <c r="AA31" s="22">
        <v>1041641386</v>
      </c>
    </row>
    <row r="32" spans="1:27" ht="13.5">
      <c r="A32" s="2" t="s">
        <v>36</v>
      </c>
      <c r="B32" s="3"/>
      <c r="C32" s="19">
        <f aca="true" t="shared" si="6" ref="C32:Y32">SUM(C33:C37)</f>
        <v>689918469</v>
      </c>
      <c r="D32" s="19">
        <f>SUM(D33:D37)</f>
        <v>0</v>
      </c>
      <c r="E32" s="20">
        <f t="shared" si="6"/>
        <v>1329598740</v>
      </c>
      <c r="F32" s="21">
        <f t="shared" si="6"/>
        <v>1329598740</v>
      </c>
      <c r="G32" s="21">
        <f t="shared" si="6"/>
        <v>90098989</v>
      </c>
      <c r="H32" s="21">
        <f t="shared" si="6"/>
        <v>91739096</v>
      </c>
      <c r="I32" s="21">
        <f t="shared" si="6"/>
        <v>88957268</v>
      </c>
      <c r="J32" s="21">
        <f t="shared" si="6"/>
        <v>270795353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270795353</v>
      </c>
      <c r="X32" s="21">
        <f t="shared" si="6"/>
        <v>385416130</v>
      </c>
      <c r="Y32" s="21">
        <f t="shared" si="6"/>
        <v>-114620777</v>
      </c>
      <c r="Z32" s="4">
        <f>+IF(X32&lt;&gt;0,+(Y32/X32)*100,0)</f>
        <v>-29.739486253468428</v>
      </c>
      <c r="AA32" s="19">
        <f>SUM(AA33:AA37)</f>
        <v>1329598740</v>
      </c>
    </row>
    <row r="33" spans="1:27" ht="13.5">
      <c r="A33" s="5" t="s">
        <v>37</v>
      </c>
      <c r="B33" s="3"/>
      <c r="C33" s="22">
        <v>217965407</v>
      </c>
      <c r="D33" s="22"/>
      <c r="E33" s="23">
        <v>395935742</v>
      </c>
      <c r="F33" s="24">
        <v>395935742</v>
      </c>
      <c r="G33" s="24">
        <v>19474245</v>
      </c>
      <c r="H33" s="24">
        <v>19780808</v>
      </c>
      <c r="I33" s="24">
        <v>19242249</v>
      </c>
      <c r="J33" s="24">
        <v>58497302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58497302</v>
      </c>
      <c r="X33" s="24">
        <v>167727597</v>
      </c>
      <c r="Y33" s="24">
        <v>-109230295</v>
      </c>
      <c r="Z33" s="6">
        <v>-65.12</v>
      </c>
      <c r="AA33" s="22">
        <v>395935742</v>
      </c>
    </row>
    <row r="34" spans="1:27" ht="13.5">
      <c r="A34" s="5" t="s">
        <v>38</v>
      </c>
      <c r="B34" s="3"/>
      <c r="C34" s="22">
        <v>115094873</v>
      </c>
      <c r="D34" s="22"/>
      <c r="E34" s="23">
        <v>240233503</v>
      </c>
      <c r="F34" s="24">
        <v>240233503</v>
      </c>
      <c r="G34" s="24">
        <v>17886701</v>
      </c>
      <c r="H34" s="24">
        <v>16936118</v>
      </c>
      <c r="I34" s="24">
        <v>16954876</v>
      </c>
      <c r="J34" s="24">
        <v>51777695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51777695</v>
      </c>
      <c r="X34" s="24">
        <v>40061911</v>
      </c>
      <c r="Y34" s="24">
        <v>11715784</v>
      </c>
      <c r="Z34" s="6">
        <v>29.24</v>
      </c>
      <c r="AA34" s="22">
        <v>240233503</v>
      </c>
    </row>
    <row r="35" spans="1:27" ht="13.5">
      <c r="A35" s="5" t="s">
        <v>39</v>
      </c>
      <c r="B35" s="3"/>
      <c r="C35" s="22">
        <v>266943792</v>
      </c>
      <c r="D35" s="22"/>
      <c r="E35" s="23">
        <v>545967444</v>
      </c>
      <c r="F35" s="24">
        <v>545967444</v>
      </c>
      <c r="G35" s="24">
        <v>42747458</v>
      </c>
      <c r="H35" s="24">
        <v>45758859</v>
      </c>
      <c r="I35" s="24">
        <v>44061256</v>
      </c>
      <c r="J35" s="24">
        <v>132567573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132567573</v>
      </c>
      <c r="X35" s="24">
        <v>143095784</v>
      </c>
      <c r="Y35" s="24">
        <v>-10528211</v>
      </c>
      <c r="Z35" s="6">
        <v>-7.36</v>
      </c>
      <c r="AA35" s="22">
        <v>545967444</v>
      </c>
    </row>
    <row r="36" spans="1:27" ht="13.5">
      <c r="A36" s="5" t="s">
        <v>40</v>
      </c>
      <c r="B36" s="3"/>
      <c r="C36" s="22">
        <v>80054545</v>
      </c>
      <c r="D36" s="22"/>
      <c r="E36" s="23">
        <v>133995662</v>
      </c>
      <c r="F36" s="24">
        <v>133995662</v>
      </c>
      <c r="G36" s="24">
        <v>9132490</v>
      </c>
      <c r="H36" s="24">
        <v>8373953</v>
      </c>
      <c r="I36" s="24">
        <v>7860594</v>
      </c>
      <c r="J36" s="24">
        <v>25367037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25367037</v>
      </c>
      <c r="X36" s="24">
        <v>31066591</v>
      </c>
      <c r="Y36" s="24">
        <v>-5699554</v>
      </c>
      <c r="Z36" s="6">
        <v>-18.35</v>
      </c>
      <c r="AA36" s="22">
        <v>133995662</v>
      </c>
    </row>
    <row r="37" spans="1:27" ht="13.5">
      <c r="A37" s="5" t="s">
        <v>41</v>
      </c>
      <c r="B37" s="3"/>
      <c r="C37" s="25">
        <v>9859852</v>
      </c>
      <c r="D37" s="25"/>
      <c r="E37" s="26">
        <v>13466389</v>
      </c>
      <c r="F37" s="27">
        <v>13466389</v>
      </c>
      <c r="G37" s="27">
        <v>858095</v>
      </c>
      <c r="H37" s="27">
        <v>889358</v>
      </c>
      <c r="I37" s="27">
        <v>838293</v>
      </c>
      <c r="J37" s="27">
        <v>2585746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2585746</v>
      </c>
      <c r="X37" s="27">
        <v>3464247</v>
      </c>
      <c r="Y37" s="27">
        <v>-878501</v>
      </c>
      <c r="Z37" s="7">
        <v>-25.36</v>
      </c>
      <c r="AA37" s="25">
        <v>13466389</v>
      </c>
    </row>
    <row r="38" spans="1:27" ht="13.5">
      <c r="A38" s="2" t="s">
        <v>42</v>
      </c>
      <c r="B38" s="8"/>
      <c r="C38" s="19">
        <f aca="true" t="shared" si="7" ref="C38:Y38">SUM(C39:C41)</f>
        <v>919297888</v>
      </c>
      <c r="D38" s="19">
        <f>SUM(D39:D41)</f>
        <v>0</v>
      </c>
      <c r="E38" s="20">
        <f t="shared" si="7"/>
        <v>1218949568</v>
      </c>
      <c r="F38" s="21">
        <f t="shared" si="7"/>
        <v>1218949568</v>
      </c>
      <c r="G38" s="21">
        <f t="shared" si="7"/>
        <v>57303520</v>
      </c>
      <c r="H38" s="21">
        <f t="shared" si="7"/>
        <v>57917972</v>
      </c>
      <c r="I38" s="21">
        <f t="shared" si="7"/>
        <v>58099290</v>
      </c>
      <c r="J38" s="21">
        <f t="shared" si="7"/>
        <v>173320782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173320782</v>
      </c>
      <c r="X38" s="21">
        <f t="shared" si="7"/>
        <v>351174571</v>
      </c>
      <c r="Y38" s="21">
        <f t="shared" si="7"/>
        <v>-177853789</v>
      </c>
      <c r="Z38" s="4">
        <f>+IF(X38&lt;&gt;0,+(Y38/X38)*100,0)</f>
        <v>-50.645406497841215</v>
      </c>
      <c r="AA38" s="19">
        <f>SUM(AA39:AA41)</f>
        <v>1218949568</v>
      </c>
    </row>
    <row r="39" spans="1:27" ht="13.5">
      <c r="A39" s="5" t="s">
        <v>43</v>
      </c>
      <c r="B39" s="3"/>
      <c r="C39" s="22">
        <v>171702988</v>
      </c>
      <c r="D39" s="22"/>
      <c r="E39" s="23">
        <v>235730410</v>
      </c>
      <c r="F39" s="24">
        <v>235730410</v>
      </c>
      <c r="G39" s="24">
        <v>20334280</v>
      </c>
      <c r="H39" s="24">
        <v>20546834</v>
      </c>
      <c r="I39" s="24">
        <v>20230202</v>
      </c>
      <c r="J39" s="24">
        <v>61111316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61111316</v>
      </c>
      <c r="X39" s="24">
        <v>146838912</v>
      </c>
      <c r="Y39" s="24">
        <v>-85727596</v>
      </c>
      <c r="Z39" s="6">
        <v>-58.38</v>
      </c>
      <c r="AA39" s="22">
        <v>235730410</v>
      </c>
    </row>
    <row r="40" spans="1:27" ht="13.5">
      <c r="A40" s="5" t="s">
        <v>44</v>
      </c>
      <c r="B40" s="3"/>
      <c r="C40" s="22">
        <v>720843673</v>
      </c>
      <c r="D40" s="22"/>
      <c r="E40" s="23">
        <v>942675655</v>
      </c>
      <c r="F40" s="24">
        <v>942675655</v>
      </c>
      <c r="G40" s="24">
        <v>31498496</v>
      </c>
      <c r="H40" s="24">
        <v>31880852</v>
      </c>
      <c r="I40" s="24">
        <v>32140943</v>
      </c>
      <c r="J40" s="24">
        <v>95520291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95520291</v>
      </c>
      <c r="X40" s="24">
        <v>189447199</v>
      </c>
      <c r="Y40" s="24">
        <v>-93926908</v>
      </c>
      <c r="Z40" s="6">
        <v>-49.58</v>
      </c>
      <c r="AA40" s="22">
        <v>942675655</v>
      </c>
    </row>
    <row r="41" spans="1:27" ht="13.5">
      <c r="A41" s="5" t="s">
        <v>45</v>
      </c>
      <c r="B41" s="3"/>
      <c r="C41" s="22">
        <v>26751227</v>
      </c>
      <c r="D41" s="22"/>
      <c r="E41" s="23">
        <v>40543503</v>
      </c>
      <c r="F41" s="24">
        <v>40543503</v>
      </c>
      <c r="G41" s="24">
        <v>5470744</v>
      </c>
      <c r="H41" s="24">
        <v>5490286</v>
      </c>
      <c r="I41" s="24">
        <v>5728145</v>
      </c>
      <c r="J41" s="24">
        <v>16689175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16689175</v>
      </c>
      <c r="X41" s="24">
        <v>14888460</v>
      </c>
      <c r="Y41" s="24">
        <v>1800715</v>
      </c>
      <c r="Z41" s="6">
        <v>12.09</v>
      </c>
      <c r="AA41" s="22">
        <v>40543503</v>
      </c>
    </row>
    <row r="42" spans="1:27" ht="13.5">
      <c r="A42" s="2" t="s">
        <v>46</v>
      </c>
      <c r="B42" s="8"/>
      <c r="C42" s="19">
        <f aca="true" t="shared" si="8" ref="C42:Y42">SUM(C43:C46)</f>
        <v>5363809491</v>
      </c>
      <c r="D42" s="19">
        <f>SUM(D43:D46)</f>
        <v>0</v>
      </c>
      <c r="E42" s="20">
        <f t="shared" si="8"/>
        <v>7883727302</v>
      </c>
      <c r="F42" s="21">
        <f t="shared" si="8"/>
        <v>7883727302</v>
      </c>
      <c r="G42" s="21">
        <f t="shared" si="8"/>
        <v>356380506</v>
      </c>
      <c r="H42" s="21">
        <f t="shared" si="8"/>
        <v>737089614</v>
      </c>
      <c r="I42" s="21">
        <f t="shared" si="8"/>
        <v>445012635</v>
      </c>
      <c r="J42" s="21">
        <f t="shared" si="8"/>
        <v>1538482755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1538482755</v>
      </c>
      <c r="X42" s="21">
        <f t="shared" si="8"/>
        <v>1931790418</v>
      </c>
      <c r="Y42" s="21">
        <f t="shared" si="8"/>
        <v>-393307663</v>
      </c>
      <c r="Z42" s="4">
        <f>+IF(X42&lt;&gt;0,+(Y42/X42)*100,0)</f>
        <v>-20.35974810389602</v>
      </c>
      <c r="AA42" s="19">
        <f>SUM(AA43:AA46)</f>
        <v>7883727302</v>
      </c>
    </row>
    <row r="43" spans="1:27" ht="13.5">
      <c r="A43" s="5" t="s">
        <v>47</v>
      </c>
      <c r="B43" s="3"/>
      <c r="C43" s="22">
        <v>3214849778</v>
      </c>
      <c r="D43" s="22"/>
      <c r="E43" s="23">
        <v>4570411190</v>
      </c>
      <c r="F43" s="24">
        <v>4570411190</v>
      </c>
      <c r="G43" s="24">
        <v>238221562</v>
      </c>
      <c r="H43" s="24">
        <v>520666046</v>
      </c>
      <c r="I43" s="24">
        <v>267743005</v>
      </c>
      <c r="J43" s="24">
        <v>1026630613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1026630613</v>
      </c>
      <c r="X43" s="24">
        <v>1065123594</v>
      </c>
      <c r="Y43" s="24">
        <v>-38492981</v>
      </c>
      <c r="Z43" s="6">
        <v>-3.61</v>
      </c>
      <c r="AA43" s="22">
        <v>4570411190</v>
      </c>
    </row>
    <row r="44" spans="1:27" ht="13.5">
      <c r="A44" s="5" t="s">
        <v>48</v>
      </c>
      <c r="B44" s="3"/>
      <c r="C44" s="22">
        <v>1634177221</v>
      </c>
      <c r="D44" s="22"/>
      <c r="E44" s="23">
        <v>2015242445</v>
      </c>
      <c r="F44" s="24">
        <v>2015242445</v>
      </c>
      <c r="G44" s="24">
        <v>56582313</v>
      </c>
      <c r="H44" s="24">
        <v>160733210</v>
      </c>
      <c r="I44" s="24">
        <v>116034320</v>
      </c>
      <c r="J44" s="24">
        <v>333349843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333349843</v>
      </c>
      <c r="X44" s="24">
        <v>555879848</v>
      </c>
      <c r="Y44" s="24">
        <v>-222530005</v>
      </c>
      <c r="Z44" s="6">
        <v>-40.03</v>
      </c>
      <c r="AA44" s="22">
        <v>2015242445</v>
      </c>
    </row>
    <row r="45" spans="1:27" ht="13.5">
      <c r="A45" s="5" t="s">
        <v>49</v>
      </c>
      <c r="B45" s="3"/>
      <c r="C45" s="25">
        <v>240041614</v>
      </c>
      <c r="D45" s="25"/>
      <c r="E45" s="26">
        <v>698268079</v>
      </c>
      <c r="F45" s="27">
        <v>698268079</v>
      </c>
      <c r="G45" s="27">
        <v>24758550</v>
      </c>
      <c r="H45" s="27">
        <v>27851940</v>
      </c>
      <c r="I45" s="27">
        <v>28810530</v>
      </c>
      <c r="J45" s="27">
        <v>81421020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81421020</v>
      </c>
      <c r="X45" s="27">
        <v>192607826</v>
      </c>
      <c r="Y45" s="27">
        <v>-111186806</v>
      </c>
      <c r="Z45" s="7">
        <v>-57.73</v>
      </c>
      <c r="AA45" s="25">
        <v>698268079</v>
      </c>
    </row>
    <row r="46" spans="1:27" ht="13.5">
      <c r="A46" s="5" t="s">
        <v>50</v>
      </c>
      <c r="B46" s="3"/>
      <c r="C46" s="22">
        <v>274740878</v>
      </c>
      <c r="D46" s="22"/>
      <c r="E46" s="23">
        <v>599805588</v>
      </c>
      <c r="F46" s="24">
        <v>599805588</v>
      </c>
      <c r="G46" s="24">
        <v>36818081</v>
      </c>
      <c r="H46" s="24">
        <v>27838418</v>
      </c>
      <c r="I46" s="24">
        <v>32424780</v>
      </c>
      <c r="J46" s="24">
        <v>97081279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97081279</v>
      </c>
      <c r="X46" s="24">
        <v>118179150</v>
      </c>
      <c r="Y46" s="24">
        <v>-21097871</v>
      </c>
      <c r="Z46" s="6">
        <v>-17.85</v>
      </c>
      <c r="AA46" s="22">
        <v>599805588</v>
      </c>
    </row>
    <row r="47" spans="1:27" ht="13.5">
      <c r="A47" s="2" t="s">
        <v>51</v>
      </c>
      <c r="B47" s="8" t="s">
        <v>52</v>
      </c>
      <c r="C47" s="19">
        <v>22322739</v>
      </c>
      <c r="D47" s="19"/>
      <c r="E47" s="20">
        <v>36093345</v>
      </c>
      <c r="F47" s="21">
        <v>36093345</v>
      </c>
      <c r="G47" s="21">
        <v>1125703</v>
      </c>
      <c r="H47" s="21">
        <v>1077208</v>
      </c>
      <c r="I47" s="21">
        <v>1218290</v>
      </c>
      <c r="J47" s="21">
        <v>3421201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3421201</v>
      </c>
      <c r="X47" s="21">
        <v>8461884</v>
      </c>
      <c r="Y47" s="21">
        <v>-5040683</v>
      </c>
      <c r="Z47" s="4">
        <v>-59.57</v>
      </c>
      <c r="AA47" s="19">
        <v>36093345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11825747492</v>
      </c>
      <c r="D48" s="40">
        <f>+D28+D32+D38+D42+D47</f>
        <v>0</v>
      </c>
      <c r="E48" s="41">
        <f t="shared" si="9"/>
        <v>15018423340</v>
      </c>
      <c r="F48" s="42">
        <f t="shared" si="9"/>
        <v>15018423340</v>
      </c>
      <c r="G48" s="42">
        <f t="shared" si="9"/>
        <v>743655664</v>
      </c>
      <c r="H48" s="42">
        <f t="shared" si="9"/>
        <v>1145126816</v>
      </c>
      <c r="I48" s="42">
        <f t="shared" si="9"/>
        <v>828985415</v>
      </c>
      <c r="J48" s="42">
        <f t="shared" si="9"/>
        <v>2717767895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2717767895</v>
      </c>
      <c r="X48" s="42">
        <f t="shared" si="9"/>
        <v>3619791348</v>
      </c>
      <c r="Y48" s="42">
        <f t="shared" si="9"/>
        <v>-902023453</v>
      </c>
      <c r="Z48" s="43">
        <f>+IF(X48&lt;&gt;0,+(Y48/X48)*100,0)</f>
        <v>-24.919211255046076</v>
      </c>
      <c r="AA48" s="40">
        <f>+AA28+AA32+AA38+AA42+AA47</f>
        <v>15018423340</v>
      </c>
    </row>
    <row r="49" spans="1:27" ht="13.5">
      <c r="A49" s="14" t="s">
        <v>58</v>
      </c>
      <c r="B49" s="15"/>
      <c r="C49" s="44">
        <f aca="true" t="shared" si="10" ref="C49:Y49">+C25-C48</f>
        <v>299575050</v>
      </c>
      <c r="D49" s="44">
        <f>+D25-D48</f>
        <v>0</v>
      </c>
      <c r="E49" s="45">
        <f t="shared" si="10"/>
        <v>1553396431</v>
      </c>
      <c r="F49" s="46">
        <f t="shared" si="10"/>
        <v>1553396431</v>
      </c>
      <c r="G49" s="46">
        <f t="shared" si="10"/>
        <v>1412740032</v>
      </c>
      <c r="H49" s="46">
        <f t="shared" si="10"/>
        <v>-180589016</v>
      </c>
      <c r="I49" s="46">
        <f t="shared" si="10"/>
        <v>53903425</v>
      </c>
      <c r="J49" s="46">
        <f t="shared" si="10"/>
        <v>1286054441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1286054441</v>
      </c>
      <c r="X49" s="46">
        <f>IF(F25=F48,0,X25-X48)</f>
        <v>379002477</v>
      </c>
      <c r="Y49" s="46">
        <f t="shared" si="10"/>
        <v>907051964</v>
      </c>
      <c r="Z49" s="47">
        <f>+IF(X49&lt;&gt;0,+(Y49/X49)*100,0)</f>
        <v>239.32613084214748</v>
      </c>
      <c r="AA49" s="44">
        <f>+AA25-AA48</f>
        <v>1553396431</v>
      </c>
    </row>
    <row r="50" spans="1:27" ht="13.5">
      <c r="A50" s="16" t="s">
        <v>83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88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50050253</v>
      </c>
      <c r="F5" s="21">
        <f t="shared" si="0"/>
        <v>50050253</v>
      </c>
      <c r="G5" s="21">
        <f t="shared" si="0"/>
        <v>40877654</v>
      </c>
      <c r="H5" s="21">
        <f t="shared" si="0"/>
        <v>2423331</v>
      </c>
      <c r="I5" s="21">
        <f t="shared" si="0"/>
        <v>2423331</v>
      </c>
      <c r="J5" s="21">
        <f t="shared" si="0"/>
        <v>45724316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45724316</v>
      </c>
      <c r="X5" s="21">
        <f t="shared" si="0"/>
        <v>12012597</v>
      </c>
      <c r="Y5" s="21">
        <f t="shared" si="0"/>
        <v>33711719</v>
      </c>
      <c r="Z5" s="4">
        <f>+IF(X5&lt;&gt;0,+(Y5/X5)*100,0)</f>
        <v>280.636393612472</v>
      </c>
      <c r="AA5" s="19">
        <f>SUM(AA6:AA8)</f>
        <v>50050253</v>
      </c>
    </row>
    <row r="6" spans="1:27" ht="13.5">
      <c r="A6" s="5" t="s">
        <v>33</v>
      </c>
      <c r="B6" s="3"/>
      <c r="C6" s="22"/>
      <c r="D6" s="22"/>
      <c r="E6" s="23">
        <v>7719120</v>
      </c>
      <c r="F6" s="24">
        <v>7719120</v>
      </c>
      <c r="G6" s="24">
        <v>40395555</v>
      </c>
      <c r="H6" s="24">
        <v>2184991</v>
      </c>
      <c r="I6" s="24">
        <v>2184991</v>
      </c>
      <c r="J6" s="24">
        <v>44765537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44765537</v>
      </c>
      <c r="X6" s="24">
        <v>1929888</v>
      </c>
      <c r="Y6" s="24">
        <v>42835649</v>
      </c>
      <c r="Z6" s="6">
        <v>2219.59</v>
      </c>
      <c r="AA6" s="22">
        <v>7719120</v>
      </c>
    </row>
    <row r="7" spans="1:27" ht="13.5">
      <c r="A7" s="5" t="s">
        <v>34</v>
      </c>
      <c r="B7" s="3"/>
      <c r="C7" s="25"/>
      <c r="D7" s="25"/>
      <c r="E7" s="26">
        <v>41371133</v>
      </c>
      <c r="F7" s="27">
        <v>41371133</v>
      </c>
      <c r="G7" s="27">
        <v>482099</v>
      </c>
      <c r="H7" s="27">
        <v>238340</v>
      </c>
      <c r="I7" s="27">
        <v>238340</v>
      </c>
      <c r="J7" s="27">
        <v>958779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958779</v>
      </c>
      <c r="X7" s="27">
        <v>9842784</v>
      </c>
      <c r="Y7" s="27">
        <v>-8884005</v>
      </c>
      <c r="Z7" s="7">
        <v>-90.26</v>
      </c>
      <c r="AA7" s="25">
        <v>41371133</v>
      </c>
    </row>
    <row r="8" spans="1:27" ht="13.5">
      <c r="A8" s="5" t="s">
        <v>35</v>
      </c>
      <c r="B8" s="3"/>
      <c r="C8" s="22"/>
      <c r="D8" s="22"/>
      <c r="E8" s="23">
        <v>960000</v>
      </c>
      <c r="F8" s="24">
        <v>960000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239925</v>
      </c>
      <c r="Y8" s="24">
        <v>-239925</v>
      </c>
      <c r="Z8" s="6">
        <v>-100</v>
      </c>
      <c r="AA8" s="22">
        <v>960000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8512000</v>
      </c>
      <c r="F9" s="21">
        <f t="shared" si="1"/>
        <v>8512000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2128029</v>
      </c>
      <c r="Y9" s="21">
        <f t="shared" si="1"/>
        <v>-2128029</v>
      </c>
      <c r="Z9" s="4">
        <f>+IF(X9&lt;&gt;0,+(Y9/X9)*100,0)</f>
        <v>-100</v>
      </c>
      <c r="AA9" s="19">
        <f>SUM(AA10:AA14)</f>
        <v>8512000</v>
      </c>
    </row>
    <row r="10" spans="1:27" ht="13.5">
      <c r="A10" s="5" t="s">
        <v>37</v>
      </c>
      <c r="B10" s="3"/>
      <c r="C10" s="22"/>
      <c r="D10" s="22"/>
      <c r="E10" s="23">
        <v>5888000</v>
      </c>
      <c r="F10" s="24">
        <v>5888000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1472034</v>
      </c>
      <c r="Y10" s="24">
        <v>-1472034</v>
      </c>
      <c r="Z10" s="6">
        <v>-100</v>
      </c>
      <c r="AA10" s="22">
        <v>5888000</v>
      </c>
    </row>
    <row r="11" spans="1:27" ht="13.5">
      <c r="A11" s="5" t="s">
        <v>38</v>
      </c>
      <c r="B11" s="3"/>
      <c r="C11" s="22"/>
      <c r="D11" s="22"/>
      <c r="E11" s="23">
        <v>22000</v>
      </c>
      <c r="F11" s="24">
        <v>22000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5487</v>
      </c>
      <c r="Y11" s="24">
        <v>-5487</v>
      </c>
      <c r="Z11" s="6">
        <v>-100</v>
      </c>
      <c r="AA11" s="22">
        <v>22000</v>
      </c>
    </row>
    <row r="12" spans="1:27" ht="13.5">
      <c r="A12" s="5" t="s">
        <v>39</v>
      </c>
      <c r="B12" s="3"/>
      <c r="C12" s="22"/>
      <c r="D12" s="22"/>
      <c r="E12" s="23">
        <v>1065000</v>
      </c>
      <c r="F12" s="24">
        <v>1065000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266364</v>
      </c>
      <c r="Y12" s="24">
        <v>-266364</v>
      </c>
      <c r="Z12" s="6">
        <v>-100</v>
      </c>
      <c r="AA12" s="22">
        <v>1065000</v>
      </c>
    </row>
    <row r="13" spans="1:27" ht="13.5">
      <c r="A13" s="5" t="s">
        <v>40</v>
      </c>
      <c r="B13" s="3"/>
      <c r="C13" s="22"/>
      <c r="D13" s="22"/>
      <c r="E13" s="23">
        <v>1537000</v>
      </c>
      <c r="F13" s="24">
        <v>1537000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384144</v>
      </c>
      <c r="Y13" s="24">
        <v>-384144</v>
      </c>
      <c r="Z13" s="6">
        <v>-100</v>
      </c>
      <c r="AA13" s="22">
        <v>1537000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12000</v>
      </c>
      <c r="F15" s="21">
        <f t="shared" si="2"/>
        <v>12000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3015</v>
      </c>
      <c r="Y15" s="21">
        <f t="shared" si="2"/>
        <v>-3015</v>
      </c>
      <c r="Z15" s="4">
        <f>+IF(X15&lt;&gt;0,+(Y15/X15)*100,0)</f>
        <v>-100</v>
      </c>
      <c r="AA15" s="19">
        <f>SUM(AA16:AA18)</f>
        <v>12000</v>
      </c>
    </row>
    <row r="16" spans="1:27" ht="13.5">
      <c r="A16" s="5" t="s">
        <v>43</v>
      </c>
      <c r="B16" s="3"/>
      <c r="C16" s="22"/>
      <c r="D16" s="22"/>
      <c r="E16" s="23">
        <v>7000</v>
      </c>
      <c r="F16" s="24">
        <v>7000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1656</v>
      </c>
      <c r="Y16" s="24">
        <v>-1656</v>
      </c>
      <c r="Z16" s="6">
        <v>-100</v>
      </c>
      <c r="AA16" s="22">
        <v>7000</v>
      </c>
    </row>
    <row r="17" spans="1:27" ht="13.5">
      <c r="A17" s="5" t="s">
        <v>44</v>
      </c>
      <c r="B17" s="3"/>
      <c r="C17" s="22"/>
      <c r="D17" s="22"/>
      <c r="E17" s="23">
        <v>5000</v>
      </c>
      <c r="F17" s="24">
        <v>5000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1359</v>
      </c>
      <c r="Y17" s="24">
        <v>-1359</v>
      </c>
      <c r="Z17" s="6">
        <v>-100</v>
      </c>
      <c r="AA17" s="22">
        <v>5000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159387355</v>
      </c>
      <c r="F19" s="21">
        <f t="shared" si="3"/>
        <v>159387355</v>
      </c>
      <c r="G19" s="21">
        <f t="shared" si="3"/>
        <v>673019</v>
      </c>
      <c r="H19" s="21">
        <f t="shared" si="3"/>
        <v>742222</v>
      </c>
      <c r="I19" s="21">
        <f t="shared" si="3"/>
        <v>742222</v>
      </c>
      <c r="J19" s="21">
        <f t="shared" si="3"/>
        <v>2157463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2157463</v>
      </c>
      <c r="X19" s="21">
        <f t="shared" si="3"/>
        <v>38144001</v>
      </c>
      <c r="Y19" s="21">
        <f t="shared" si="3"/>
        <v>-35986538</v>
      </c>
      <c r="Z19" s="4">
        <f>+IF(X19&lt;&gt;0,+(Y19/X19)*100,0)</f>
        <v>-94.34389958200767</v>
      </c>
      <c r="AA19" s="19">
        <f>SUM(AA20:AA23)</f>
        <v>159387355</v>
      </c>
    </row>
    <row r="20" spans="1:27" ht="13.5">
      <c r="A20" s="5" t="s">
        <v>47</v>
      </c>
      <c r="B20" s="3"/>
      <c r="C20" s="22"/>
      <c r="D20" s="22"/>
      <c r="E20" s="23">
        <v>56736000</v>
      </c>
      <c r="F20" s="24">
        <v>56736000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>
        <v>12879735</v>
      </c>
      <c r="Y20" s="24">
        <v>-12879735</v>
      </c>
      <c r="Z20" s="6">
        <v>-100</v>
      </c>
      <c r="AA20" s="22">
        <v>56736000</v>
      </c>
    </row>
    <row r="21" spans="1:27" ht="13.5">
      <c r="A21" s="5" t="s">
        <v>48</v>
      </c>
      <c r="B21" s="3"/>
      <c r="C21" s="22"/>
      <c r="D21" s="22"/>
      <c r="E21" s="23">
        <v>57944355</v>
      </c>
      <c r="F21" s="24">
        <v>57944355</v>
      </c>
      <c r="G21" s="24">
        <v>389579</v>
      </c>
      <c r="H21" s="24">
        <v>464063</v>
      </c>
      <c r="I21" s="24">
        <v>464063</v>
      </c>
      <c r="J21" s="24">
        <v>1317705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1317705</v>
      </c>
      <c r="X21" s="24">
        <v>14162535</v>
      </c>
      <c r="Y21" s="24">
        <v>-12844830</v>
      </c>
      <c r="Z21" s="6">
        <v>-90.7</v>
      </c>
      <c r="AA21" s="22">
        <v>57944355</v>
      </c>
    </row>
    <row r="22" spans="1:27" ht="13.5">
      <c r="A22" s="5" t="s">
        <v>49</v>
      </c>
      <c r="B22" s="3"/>
      <c r="C22" s="25"/>
      <c r="D22" s="25"/>
      <c r="E22" s="26">
        <v>26431000</v>
      </c>
      <c r="F22" s="27">
        <v>26431000</v>
      </c>
      <c r="G22" s="27">
        <v>283440</v>
      </c>
      <c r="H22" s="27">
        <v>278159</v>
      </c>
      <c r="I22" s="27">
        <v>278159</v>
      </c>
      <c r="J22" s="27">
        <v>839758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839758</v>
      </c>
      <c r="X22" s="27">
        <v>6582756</v>
      </c>
      <c r="Y22" s="27">
        <v>-5742998</v>
      </c>
      <c r="Z22" s="7">
        <v>-87.24</v>
      </c>
      <c r="AA22" s="25">
        <v>26431000</v>
      </c>
    </row>
    <row r="23" spans="1:27" ht="13.5">
      <c r="A23" s="5" t="s">
        <v>50</v>
      </c>
      <c r="B23" s="3"/>
      <c r="C23" s="22"/>
      <c r="D23" s="22"/>
      <c r="E23" s="23">
        <v>18276000</v>
      </c>
      <c r="F23" s="24">
        <v>18276000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4518975</v>
      </c>
      <c r="Y23" s="24">
        <v>-4518975</v>
      </c>
      <c r="Z23" s="6">
        <v>-100</v>
      </c>
      <c r="AA23" s="22">
        <v>18276000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217961608</v>
      </c>
      <c r="F25" s="42">
        <f t="shared" si="4"/>
        <v>217961608</v>
      </c>
      <c r="G25" s="42">
        <f t="shared" si="4"/>
        <v>41550673</v>
      </c>
      <c r="H25" s="42">
        <f t="shared" si="4"/>
        <v>3165553</v>
      </c>
      <c r="I25" s="42">
        <f t="shared" si="4"/>
        <v>3165553</v>
      </c>
      <c r="J25" s="42">
        <f t="shared" si="4"/>
        <v>47881779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47881779</v>
      </c>
      <c r="X25" s="42">
        <f t="shared" si="4"/>
        <v>52287642</v>
      </c>
      <c r="Y25" s="42">
        <f t="shared" si="4"/>
        <v>-4405863</v>
      </c>
      <c r="Z25" s="43">
        <f>+IF(X25&lt;&gt;0,+(Y25/X25)*100,0)</f>
        <v>-8.426203269981078</v>
      </c>
      <c r="AA25" s="40">
        <f>+AA5+AA9+AA15+AA19+AA24</f>
        <v>217961608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146701524</v>
      </c>
      <c r="F28" s="21">
        <f t="shared" si="5"/>
        <v>146701524</v>
      </c>
      <c r="G28" s="21">
        <f t="shared" si="5"/>
        <v>5432988</v>
      </c>
      <c r="H28" s="21">
        <f t="shared" si="5"/>
        <v>9163723</v>
      </c>
      <c r="I28" s="21">
        <f t="shared" si="5"/>
        <v>9163723</v>
      </c>
      <c r="J28" s="21">
        <f t="shared" si="5"/>
        <v>23760434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23760434</v>
      </c>
      <c r="X28" s="21">
        <f t="shared" si="5"/>
        <v>36210414</v>
      </c>
      <c r="Y28" s="21">
        <f t="shared" si="5"/>
        <v>-12449980</v>
      </c>
      <c r="Z28" s="4">
        <f>+IF(X28&lt;&gt;0,+(Y28/X28)*100,0)</f>
        <v>-34.38231885445994</v>
      </c>
      <c r="AA28" s="19">
        <f>SUM(AA29:AA31)</f>
        <v>146701524</v>
      </c>
    </row>
    <row r="29" spans="1:27" ht="13.5">
      <c r="A29" s="5" t="s">
        <v>33</v>
      </c>
      <c r="B29" s="3"/>
      <c r="C29" s="22"/>
      <c r="D29" s="22"/>
      <c r="E29" s="23">
        <v>100512524</v>
      </c>
      <c r="F29" s="24">
        <v>100512524</v>
      </c>
      <c r="G29" s="24">
        <v>4643867</v>
      </c>
      <c r="H29" s="24">
        <v>7164880</v>
      </c>
      <c r="I29" s="24">
        <v>7164880</v>
      </c>
      <c r="J29" s="24">
        <v>18973627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18973627</v>
      </c>
      <c r="X29" s="24">
        <v>25064301</v>
      </c>
      <c r="Y29" s="24">
        <v>-6090674</v>
      </c>
      <c r="Z29" s="6">
        <v>-24.3</v>
      </c>
      <c r="AA29" s="22">
        <v>100512524</v>
      </c>
    </row>
    <row r="30" spans="1:27" ht="13.5">
      <c r="A30" s="5" t="s">
        <v>34</v>
      </c>
      <c r="B30" s="3"/>
      <c r="C30" s="25"/>
      <c r="D30" s="25"/>
      <c r="E30" s="26">
        <v>38123000</v>
      </c>
      <c r="F30" s="27">
        <v>38123000</v>
      </c>
      <c r="G30" s="27">
        <v>789121</v>
      </c>
      <c r="H30" s="27">
        <v>1998843</v>
      </c>
      <c r="I30" s="27">
        <v>1998843</v>
      </c>
      <c r="J30" s="27">
        <v>4786807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4786807</v>
      </c>
      <c r="X30" s="27">
        <v>8814993</v>
      </c>
      <c r="Y30" s="27">
        <v>-4028186</v>
      </c>
      <c r="Z30" s="7">
        <v>-45.7</v>
      </c>
      <c r="AA30" s="25">
        <v>38123000</v>
      </c>
    </row>
    <row r="31" spans="1:27" ht="13.5">
      <c r="A31" s="5" t="s">
        <v>35</v>
      </c>
      <c r="B31" s="3"/>
      <c r="C31" s="22"/>
      <c r="D31" s="22"/>
      <c r="E31" s="23">
        <v>8066000</v>
      </c>
      <c r="F31" s="24">
        <v>8066000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>
        <v>2331120</v>
      </c>
      <c r="Y31" s="24">
        <v>-2331120</v>
      </c>
      <c r="Z31" s="6">
        <v>-100</v>
      </c>
      <c r="AA31" s="22">
        <v>8066000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19479284</v>
      </c>
      <c r="F32" s="21">
        <f t="shared" si="6"/>
        <v>19479284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4619679</v>
      </c>
      <c r="Y32" s="21">
        <f t="shared" si="6"/>
        <v>-4619679</v>
      </c>
      <c r="Z32" s="4">
        <f>+IF(X32&lt;&gt;0,+(Y32/X32)*100,0)</f>
        <v>-100</v>
      </c>
      <c r="AA32" s="19">
        <f>SUM(AA33:AA37)</f>
        <v>19479284</v>
      </c>
    </row>
    <row r="33" spans="1:27" ht="13.5">
      <c r="A33" s="5" t="s">
        <v>37</v>
      </c>
      <c r="B33" s="3"/>
      <c r="C33" s="22"/>
      <c r="D33" s="22"/>
      <c r="E33" s="23">
        <v>16475284</v>
      </c>
      <c r="F33" s="24">
        <v>16475284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3868749</v>
      </c>
      <c r="Y33" s="24">
        <v>-3868749</v>
      </c>
      <c r="Z33" s="6">
        <v>-100</v>
      </c>
      <c r="AA33" s="22">
        <v>16475284</v>
      </c>
    </row>
    <row r="34" spans="1:27" ht="13.5">
      <c r="A34" s="5" t="s">
        <v>38</v>
      </c>
      <c r="B34" s="3"/>
      <c r="C34" s="22"/>
      <c r="D34" s="22"/>
      <c r="E34" s="23">
        <v>1830000</v>
      </c>
      <c r="F34" s="24">
        <v>1830000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457488</v>
      </c>
      <c r="Y34" s="24">
        <v>-457488</v>
      </c>
      <c r="Z34" s="6">
        <v>-100</v>
      </c>
      <c r="AA34" s="22">
        <v>1830000</v>
      </c>
    </row>
    <row r="35" spans="1:27" ht="13.5">
      <c r="A35" s="5" t="s">
        <v>39</v>
      </c>
      <c r="B35" s="3"/>
      <c r="C35" s="22"/>
      <c r="D35" s="22"/>
      <c r="E35" s="23">
        <v>434000</v>
      </c>
      <c r="F35" s="24">
        <v>434000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108516</v>
      </c>
      <c r="Y35" s="24">
        <v>-108516</v>
      </c>
      <c r="Z35" s="6">
        <v>-100</v>
      </c>
      <c r="AA35" s="22">
        <v>434000</v>
      </c>
    </row>
    <row r="36" spans="1:27" ht="13.5">
      <c r="A36" s="5" t="s">
        <v>40</v>
      </c>
      <c r="B36" s="3"/>
      <c r="C36" s="22"/>
      <c r="D36" s="22"/>
      <c r="E36" s="23">
        <v>740000</v>
      </c>
      <c r="F36" s="24">
        <v>740000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184926</v>
      </c>
      <c r="Y36" s="24">
        <v>-184926</v>
      </c>
      <c r="Z36" s="6">
        <v>-100</v>
      </c>
      <c r="AA36" s="22">
        <v>740000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10804000</v>
      </c>
      <c r="F38" s="21">
        <f t="shared" si="7"/>
        <v>10804000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0</v>
      </c>
      <c r="X38" s="21">
        <f t="shared" si="7"/>
        <v>2700936</v>
      </c>
      <c r="Y38" s="21">
        <f t="shared" si="7"/>
        <v>-2700936</v>
      </c>
      <c r="Z38" s="4">
        <f>+IF(X38&lt;&gt;0,+(Y38/X38)*100,0)</f>
        <v>-100</v>
      </c>
      <c r="AA38" s="19">
        <f>SUM(AA39:AA41)</f>
        <v>10804000</v>
      </c>
    </row>
    <row r="39" spans="1:27" ht="13.5">
      <c r="A39" s="5" t="s">
        <v>43</v>
      </c>
      <c r="B39" s="3"/>
      <c r="C39" s="22"/>
      <c r="D39" s="22"/>
      <c r="E39" s="23">
        <v>1104000</v>
      </c>
      <c r="F39" s="24">
        <v>1104000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275931</v>
      </c>
      <c r="Y39" s="24">
        <v>-275931</v>
      </c>
      <c r="Z39" s="6">
        <v>-100</v>
      </c>
      <c r="AA39" s="22">
        <v>1104000</v>
      </c>
    </row>
    <row r="40" spans="1:27" ht="13.5">
      <c r="A40" s="5" t="s">
        <v>44</v>
      </c>
      <c r="B40" s="3"/>
      <c r="C40" s="22"/>
      <c r="D40" s="22"/>
      <c r="E40" s="23">
        <v>9700000</v>
      </c>
      <c r="F40" s="24">
        <v>9700000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2425005</v>
      </c>
      <c r="Y40" s="24">
        <v>-2425005</v>
      </c>
      <c r="Z40" s="6">
        <v>-100</v>
      </c>
      <c r="AA40" s="22">
        <v>9700000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118987000</v>
      </c>
      <c r="F42" s="21">
        <f t="shared" si="8"/>
        <v>118987000</v>
      </c>
      <c r="G42" s="21">
        <f t="shared" si="8"/>
        <v>439852</v>
      </c>
      <c r="H42" s="21">
        <f t="shared" si="8"/>
        <v>1125297</v>
      </c>
      <c r="I42" s="21">
        <f t="shared" si="8"/>
        <v>1125297</v>
      </c>
      <c r="J42" s="21">
        <f t="shared" si="8"/>
        <v>2690446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2690446</v>
      </c>
      <c r="X42" s="21">
        <f t="shared" si="8"/>
        <v>28188246</v>
      </c>
      <c r="Y42" s="21">
        <f t="shared" si="8"/>
        <v>-25497800</v>
      </c>
      <c r="Z42" s="4">
        <f>+IF(X42&lt;&gt;0,+(Y42/X42)*100,0)</f>
        <v>-90.45543309079962</v>
      </c>
      <c r="AA42" s="19">
        <f>SUM(AA43:AA46)</f>
        <v>118987000</v>
      </c>
    </row>
    <row r="43" spans="1:27" ht="13.5">
      <c r="A43" s="5" t="s">
        <v>47</v>
      </c>
      <c r="B43" s="3"/>
      <c r="C43" s="22"/>
      <c r="D43" s="22"/>
      <c r="E43" s="23">
        <v>51994000</v>
      </c>
      <c r="F43" s="24">
        <v>51994000</v>
      </c>
      <c r="G43" s="24">
        <v>439852</v>
      </c>
      <c r="H43" s="24">
        <v>109697</v>
      </c>
      <c r="I43" s="24">
        <v>109697</v>
      </c>
      <c r="J43" s="24">
        <v>659246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659246</v>
      </c>
      <c r="X43" s="24">
        <v>12645855</v>
      </c>
      <c r="Y43" s="24">
        <v>-11986609</v>
      </c>
      <c r="Z43" s="6">
        <v>-94.79</v>
      </c>
      <c r="AA43" s="22">
        <v>51994000</v>
      </c>
    </row>
    <row r="44" spans="1:27" ht="13.5">
      <c r="A44" s="5" t="s">
        <v>48</v>
      </c>
      <c r="B44" s="3"/>
      <c r="C44" s="22"/>
      <c r="D44" s="22"/>
      <c r="E44" s="23">
        <v>44246000</v>
      </c>
      <c r="F44" s="24">
        <v>44246000</v>
      </c>
      <c r="G44" s="24"/>
      <c r="H44" s="24">
        <v>1015600</v>
      </c>
      <c r="I44" s="24">
        <v>1015600</v>
      </c>
      <c r="J44" s="24">
        <v>2031200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2031200</v>
      </c>
      <c r="X44" s="24">
        <v>11169912</v>
      </c>
      <c r="Y44" s="24">
        <v>-9138712</v>
      </c>
      <c r="Z44" s="6">
        <v>-81.82</v>
      </c>
      <c r="AA44" s="22">
        <v>44246000</v>
      </c>
    </row>
    <row r="45" spans="1:27" ht="13.5">
      <c r="A45" s="5" t="s">
        <v>49</v>
      </c>
      <c r="B45" s="3"/>
      <c r="C45" s="25"/>
      <c r="D45" s="25"/>
      <c r="E45" s="26">
        <v>14524000</v>
      </c>
      <c r="F45" s="27">
        <v>14524000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>
        <v>3020856</v>
      </c>
      <c r="Y45" s="27">
        <v>-3020856</v>
      </c>
      <c r="Z45" s="7">
        <v>-100</v>
      </c>
      <c r="AA45" s="25">
        <v>14524000</v>
      </c>
    </row>
    <row r="46" spans="1:27" ht="13.5">
      <c r="A46" s="5" t="s">
        <v>50</v>
      </c>
      <c r="B46" s="3"/>
      <c r="C46" s="22"/>
      <c r="D46" s="22"/>
      <c r="E46" s="23">
        <v>8223000</v>
      </c>
      <c r="F46" s="24">
        <v>8223000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1351623</v>
      </c>
      <c r="Y46" s="24">
        <v>-1351623</v>
      </c>
      <c r="Z46" s="6">
        <v>-100</v>
      </c>
      <c r="AA46" s="22">
        <v>8223000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295971808</v>
      </c>
      <c r="F48" s="42">
        <f t="shared" si="9"/>
        <v>295971808</v>
      </c>
      <c r="G48" s="42">
        <f t="shared" si="9"/>
        <v>5872840</v>
      </c>
      <c r="H48" s="42">
        <f t="shared" si="9"/>
        <v>10289020</v>
      </c>
      <c r="I48" s="42">
        <f t="shared" si="9"/>
        <v>10289020</v>
      </c>
      <c r="J48" s="42">
        <f t="shared" si="9"/>
        <v>26450880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26450880</v>
      </c>
      <c r="X48" s="42">
        <f t="shared" si="9"/>
        <v>71719275</v>
      </c>
      <c r="Y48" s="42">
        <f t="shared" si="9"/>
        <v>-45268395</v>
      </c>
      <c r="Z48" s="43">
        <f>+IF(X48&lt;&gt;0,+(Y48/X48)*100,0)</f>
        <v>-63.1188686723339</v>
      </c>
      <c r="AA48" s="40">
        <f>+AA28+AA32+AA38+AA42+AA47</f>
        <v>295971808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-78010200</v>
      </c>
      <c r="F49" s="46">
        <f t="shared" si="10"/>
        <v>-78010200</v>
      </c>
      <c r="G49" s="46">
        <f t="shared" si="10"/>
        <v>35677833</v>
      </c>
      <c r="H49" s="46">
        <f t="shared" si="10"/>
        <v>-7123467</v>
      </c>
      <c r="I49" s="46">
        <f t="shared" si="10"/>
        <v>-7123467</v>
      </c>
      <c r="J49" s="46">
        <f t="shared" si="10"/>
        <v>21430899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21430899</v>
      </c>
      <c r="X49" s="46">
        <f>IF(F25=F48,0,X25-X48)</f>
        <v>-19431633</v>
      </c>
      <c r="Y49" s="46">
        <f t="shared" si="10"/>
        <v>40862532</v>
      </c>
      <c r="Z49" s="47">
        <f>+IF(X49&lt;&gt;0,+(Y49/X49)*100,0)</f>
        <v>-210.28871840055848</v>
      </c>
      <c r="AA49" s="44">
        <f>+AA25-AA48</f>
        <v>-78010200</v>
      </c>
    </row>
    <row r="50" spans="1:27" ht="13.5">
      <c r="A50" s="16" t="s">
        <v>83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88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72244755</v>
      </c>
      <c r="D5" s="19">
        <f>SUM(D6:D8)</f>
        <v>0</v>
      </c>
      <c r="E5" s="20">
        <f t="shared" si="0"/>
        <v>45416037</v>
      </c>
      <c r="F5" s="21">
        <f t="shared" si="0"/>
        <v>45416037</v>
      </c>
      <c r="G5" s="21">
        <f t="shared" si="0"/>
        <v>21520332</v>
      </c>
      <c r="H5" s="21">
        <f t="shared" si="0"/>
        <v>1606260</v>
      </c>
      <c r="I5" s="21">
        <f t="shared" si="0"/>
        <v>321520</v>
      </c>
      <c r="J5" s="21">
        <f t="shared" si="0"/>
        <v>23448112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23448112</v>
      </c>
      <c r="X5" s="21">
        <f t="shared" si="0"/>
        <v>11037777</v>
      </c>
      <c r="Y5" s="21">
        <f t="shared" si="0"/>
        <v>12410335</v>
      </c>
      <c r="Z5" s="4">
        <f>+IF(X5&lt;&gt;0,+(Y5/X5)*100,0)</f>
        <v>112.43509449411779</v>
      </c>
      <c r="AA5" s="19">
        <f>SUM(AA6:AA8)</f>
        <v>45416037</v>
      </c>
    </row>
    <row r="6" spans="1:27" ht="13.5">
      <c r="A6" s="5" t="s">
        <v>33</v>
      </c>
      <c r="B6" s="3"/>
      <c r="C6" s="22">
        <v>555040</v>
      </c>
      <c r="D6" s="22"/>
      <c r="E6" s="23">
        <v>4708209</v>
      </c>
      <c r="F6" s="24">
        <v>4708209</v>
      </c>
      <c r="G6" s="24"/>
      <c r="H6" s="24"/>
      <c r="I6" s="24">
        <v>4000</v>
      </c>
      <c r="J6" s="24">
        <v>4000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4000</v>
      </c>
      <c r="X6" s="24">
        <v>1416501</v>
      </c>
      <c r="Y6" s="24">
        <v>-1412501</v>
      </c>
      <c r="Z6" s="6">
        <v>-99.72</v>
      </c>
      <c r="AA6" s="22">
        <v>4708209</v>
      </c>
    </row>
    <row r="7" spans="1:27" ht="13.5">
      <c r="A7" s="5" t="s">
        <v>34</v>
      </c>
      <c r="B7" s="3"/>
      <c r="C7" s="25">
        <v>69025252</v>
      </c>
      <c r="D7" s="25"/>
      <c r="E7" s="26">
        <v>30611466</v>
      </c>
      <c r="F7" s="27">
        <v>30611466</v>
      </c>
      <c r="G7" s="27">
        <v>21427031</v>
      </c>
      <c r="H7" s="27">
        <v>232759</v>
      </c>
      <c r="I7" s="27">
        <v>258611</v>
      </c>
      <c r="J7" s="27">
        <v>21918401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21918401</v>
      </c>
      <c r="X7" s="27">
        <v>7644990</v>
      </c>
      <c r="Y7" s="27">
        <v>14273411</v>
      </c>
      <c r="Z7" s="7">
        <v>186.7</v>
      </c>
      <c r="AA7" s="25">
        <v>30611466</v>
      </c>
    </row>
    <row r="8" spans="1:27" ht="13.5">
      <c r="A8" s="5" t="s">
        <v>35</v>
      </c>
      <c r="B8" s="3"/>
      <c r="C8" s="22">
        <v>2664463</v>
      </c>
      <c r="D8" s="22"/>
      <c r="E8" s="23">
        <v>10096362</v>
      </c>
      <c r="F8" s="24">
        <v>10096362</v>
      </c>
      <c r="G8" s="24">
        <v>93301</v>
      </c>
      <c r="H8" s="24">
        <v>1373501</v>
      </c>
      <c r="I8" s="24">
        <v>58909</v>
      </c>
      <c r="J8" s="24">
        <v>1525711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1525711</v>
      </c>
      <c r="X8" s="24">
        <v>1976286</v>
      </c>
      <c r="Y8" s="24">
        <v>-450575</v>
      </c>
      <c r="Z8" s="6">
        <v>-22.8</v>
      </c>
      <c r="AA8" s="22">
        <v>10096362</v>
      </c>
    </row>
    <row r="9" spans="1:27" ht="13.5">
      <c r="A9" s="2" t="s">
        <v>36</v>
      </c>
      <c r="B9" s="3"/>
      <c r="C9" s="19">
        <f aca="true" t="shared" si="1" ref="C9:Y9">SUM(C10:C14)</f>
        <v>2449145</v>
      </c>
      <c r="D9" s="19">
        <f>SUM(D10:D14)</f>
        <v>0</v>
      </c>
      <c r="E9" s="20">
        <f t="shared" si="1"/>
        <v>18542422</v>
      </c>
      <c r="F9" s="21">
        <f t="shared" si="1"/>
        <v>18542422</v>
      </c>
      <c r="G9" s="21">
        <f t="shared" si="1"/>
        <v>52274</v>
      </c>
      <c r="H9" s="21">
        <f t="shared" si="1"/>
        <v>490638</v>
      </c>
      <c r="I9" s="21">
        <f t="shared" si="1"/>
        <v>70255</v>
      </c>
      <c r="J9" s="21">
        <f t="shared" si="1"/>
        <v>613167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613167</v>
      </c>
      <c r="X9" s="21">
        <f t="shared" si="1"/>
        <v>3238485</v>
      </c>
      <c r="Y9" s="21">
        <f t="shared" si="1"/>
        <v>-2625318</v>
      </c>
      <c r="Z9" s="4">
        <f>+IF(X9&lt;&gt;0,+(Y9/X9)*100,0)</f>
        <v>-81.06623930634231</v>
      </c>
      <c r="AA9" s="19">
        <f>SUM(AA10:AA14)</f>
        <v>18542422</v>
      </c>
    </row>
    <row r="10" spans="1:27" ht="13.5">
      <c r="A10" s="5" t="s">
        <v>37</v>
      </c>
      <c r="B10" s="3"/>
      <c r="C10" s="22">
        <v>621874</v>
      </c>
      <c r="D10" s="22"/>
      <c r="E10" s="23">
        <v>6483480</v>
      </c>
      <c r="F10" s="24">
        <v>6483480</v>
      </c>
      <c r="G10" s="24">
        <v>20775</v>
      </c>
      <c r="H10" s="24">
        <v>5540</v>
      </c>
      <c r="I10" s="24">
        <v>7394</v>
      </c>
      <c r="J10" s="24">
        <v>33709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33709</v>
      </c>
      <c r="X10" s="24">
        <v>1156599</v>
      </c>
      <c r="Y10" s="24">
        <v>-1122890</v>
      </c>
      <c r="Z10" s="6">
        <v>-97.09</v>
      </c>
      <c r="AA10" s="22">
        <v>6483480</v>
      </c>
    </row>
    <row r="11" spans="1:27" ht="13.5">
      <c r="A11" s="5" t="s">
        <v>38</v>
      </c>
      <c r="B11" s="3"/>
      <c r="C11" s="22">
        <v>75</v>
      </c>
      <c r="D11" s="22"/>
      <c r="E11" s="23">
        <v>7342485</v>
      </c>
      <c r="F11" s="24">
        <v>7342485</v>
      </c>
      <c r="G11" s="24"/>
      <c r="H11" s="24">
        <v>403977</v>
      </c>
      <c r="I11" s="24"/>
      <c r="J11" s="24">
        <v>403977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403977</v>
      </c>
      <c r="X11" s="24">
        <v>944472</v>
      </c>
      <c r="Y11" s="24">
        <v>-540495</v>
      </c>
      <c r="Z11" s="6">
        <v>-57.23</v>
      </c>
      <c r="AA11" s="22">
        <v>7342485</v>
      </c>
    </row>
    <row r="12" spans="1:27" ht="13.5">
      <c r="A12" s="5" t="s">
        <v>39</v>
      </c>
      <c r="B12" s="3"/>
      <c r="C12" s="22">
        <v>1402657</v>
      </c>
      <c r="D12" s="22"/>
      <c r="E12" s="23">
        <v>4062228</v>
      </c>
      <c r="F12" s="24">
        <v>4062228</v>
      </c>
      <c r="G12" s="24">
        <v>1400</v>
      </c>
      <c r="H12" s="24">
        <v>49650</v>
      </c>
      <c r="I12" s="24">
        <v>31350</v>
      </c>
      <c r="J12" s="24">
        <v>82400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82400</v>
      </c>
      <c r="X12" s="24">
        <v>973857</v>
      </c>
      <c r="Y12" s="24">
        <v>-891457</v>
      </c>
      <c r="Z12" s="6">
        <v>-91.54</v>
      </c>
      <c r="AA12" s="22">
        <v>4062228</v>
      </c>
    </row>
    <row r="13" spans="1:27" ht="13.5">
      <c r="A13" s="5" t="s">
        <v>40</v>
      </c>
      <c r="B13" s="3"/>
      <c r="C13" s="22">
        <v>424539</v>
      </c>
      <c r="D13" s="22"/>
      <c r="E13" s="23">
        <v>654229</v>
      </c>
      <c r="F13" s="24">
        <v>654229</v>
      </c>
      <c r="G13" s="24">
        <v>30099</v>
      </c>
      <c r="H13" s="24">
        <v>31471</v>
      </c>
      <c r="I13" s="24">
        <v>31511</v>
      </c>
      <c r="J13" s="24">
        <v>93081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93081</v>
      </c>
      <c r="X13" s="24">
        <v>163557</v>
      </c>
      <c r="Y13" s="24">
        <v>-70476</v>
      </c>
      <c r="Z13" s="6">
        <v>-43.09</v>
      </c>
      <c r="AA13" s="22">
        <v>654229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1002312</v>
      </c>
      <c r="D15" s="19">
        <f>SUM(D16:D18)</f>
        <v>0</v>
      </c>
      <c r="E15" s="20">
        <f t="shared" si="2"/>
        <v>27648848</v>
      </c>
      <c r="F15" s="21">
        <f t="shared" si="2"/>
        <v>27648848</v>
      </c>
      <c r="G15" s="21">
        <f t="shared" si="2"/>
        <v>52</v>
      </c>
      <c r="H15" s="21">
        <f t="shared" si="2"/>
        <v>2961263</v>
      </c>
      <c r="I15" s="21">
        <f t="shared" si="2"/>
        <v>14912</v>
      </c>
      <c r="J15" s="21">
        <f t="shared" si="2"/>
        <v>2976227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2976227</v>
      </c>
      <c r="X15" s="21">
        <f t="shared" si="2"/>
        <v>3870528</v>
      </c>
      <c r="Y15" s="21">
        <f t="shared" si="2"/>
        <v>-894301</v>
      </c>
      <c r="Z15" s="4">
        <f>+IF(X15&lt;&gt;0,+(Y15/X15)*100,0)</f>
        <v>-23.10540060684227</v>
      </c>
      <c r="AA15" s="19">
        <f>SUM(AA16:AA18)</f>
        <v>27648848</v>
      </c>
    </row>
    <row r="16" spans="1:27" ht="13.5">
      <c r="A16" s="5" t="s">
        <v>43</v>
      </c>
      <c r="B16" s="3"/>
      <c r="C16" s="22">
        <v>514</v>
      </c>
      <c r="D16" s="22"/>
      <c r="E16" s="23">
        <v>964542</v>
      </c>
      <c r="F16" s="24">
        <v>964542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>
        <v>964542</v>
      </c>
    </row>
    <row r="17" spans="1:27" ht="13.5">
      <c r="A17" s="5" t="s">
        <v>44</v>
      </c>
      <c r="B17" s="3"/>
      <c r="C17" s="22">
        <v>1001798</v>
      </c>
      <c r="D17" s="22"/>
      <c r="E17" s="23">
        <v>26684306</v>
      </c>
      <c r="F17" s="24">
        <v>26684306</v>
      </c>
      <c r="G17" s="24">
        <v>52</v>
      </c>
      <c r="H17" s="24">
        <v>2961263</v>
      </c>
      <c r="I17" s="24">
        <v>14912</v>
      </c>
      <c r="J17" s="24">
        <v>2976227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2976227</v>
      </c>
      <c r="X17" s="24">
        <v>3870528</v>
      </c>
      <c r="Y17" s="24">
        <v>-894301</v>
      </c>
      <c r="Z17" s="6">
        <v>-23.11</v>
      </c>
      <c r="AA17" s="22">
        <v>26684306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76317578</v>
      </c>
      <c r="D19" s="19">
        <f>SUM(D20:D23)</f>
        <v>0</v>
      </c>
      <c r="E19" s="20">
        <f t="shared" si="3"/>
        <v>178352393</v>
      </c>
      <c r="F19" s="21">
        <f t="shared" si="3"/>
        <v>178352393</v>
      </c>
      <c r="G19" s="21">
        <f t="shared" si="3"/>
        <v>1364216</v>
      </c>
      <c r="H19" s="21">
        <f t="shared" si="3"/>
        <v>6396729</v>
      </c>
      <c r="I19" s="21">
        <f t="shared" si="3"/>
        <v>6903959</v>
      </c>
      <c r="J19" s="21">
        <f t="shared" si="3"/>
        <v>14664904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14664904</v>
      </c>
      <c r="X19" s="21">
        <f t="shared" si="3"/>
        <v>31234206</v>
      </c>
      <c r="Y19" s="21">
        <f t="shared" si="3"/>
        <v>-16569302</v>
      </c>
      <c r="Z19" s="4">
        <f>+IF(X19&lt;&gt;0,+(Y19/X19)*100,0)</f>
        <v>-53.04857757549527</v>
      </c>
      <c r="AA19" s="19">
        <f>SUM(AA20:AA23)</f>
        <v>178352393</v>
      </c>
    </row>
    <row r="20" spans="1:27" ht="13.5">
      <c r="A20" s="5" t="s">
        <v>47</v>
      </c>
      <c r="B20" s="3"/>
      <c r="C20" s="22">
        <v>20312899</v>
      </c>
      <c r="D20" s="22"/>
      <c r="E20" s="23">
        <v>42414254</v>
      </c>
      <c r="F20" s="24">
        <v>42414254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>
        <v>9687186</v>
      </c>
      <c r="Y20" s="24">
        <v>-9687186</v>
      </c>
      <c r="Z20" s="6">
        <v>-100</v>
      </c>
      <c r="AA20" s="22">
        <v>42414254</v>
      </c>
    </row>
    <row r="21" spans="1:27" ht="13.5">
      <c r="A21" s="5" t="s">
        <v>48</v>
      </c>
      <c r="B21" s="3"/>
      <c r="C21" s="22">
        <v>27064536</v>
      </c>
      <c r="D21" s="22"/>
      <c r="E21" s="23">
        <v>111787070</v>
      </c>
      <c r="F21" s="24">
        <v>111787070</v>
      </c>
      <c r="G21" s="24">
        <v>50278</v>
      </c>
      <c r="H21" s="24">
        <v>5081149</v>
      </c>
      <c r="I21" s="24">
        <v>5189837</v>
      </c>
      <c r="J21" s="24">
        <v>10321264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10321264</v>
      </c>
      <c r="X21" s="24">
        <v>15845517</v>
      </c>
      <c r="Y21" s="24">
        <v>-5524253</v>
      </c>
      <c r="Z21" s="6">
        <v>-34.86</v>
      </c>
      <c r="AA21" s="22">
        <v>111787070</v>
      </c>
    </row>
    <row r="22" spans="1:27" ht="13.5">
      <c r="A22" s="5" t="s">
        <v>49</v>
      </c>
      <c r="B22" s="3"/>
      <c r="C22" s="25">
        <v>24610962</v>
      </c>
      <c r="D22" s="25"/>
      <c r="E22" s="26">
        <v>14540930</v>
      </c>
      <c r="F22" s="27">
        <v>14540930</v>
      </c>
      <c r="G22" s="27">
        <v>785447</v>
      </c>
      <c r="H22" s="27">
        <v>790593</v>
      </c>
      <c r="I22" s="27">
        <v>1187212</v>
      </c>
      <c r="J22" s="27">
        <v>2763252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2763252</v>
      </c>
      <c r="X22" s="27">
        <v>3514857</v>
      </c>
      <c r="Y22" s="27">
        <v>-751605</v>
      </c>
      <c r="Z22" s="7">
        <v>-21.38</v>
      </c>
      <c r="AA22" s="25">
        <v>14540930</v>
      </c>
    </row>
    <row r="23" spans="1:27" ht="13.5">
      <c r="A23" s="5" t="s">
        <v>50</v>
      </c>
      <c r="B23" s="3"/>
      <c r="C23" s="22">
        <v>4329181</v>
      </c>
      <c r="D23" s="22"/>
      <c r="E23" s="23">
        <v>9610139</v>
      </c>
      <c r="F23" s="24">
        <v>9610139</v>
      </c>
      <c r="G23" s="24">
        <v>528491</v>
      </c>
      <c r="H23" s="24">
        <v>524987</v>
      </c>
      <c r="I23" s="24">
        <v>526910</v>
      </c>
      <c r="J23" s="24">
        <v>1580388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1580388</v>
      </c>
      <c r="X23" s="24">
        <v>2186646</v>
      </c>
      <c r="Y23" s="24">
        <v>-606258</v>
      </c>
      <c r="Z23" s="6">
        <v>-27.73</v>
      </c>
      <c r="AA23" s="22">
        <v>9610139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152013790</v>
      </c>
      <c r="D25" s="40">
        <f>+D5+D9+D15+D19+D24</f>
        <v>0</v>
      </c>
      <c r="E25" s="41">
        <f t="shared" si="4"/>
        <v>269959700</v>
      </c>
      <c r="F25" s="42">
        <f t="shared" si="4"/>
        <v>269959700</v>
      </c>
      <c r="G25" s="42">
        <f t="shared" si="4"/>
        <v>22936874</v>
      </c>
      <c r="H25" s="42">
        <f t="shared" si="4"/>
        <v>11454890</v>
      </c>
      <c r="I25" s="42">
        <f t="shared" si="4"/>
        <v>7310646</v>
      </c>
      <c r="J25" s="42">
        <f t="shared" si="4"/>
        <v>41702410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41702410</v>
      </c>
      <c r="X25" s="42">
        <f t="shared" si="4"/>
        <v>49380996</v>
      </c>
      <c r="Y25" s="42">
        <f t="shared" si="4"/>
        <v>-7678586</v>
      </c>
      <c r="Z25" s="43">
        <f>+IF(X25&lt;&gt;0,+(Y25/X25)*100,0)</f>
        <v>-15.549678260843503</v>
      </c>
      <c r="AA25" s="40">
        <f>+AA5+AA9+AA15+AA19+AA24</f>
        <v>269959700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44366779</v>
      </c>
      <c r="D28" s="19">
        <f>SUM(D29:D31)</f>
        <v>0</v>
      </c>
      <c r="E28" s="20">
        <f t="shared" si="5"/>
        <v>47164968</v>
      </c>
      <c r="F28" s="21">
        <f t="shared" si="5"/>
        <v>47164968</v>
      </c>
      <c r="G28" s="21">
        <f t="shared" si="5"/>
        <v>5207420</v>
      </c>
      <c r="H28" s="21">
        <f t="shared" si="5"/>
        <v>3594291</v>
      </c>
      <c r="I28" s="21">
        <f t="shared" si="5"/>
        <v>3512588</v>
      </c>
      <c r="J28" s="21">
        <f t="shared" si="5"/>
        <v>12314299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12314299</v>
      </c>
      <c r="X28" s="21">
        <f t="shared" si="5"/>
        <v>11993370</v>
      </c>
      <c r="Y28" s="21">
        <f t="shared" si="5"/>
        <v>320929</v>
      </c>
      <c r="Z28" s="4">
        <f>+IF(X28&lt;&gt;0,+(Y28/X28)*100,0)</f>
        <v>2.675886760768658</v>
      </c>
      <c r="AA28" s="19">
        <f>SUM(AA29:AA31)</f>
        <v>47164968</v>
      </c>
    </row>
    <row r="29" spans="1:27" ht="13.5">
      <c r="A29" s="5" t="s">
        <v>33</v>
      </c>
      <c r="B29" s="3"/>
      <c r="C29" s="22">
        <v>11831495</v>
      </c>
      <c r="D29" s="22"/>
      <c r="E29" s="23">
        <v>9683948</v>
      </c>
      <c r="F29" s="24">
        <v>9683948</v>
      </c>
      <c r="G29" s="24">
        <v>853606</v>
      </c>
      <c r="H29" s="24">
        <v>777159</v>
      </c>
      <c r="I29" s="24">
        <v>1033792</v>
      </c>
      <c r="J29" s="24">
        <v>2664557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2664557</v>
      </c>
      <c r="X29" s="24">
        <v>2982534</v>
      </c>
      <c r="Y29" s="24">
        <v>-317977</v>
      </c>
      <c r="Z29" s="6">
        <v>-10.66</v>
      </c>
      <c r="AA29" s="22">
        <v>9683948</v>
      </c>
    </row>
    <row r="30" spans="1:27" ht="13.5">
      <c r="A30" s="5" t="s">
        <v>34</v>
      </c>
      <c r="B30" s="3"/>
      <c r="C30" s="25">
        <v>20957193</v>
      </c>
      <c r="D30" s="25"/>
      <c r="E30" s="26">
        <v>21751597</v>
      </c>
      <c r="F30" s="27">
        <v>21751597</v>
      </c>
      <c r="G30" s="27">
        <v>3186101</v>
      </c>
      <c r="H30" s="27">
        <v>1778965</v>
      </c>
      <c r="I30" s="27">
        <v>1715789</v>
      </c>
      <c r="J30" s="27">
        <v>6680855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6680855</v>
      </c>
      <c r="X30" s="27">
        <v>5445774</v>
      </c>
      <c r="Y30" s="27">
        <v>1235081</v>
      </c>
      <c r="Z30" s="7">
        <v>22.68</v>
      </c>
      <c r="AA30" s="25">
        <v>21751597</v>
      </c>
    </row>
    <row r="31" spans="1:27" ht="13.5">
      <c r="A31" s="5" t="s">
        <v>35</v>
      </c>
      <c r="B31" s="3"/>
      <c r="C31" s="22">
        <v>11578091</v>
      </c>
      <c r="D31" s="22"/>
      <c r="E31" s="23">
        <v>15729423</v>
      </c>
      <c r="F31" s="24">
        <v>15729423</v>
      </c>
      <c r="G31" s="24">
        <v>1167713</v>
      </c>
      <c r="H31" s="24">
        <v>1038167</v>
      </c>
      <c r="I31" s="24">
        <v>763007</v>
      </c>
      <c r="J31" s="24">
        <v>2968887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2968887</v>
      </c>
      <c r="X31" s="24">
        <v>3565062</v>
      </c>
      <c r="Y31" s="24">
        <v>-596175</v>
      </c>
      <c r="Z31" s="6">
        <v>-16.72</v>
      </c>
      <c r="AA31" s="22">
        <v>15729423</v>
      </c>
    </row>
    <row r="32" spans="1:27" ht="13.5">
      <c r="A32" s="2" t="s">
        <v>36</v>
      </c>
      <c r="B32" s="3"/>
      <c r="C32" s="19">
        <f aca="true" t="shared" si="6" ref="C32:Y32">SUM(C33:C37)</f>
        <v>9231292</v>
      </c>
      <c r="D32" s="19">
        <f>SUM(D33:D37)</f>
        <v>0</v>
      </c>
      <c r="E32" s="20">
        <f t="shared" si="6"/>
        <v>11540932</v>
      </c>
      <c r="F32" s="21">
        <f t="shared" si="6"/>
        <v>11540932</v>
      </c>
      <c r="G32" s="21">
        <f t="shared" si="6"/>
        <v>1986033</v>
      </c>
      <c r="H32" s="21">
        <f t="shared" si="6"/>
        <v>754584</v>
      </c>
      <c r="I32" s="21">
        <f t="shared" si="6"/>
        <v>879398</v>
      </c>
      <c r="J32" s="21">
        <f t="shared" si="6"/>
        <v>3620015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3620015</v>
      </c>
      <c r="X32" s="21">
        <f t="shared" si="6"/>
        <v>4282356</v>
      </c>
      <c r="Y32" s="21">
        <f t="shared" si="6"/>
        <v>-662341</v>
      </c>
      <c r="Z32" s="4">
        <f>+IF(X32&lt;&gt;0,+(Y32/X32)*100,0)</f>
        <v>-15.466743073205496</v>
      </c>
      <c r="AA32" s="19">
        <f>SUM(AA33:AA37)</f>
        <v>11540932</v>
      </c>
    </row>
    <row r="33" spans="1:27" ht="13.5">
      <c r="A33" s="5" t="s">
        <v>37</v>
      </c>
      <c r="B33" s="3"/>
      <c r="C33" s="22">
        <v>5918177</v>
      </c>
      <c r="D33" s="22"/>
      <c r="E33" s="23">
        <v>7340609</v>
      </c>
      <c r="F33" s="24">
        <v>7340609</v>
      </c>
      <c r="G33" s="24">
        <v>514982</v>
      </c>
      <c r="H33" s="24">
        <v>480043</v>
      </c>
      <c r="I33" s="24">
        <v>604457</v>
      </c>
      <c r="J33" s="24">
        <v>1599482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1599482</v>
      </c>
      <c r="X33" s="24">
        <v>2299425</v>
      </c>
      <c r="Y33" s="24">
        <v>-699943</v>
      </c>
      <c r="Z33" s="6">
        <v>-30.44</v>
      </c>
      <c r="AA33" s="22">
        <v>7340609</v>
      </c>
    </row>
    <row r="34" spans="1:27" ht="13.5">
      <c r="A34" s="5" t="s">
        <v>38</v>
      </c>
      <c r="B34" s="3"/>
      <c r="C34" s="22">
        <v>1216553</v>
      </c>
      <c r="D34" s="22"/>
      <c r="E34" s="23">
        <v>1710666</v>
      </c>
      <c r="F34" s="24">
        <v>1710666</v>
      </c>
      <c r="G34" s="24">
        <v>1280648</v>
      </c>
      <c r="H34" s="24">
        <v>103736</v>
      </c>
      <c r="I34" s="24">
        <v>104506</v>
      </c>
      <c r="J34" s="24">
        <v>1488890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1488890</v>
      </c>
      <c r="X34" s="24">
        <v>1318815</v>
      </c>
      <c r="Y34" s="24">
        <v>170075</v>
      </c>
      <c r="Z34" s="6">
        <v>12.9</v>
      </c>
      <c r="AA34" s="22">
        <v>1710666</v>
      </c>
    </row>
    <row r="35" spans="1:27" ht="13.5">
      <c r="A35" s="5" t="s">
        <v>39</v>
      </c>
      <c r="B35" s="3"/>
      <c r="C35" s="22">
        <v>1544405</v>
      </c>
      <c r="D35" s="22"/>
      <c r="E35" s="23">
        <v>1923310</v>
      </c>
      <c r="F35" s="24">
        <v>1923310</v>
      </c>
      <c r="G35" s="24">
        <v>141060</v>
      </c>
      <c r="H35" s="24">
        <v>116928</v>
      </c>
      <c r="I35" s="24">
        <v>114783</v>
      </c>
      <c r="J35" s="24">
        <v>372771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372771</v>
      </c>
      <c r="X35" s="24">
        <v>522528</v>
      </c>
      <c r="Y35" s="24">
        <v>-149757</v>
      </c>
      <c r="Z35" s="6">
        <v>-28.66</v>
      </c>
      <c r="AA35" s="22">
        <v>1923310</v>
      </c>
    </row>
    <row r="36" spans="1:27" ht="13.5">
      <c r="A36" s="5" t="s">
        <v>40</v>
      </c>
      <c r="B36" s="3"/>
      <c r="C36" s="22">
        <v>552157</v>
      </c>
      <c r="D36" s="22"/>
      <c r="E36" s="23">
        <v>566347</v>
      </c>
      <c r="F36" s="24">
        <v>566347</v>
      </c>
      <c r="G36" s="24">
        <v>49343</v>
      </c>
      <c r="H36" s="24">
        <v>53877</v>
      </c>
      <c r="I36" s="24">
        <v>55652</v>
      </c>
      <c r="J36" s="24">
        <v>158872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158872</v>
      </c>
      <c r="X36" s="24">
        <v>141588</v>
      </c>
      <c r="Y36" s="24">
        <v>17284</v>
      </c>
      <c r="Z36" s="6">
        <v>12.21</v>
      </c>
      <c r="AA36" s="22">
        <v>566347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8064350</v>
      </c>
      <c r="D38" s="19">
        <f>SUM(D39:D41)</f>
        <v>0</v>
      </c>
      <c r="E38" s="20">
        <f t="shared" si="7"/>
        <v>13723291</v>
      </c>
      <c r="F38" s="21">
        <f t="shared" si="7"/>
        <v>13723291</v>
      </c>
      <c r="G38" s="21">
        <f t="shared" si="7"/>
        <v>958572</v>
      </c>
      <c r="H38" s="21">
        <f t="shared" si="7"/>
        <v>758382</v>
      </c>
      <c r="I38" s="21">
        <f t="shared" si="7"/>
        <v>564446</v>
      </c>
      <c r="J38" s="21">
        <f t="shared" si="7"/>
        <v>2281400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2281400</v>
      </c>
      <c r="X38" s="21">
        <f t="shared" si="7"/>
        <v>6586611</v>
      </c>
      <c r="Y38" s="21">
        <f t="shared" si="7"/>
        <v>-4305211</v>
      </c>
      <c r="Z38" s="4">
        <f>+IF(X38&lt;&gt;0,+(Y38/X38)*100,0)</f>
        <v>-65.36306759272712</v>
      </c>
      <c r="AA38" s="19">
        <f>SUM(AA39:AA41)</f>
        <v>13723291</v>
      </c>
    </row>
    <row r="39" spans="1:27" ht="13.5">
      <c r="A39" s="5" t="s">
        <v>43</v>
      </c>
      <c r="B39" s="3"/>
      <c r="C39" s="22">
        <v>1979317</v>
      </c>
      <c r="D39" s="22"/>
      <c r="E39" s="23">
        <v>2239438</v>
      </c>
      <c r="F39" s="24">
        <v>2239438</v>
      </c>
      <c r="G39" s="24">
        <v>181369</v>
      </c>
      <c r="H39" s="24">
        <v>191346</v>
      </c>
      <c r="I39" s="24">
        <v>241319</v>
      </c>
      <c r="J39" s="24">
        <v>614034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614034</v>
      </c>
      <c r="X39" s="24"/>
      <c r="Y39" s="24">
        <v>614034</v>
      </c>
      <c r="Z39" s="6">
        <v>0</v>
      </c>
      <c r="AA39" s="22">
        <v>2239438</v>
      </c>
    </row>
    <row r="40" spans="1:27" ht="13.5">
      <c r="A40" s="5" t="s">
        <v>44</v>
      </c>
      <c r="B40" s="3"/>
      <c r="C40" s="22">
        <v>6085033</v>
      </c>
      <c r="D40" s="22"/>
      <c r="E40" s="23">
        <v>11483853</v>
      </c>
      <c r="F40" s="24">
        <v>11483853</v>
      </c>
      <c r="G40" s="24">
        <v>777203</v>
      </c>
      <c r="H40" s="24">
        <v>567036</v>
      </c>
      <c r="I40" s="24">
        <v>323127</v>
      </c>
      <c r="J40" s="24">
        <v>1667366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1667366</v>
      </c>
      <c r="X40" s="24">
        <v>6586611</v>
      </c>
      <c r="Y40" s="24">
        <v>-4919245</v>
      </c>
      <c r="Z40" s="6">
        <v>-74.69</v>
      </c>
      <c r="AA40" s="22">
        <v>11483853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83405319</v>
      </c>
      <c r="D42" s="19">
        <f>SUM(D43:D46)</f>
        <v>0</v>
      </c>
      <c r="E42" s="20">
        <f t="shared" si="8"/>
        <v>85967961</v>
      </c>
      <c r="F42" s="21">
        <f t="shared" si="8"/>
        <v>85967961</v>
      </c>
      <c r="G42" s="21">
        <f t="shared" si="8"/>
        <v>5441478</v>
      </c>
      <c r="H42" s="21">
        <f t="shared" si="8"/>
        <v>2529747</v>
      </c>
      <c r="I42" s="21">
        <f t="shared" si="8"/>
        <v>2162068</v>
      </c>
      <c r="J42" s="21">
        <f t="shared" si="8"/>
        <v>10133293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10133293</v>
      </c>
      <c r="X42" s="21">
        <f t="shared" si="8"/>
        <v>34845882</v>
      </c>
      <c r="Y42" s="21">
        <f t="shared" si="8"/>
        <v>-24712589</v>
      </c>
      <c r="Z42" s="4">
        <f>+IF(X42&lt;&gt;0,+(Y42/X42)*100,0)</f>
        <v>-70.91968284803352</v>
      </c>
      <c r="AA42" s="19">
        <f>SUM(AA43:AA46)</f>
        <v>85967961</v>
      </c>
    </row>
    <row r="43" spans="1:27" ht="13.5">
      <c r="A43" s="5" t="s">
        <v>47</v>
      </c>
      <c r="B43" s="3"/>
      <c r="C43" s="22">
        <v>53811327</v>
      </c>
      <c r="D43" s="22"/>
      <c r="E43" s="23">
        <v>32122664</v>
      </c>
      <c r="F43" s="24">
        <v>32122664</v>
      </c>
      <c r="G43" s="24">
        <v>401176</v>
      </c>
      <c r="H43" s="24">
        <v>200757</v>
      </c>
      <c r="I43" s="24">
        <v>116429</v>
      </c>
      <c r="J43" s="24">
        <v>718362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718362</v>
      </c>
      <c r="X43" s="24">
        <v>8947044</v>
      </c>
      <c r="Y43" s="24">
        <v>-8228682</v>
      </c>
      <c r="Z43" s="6">
        <v>-91.97</v>
      </c>
      <c r="AA43" s="22">
        <v>32122664</v>
      </c>
    </row>
    <row r="44" spans="1:27" ht="13.5">
      <c r="A44" s="5" t="s">
        <v>48</v>
      </c>
      <c r="B44" s="3"/>
      <c r="C44" s="22">
        <v>15913271</v>
      </c>
      <c r="D44" s="22"/>
      <c r="E44" s="23">
        <v>20570875</v>
      </c>
      <c r="F44" s="24">
        <v>20570875</v>
      </c>
      <c r="G44" s="24">
        <v>3442974</v>
      </c>
      <c r="H44" s="24">
        <v>1171938</v>
      </c>
      <c r="I44" s="24">
        <v>902474</v>
      </c>
      <c r="J44" s="24">
        <v>5517386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5517386</v>
      </c>
      <c r="X44" s="24">
        <v>17243970</v>
      </c>
      <c r="Y44" s="24">
        <v>-11726584</v>
      </c>
      <c r="Z44" s="6">
        <v>-68</v>
      </c>
      <c r="AA44" s="22">
        <v>20570875</v>
      </c>
    </row>
    <row r="45" spans="1:27" ht="13.5">
      <c r="A45" s="5" t="s">
        <v>49</v>
      </c>
      <c r="B45" s="3"/>
      <c r="C45" s="25">
        <v>9278127</v>
      </c>
      <c r="D45" s="25"/>
      <c r="E45" s="26">
        <v>22141368</v>
      </c>
      <c r="F45" s="27">
        <v>22141368</v>
      </c>
      <c r="G45" s="27">
        <v>886519</v>
      </c>
      <c r="H45" s="27">
        <v>749125</v>
      </c>
      <c r="I45" s="27">
        <v>724365</v>
      </c>
      <c r="J45" s="27">
        <v>2360009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2360009</v>
      </c>
      <c r="X45" s="27">
        <v>5655717</v>
      </c>
      <c r="Y45" s="27">
        <v>-3295708</v>
      </c>
      <c r="Z45" s="7">
        <v>-58.27</v>
      </c>
      <c r="AA45" s="25">
        <v>22141368</v>
      </c>
    </row>
    <row r="46" spans="1:27" ht="13.5">
      <c r="A46" s="5" t="s">
        <v>50</v>
      </c>
      <c r="B46" s="3"/>
      <c r="C46" s="22">
        <v>4402594</v>
      </c>
      <c r="D46" s="22"/>
      <c r="E46" s="23">
        <v>11133054</v>
      </c>
      <c r="F46" s="24">
        <v>11133054</v>
      </c>
      <c r="G46" s="24">
        <v>710809</v>
      </c>
      <c r="H46" s="24">
        <v>407927</v>
      </c>
      <c r="I46" s="24">
        <v>418800</v>
      </c>
      <c r="J46" s="24">
        <v>1537536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1537536</v>
      </c>
      <c r="X46" s="24">
        <v>2999151</v>
      </c>
      <c r="Y46" s="24">
        <v>-1461615</v>
      </c>
      <c r="Z46" s="6">
        <v>-48.73</v>
      </c>
      <c r="AA46" s="22">
        <v>11133054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145067740</v>
      </c>
      <c r="D48" s="40">
        <f>+D28+D32+D38+D42+D47</f>
        <v>0</v>
      </c>
      <c r="E48" s="41">
        <f t="shared" si="9"/>
        <v>158397152</v>
      </c>
      <c r="F48" s="42">
        <f t="shared" si="9"/>
        <v>158397152</v>
      </c>
      <c r="G48" s="42">
        <f t="shared" si="9"/>
        <v>13593503</v>
      </c>
      <c r="H48" s="42">
        <f t="shared" si="9"/>
        <v>7637004</v>
      </c>
      <c r="I48" s="42">
        <f t="shared" si="9"/>
        <v>7118500</v>
      </c>
      <c r="J48" s="42">
        <f t="shared" si="9"/>
        <v>28349007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28349007</v>
      </c>
      <c r="X48" s="42">
        <f t="shared" si="9"/>
        <v>57708219</v>
      </c>
      <c r="Y48" s="42">
        <f t="shared" si="9"/>
        <v>-29359212</v>
      </c>
      <c r="Z48" s="43">
        <f>+IF(X48&lt;&gt;0,+(Y48/X48)*100,0)</f>
        <v>-50.87526960414426</v>
      </c>
      <c r="AA48" s="40">
        <f>+AA28+AA32+AA38+AA42+AA47</f>
        <v>158397152</v>
      </c>
    </row>
    <row r="49" spans="1:27" ht="13.5">
      <c r="A49" s="14" t="s">
        <v>58</v>
      </c>
      <c r="B49" s="15"/>
      <c r="C49" s="44">
        <f aca="true" t="shared" si="10" ref="C49:Y49">+C25-C48</f>
        <v>6946050</v>
      </c>
      <c r="D49" s="44">
        <f>+D25-D48</f>
        <v>0</v>
      </c>
      <c r="E49" s="45">
        <f t="shared" si="10"/>
        <v>111562548</v>
      </c>
      <c r="F49" s="46">
        <f t="shared" si="10"/>
        <v>111562548</v>
      </c>
      <c r="G49" s="46">
        <f t="shared" si="10"/>
        <v>9343371</v>
      </c>
      <c r="H49" s="46">
        <f t="shared" si="10"/>
        <v>3817886</v>
      </c>
      <c r="I49" s="46">
        <f t="shared" si="10"/>
        <v>192146</v>
      </c>
      <c r="J49" s="46">
        <f t="shared" si="10"/>
        <v>13353403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13353403</v>
      </c>
      <c r="X49" s="46">
        <f>IF(F25=F48,0,X25-X48)</f>
        <v>-8327223</v>
      </c>
      <c r="Y49" s="46">
        <f t="shared" si="10"/>
        <v>21680626</v>
      </c>
      <c r="Z49" s="47">
        <f>+IF(X49&lt;&gt;0,+(Y49/X49)*100,0)</f>
        <v>-260.35841720583204</v>
      </c>
      <c r="AA49" s="44">
        <f>+AA25-AA48</f>
        <v>111562548</v>
      </c>
    </row>
    <row r="50" spans="1:27" ht="13.5">
      <c r="A50" s="16" t="s">
        <v>83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88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36025765</v>
      </c>
      <c r="F5" s="21">
        <f t="shared" si="0"/>
        <v>36025765</v>
      </c>
      <c r="G5" s="21">
        <f t="shared" si="0"/>
        <v>6385147</v>
      </c>
      <c r="H5" s="21">
        <f t="shared" si="0"/>
        <v>2346680</v>
      </c>
      <c r="I5" s="21">
        <f t="shared" si="0"/>
        <v>2591962</v>
      </c>
      <c r="J5" s="21">
        <f t="shared" si="0"/>
        <v>11323789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11323789</v>
      </c>
      <c r="X5" s="21">
        <f t="shared" si="0"/>
        <v>9499248</v>
      </c>
      <c r="Y5" s="21">
        <f t="shared" si="0"/>
        <v>1824541</v>
      </c>
      <c r="Z5" s="4">
        <f>+IF(X5&lt;&gt;0,+(Y5/X5)*100,0)</f>
        <v>19.20721513955631</v>
      </c>
      <c r="AA5" s="19">
        <f>SUM(AA6:AA8)</f>
        <v>36025765</v>
      </c>
    </row>
    <row r="6" spans="1:27" ht="13.5">
      <c r="A6" s="5" t="s">
        <v>33</v>
      </c>
      <c r="B6" s="3"/>
      <c r="C6" s="22"/>
      <c r="D6" s="22"/>
      <c r="E6" s="23">
        <v>9576585</v>
      </c>
      <c r="F6" s="24">
        <v>9576585</v>
      </c>
      <c r="G6" s="24">
        <v>317069</v>
      </c>
      <c r="H6" s="24">
        <v>318339</v>
      </c>
      <c r="I6" s="24">
        <v>316755</v>
      </c>
      <c r="J6" s="24">
        <v>952163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952163</v>
      </c>
      <c r="X6" s="24">
        <v>3503499</v>
      </c>
      <c r="Y6" s="24">
        <v>-2551336</v>
      </c>
      <c r="Z6" s="6">
        <v>-72.82</v>
      </c>
      <c r="AA6" s="22">
        <v>9576585</v>
      </c>
    </row>
    <row r="7" spans="1:27" ht="13.5">
      <c r="A7" s="5" t="s">
        <v>34</v>
      </c>
      <c r="B7" s="3"/>
      <c r="C7" s="25"/>
      <c r="D7" s="25"/>
      <c r="E7" s="26">
        <v>22699890</v>
      </c>
      <c r="F7" s="27">
        <v>22699890</v>
      </c>
      <c r="G7" s="27">
        <v>5554778</v>
      </c>
      <c r="H7" s="27">
        <v>1707514</v>
      </c>
      <c r="I7" s="27">
        <v>1720247</v>
      </c>
      <c r="J7" s="27">
        <v>8982539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8982539</v>
      </c>
      <c r="X7" s="27">
        <v>4440750</v>
      </c>
      <c r="Y7" s="27">
        <v>4541789</v>
      </c>
      <c r="Z7" s="7">
        <v>102.28</v>
      </c>
      <c r="AA7" s="25">
        <v>22699890</v>
      </c>
    </row>
    <row r="8" spans="1:27" ht="13.5">
      <c r="A8" s="5" t="s">
        <v>35</v>
      </c>
      <c r="B8" s="3"/>
      <c r="C8" s="22"/>
      <c r="D8" s="22"/>
      <c r="E8" s="23">
        <v>3749290</v>
      </c>
      <c r="F8" s="24">
        <v>3749290</v>
      </c>
      <c r="G8" s="24">
        <v>513300</v>
      </c>
      <c r="H8" s="24">
        <v>320827</v>
      </c>
      <c r="I8" s="24">
        <v>554960</v>
      </c>
      <c r="J8" s="24">
        <v>1389087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1389087</v>
      </c>
      <c r="X8" s="24">
        <v>1554999</v>
      </c>
      <c r="Y8" s="24">
        <v>-165912</v>
      </c>
      <c r="Z8" s="6">
        <v>-10.67</v>
      </c>
      <c r="AA8" s="22">
        <v>3749290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5611507</v>
      </c>
      <c r="F9" s="21">
        <f t="shared" si="1"/>
        <v>5611507</v>
      </c>
      <c r="G9" s="21">
        <f t="shared" si="1"/>
        <v>745047</v>
      </c>
      <c r="H9" s="21">
        <f t="shared" si="1"/>
        <v>745337</v>
      </c>
      <c r="I9" s="21">
        <f t="shared" si="1"/>
        <v>341497</v>
      </c>
      <c r="J9" s="21">
        <f t="shared" si="1"/>
        <v>1831881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1831881</v>
      </c>
      <c r="X9" s="21">
        <f t="shared" si="1"/>
        <v>872748</v>
      </c>
      <c r="Y9" s="21">
        <f t="shared" si="1"/>
        <v>959133</v>
      </c>
      <c r="Z9" s="4">
        <f>+IF(X9&lt;&gt;0,+(Y9/X9)*100,0)</f>
        <v>109.89804617140342</v>
      </c>
      <c r="AA9" s="19">
        <f>SUM(AA10:AA14)</f>
        <v>5611507</v>
      </c>
    </row>
    <row r="10" spans="1:27" ht="13.5">
      <c r="A10" s="5" t="s">
        <v>37</v>
      </c>
      <c r="B10" s="3"/>
      <c r="C10" s="22"/>
      <c r="D10" s="22"/>
      <c r="E10" s="23">
        <v>5192111</v>
      </c>
      <c r="F10" s="24">
        <v>5192111</v>
      </c>
      <c r="G10" s="24">
        <v>712939</v>
      </c>
      <c r="H10" s="24">
        <v>713238</v>
      </c>
      <c r="I10" s="24">
        <v>309398</v>
      </c>
      <c r="J10" s="24">
        <v>1735575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1735575</v>
      </c>
      <c r="X10" s="24">
        <v>785499</v>
      </c>
      <c r="Y10" s="24">
        <v>950076</v>
      </c>
      <c r="Z10" s="6">
        <v>120.95</v>
      </c>
      <c r="AA10" s="22">
        <v>5192111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106140</v>
      </c>
      <c r="F12" s="24">
        <v>106140</v>
      </c>
      <c r="G12" s="24">
        <v>10503</v>
      </c>
      <c r="H12" s="24">
        <v>10503</v>
      </c>
      <c r="I12" s="24">
        <v>10503</v>
      </c>
      <c r="J12" s="24">
        <v>31509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31509</v>
      </c>
      <c r="X12" s="24">
        <v>26499</v>
      </c>
      <c r="Y12" s="24">
        <v>5010</v>
      </c>
      <c r="Z12" s="6">
        <v>18.91</v>
      </c>
      <c r="AA12" s="22">
        <v>106140</v>
      </c>
    </row>
    <row r="13" spans="1:27" ht="13.5">
      <c r="A13" s="5" t="s">
        <v>40</v>
      </c>
      <c r="B13" s="3"/>
      <c r="C13" s="22"/>
      <c r="D13" s="22"/>
      <c r="E13" s="23">
        <v>313256</v>
      </c>
      <c r="F13" s="24">
        <v>313256</v>
      </c>
      <c r="G13" s="24">
        <v>21605</v>
      </c>
      <c r="H13" s="24">
        <v>21596</v>
      </c>
      <c r="I13" s="24">
        <v>21596</v>
      </c>
      <c r="J13" s="24">
        <v>64797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64797</v>
      </c>
      <c r="X13" s="24">
        <v>60750</v>
      </c>
      <c r="Y13" s="24">
        <v>4047</v>
      </c>
      <c r="Z13" s="6">
        <v>6.66</v>
      </c>
      <c r="AA13" s="22">
        <v>313256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13061689</v>
      </c>
      <c r="F15" s="21">
        <f t="shared" si="2"/>
        <v>13061689</v>
      </c>
      <c r="G15" s="21">
        <f t="shared" si="2"/>
        <v>62629</v>
      </c>
      <c r="H15" s="21">
        <f t="shared" si="2"/>
        <v>261564</v>
      </c>
      <c r="I15" s="21">
        <f t="shared" si="2"/>
        <v>467189</v>
      </c>
      <c r="J15" s="21">
        <f t="shared" si="2"/>
        <v>791382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791382</v>
      </c>
      <c r="X15" s="21">
        <f t="shared" si="2"/>
        <v>1565502</v>
      </c>
      <c r="Y15" s="21">
        <f t="shared" si="2"/>
        <v>-774120</v>
      </c>
      <c r="Z15" s="4">
        <f>+IF(X15&lt;&gt;0,+(Y15/X15)*100,0)</f>
        <v>-49.44867524921718</v>
      </c>
      <c r="AA15" s="19">
        <f>SUM(AA16:AA18)</f>
        <v>13061689</v>
      </c>
    </row>
    <row r="16" spans="1:27" ht="13.5">
      <c r="A16" s="5" t="s">
        <v>43</v>
      </c>
      <c r="B16" s="3"/>
      <c r="C16" s="22"/>
      <c r="D16" s="22"/>
      <c r="E16" s="23">
        <v>1132907</v>
      </c>
      <c r="F16" s="24">
        <v>1132907</v>
      </c>
      <c r="G16" s="24">
        <v>62629</v>
      </c>
      <c r="H16" s="24">
        <v>261564</v>
      </c>
      <c r="I16" s="24">
        <v>62629</v>
      </c>
      <c r="J16" s="24">
        <v>386822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386822</v>
      </c>
      <c r="X16" s="24">
        <v>283251</v>
      </c>
      <c r="Y16" s="24">
        <v>103571</v>
      </c>
      <c r="Z16" s="6">
        <v>36.57</v>
      </c>
      <c r="AA16" s="22">
        <v>1132907</v>
      </c>
    </row>
    <row r="17" spans="1:27" ht="13.5">
      <c r="A17" s="5" t="s">
        <v>44</v>
      </c>
      <c r="B17" s="3"/>
      <c r="C17" s="22"/>
      <c r="D17" s="22"/>
      <c r="E17" s="23">
        <v>11928782</v>
      </c>
      <c r="F17" s="24">
        <v>11928782</v>
      </c>
      <c r="G17" s="24"/>
      <c r="H17" s="24"/>
      <c r="I17" s="24">
        <v>404560</v>
      </c>
      <c r="J17" s="24">
        <v>404560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404560</v>
      </c>
      <c r="X17" s="24">
        <v>1282251</v>
      </c>
      <c r="Y17" s="24">
        <v>-877691</v>
      </c>
      <c r="Z17" s="6">
        <v>-68.45</v>
      </c>
      <c r="AA17" s="22">
        <v>11928782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56165637</v>
      </c>
      <c r="F19" s="21">
        <f t="shared" si="3"/>
        <v>56165637</v>
      </c>
      <c r="G19" s="21">
        <f t="shared" si="3"/>
        <v>1461779</v>
      </c>
      <c r="H19" s="21">
        <f t="shared" si="3"/>
        <v>1521953</v>
      </c>
      <c r="I19" s="21">
        <f t="shared" si="3"/>
        <v>1508560</v>
      </c>
      <c r="J19" s="21">
        <f t="shared" si="3"/>
        <v>4492292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4492292</v>
      </c>
      <c r="X19" s="21">
        <f t="shared" si="3"/>
        <v>9437352</v>
      </c>
      <c r="Y19" s="21">
        <f t="shared" si="3"/>
        <v>-4945060</v>
      </c>
      <c r="Z19" s="4">
        <f>+IF(X19&lt;&gt;0,+(Y19/X19)*100,0)</f>
        <v>-52.39880847932768</v>
      </c>
      <c r="AA19" s="19">
        <f>SUM(AA20:AA23)</f>
        <v>56165637</v>
      </c>
    </row>
    <row r="20" spans="1:27" ht="13.5">
      <c r="A20" s="5" t="s">
        <v>47</v>
      </c>
      <c r="B20" s="3"/>
      <c r="C20" s="22"/>
      <c r="D20" s="22"/>
      <c r="E20" s="23">
        <v>25463277</v>
      </c>
      <c r="F20" s="24">
        <v>25463277</v>
      </c>
      <c r="G20" s="24">
        <v>27230</v>
      </c>
      <c r="H20" s="24">
        <v>27230</v>
      </c>
      <c r="I20" s="24">
        <v>27230</v>
      </c>
      <c r="J20" s="24">
        <v>81690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81690</v>
      </c>
      <c r="X20" s="24">
        <v>6165000</v>
      </c>
      <c r="Y20" s="24">
        <v>-6083310</v>
      </c>
      <c r="Z20" s="6">
        <v>-98.67</v>
      </c>
      <c r="AA20" s="22">
        <v>25463277</v>
      </c>
    </row>
    <row r="21" spans="1:27" ht="13.5">
      <c r="A21" s="5" t="s">
        <v>48</v>
      </c>
      <c r="B21" s="3"/>
      <c r="C21" s="22"/>
      <c r="D21" s="22"/>
      <c r="E21" s="23">
        <v>21477891</v>
      </c>
      <c r="F21" s="24">
        <v>21477891</v>
      </c>
      <c r="G21" s="24">
        <v>721838</v>
      </c>
      <c r="H21" s="24">
        <v>805128</v>
      </c>
      <c r="I21" s="24">
        <v>789113</v>
      </c>
      <c r="J21" s="24">
        <v>2316079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2316079</v>
      </c>
      <c r="X21" s="24">
        <v>1989000</v>
      </c>
      <c r="Y21" s="24">
        <v>327079</v>
      </c>
      <c r="Z21" s="6">
        <v>16.44</v>
      </c>
      <c r="AA21" s="22">
        <v>21477891</v>
      </c>
    </row>
    <row r="22" spans="1:27" ht="13.5">
      <c r="A22" s="5" t="s">
        <v>49</v>
      </c>
      <c r="B22" s="3"/>
      <c r="C22" s="25"/>
      <c r="D22" s="25"/>
      <c r="E22" s="26">
        <v>5142972</v>
      </c>
      <c r="F22" s="27">
        <v>5142972</v>
      </c>
      <c r="G22" s="27">
        <v>376384</v>
      </c>
      <c r="H22" s="27">
        <v>363288</v>
      </c>
      <c r="I22" s="27">
        <v>364575</v>
      </c>
      <c r="J22" s="27">
        <v>1104247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1104247</v>
      </c>
      <c r="X22" s="27">
        <v>1182999</v>
      </c>
      <c r="Y22" s="27">
        <v>-78752</v>
      </c>
      <c r="Z22" s="7">
        <v>-6.66</v>
      </c>
      <c r="AA22" s="25">
        <v>5142972</v>
      </c>
    </row>
    <row r="23" spans="1:27" ht="13.5">
      <c r="A23" s="5" t="s">
        <v>50</v>
      </c>
      <c r="B23" s="3"/>
      <c r="C23" s="22"/>
      <c r="D23" s="22"/>
      <c r="E23" s="23">
        <v>4081497</v>
      </c>
      <c r="F23" s="24">
        <v>4081497</v>
      </c>
      <c r="G23" s="24">
        <v>336327</v>
      </c>
      <c r="H23" s="24">
        <v>326307</v>
      </c>
      <c r="I23" s="24">
        <v>327642</v>
      </c>
      <c r="J23" s="24">
        <v>990276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990276</v>
      </c>
      <c r="X23" s="24">
        <v>100353</v>
      </c>
      <c r="Y23" s="24">
        <v>889923</v>
      </c>
      <c r="Z23" s="6">
        <v>886.79</v>
      </c>
      <c r="AA23" s="22">
        <v>4081497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110864598</v>
      </c>
      <c r="F25" s="42">
        <f t="shared" si="4"/>
        <v>110864598</v>
      </c>
      <c r="G25" s="42">
        <f t="shared" si="4"/>
        <v>8654602</v>
      </c>
      <c r="H25" s="42">
        <f t="shared" si="4"/>
        <v>4875534</v>
      </c>
      <c r="I25" s="42">
        <f t="shared" si="4"/>
        <v>4909208</v>
      </c>
      <c r="J25" s="42">
        <f t="shared" si="4"/>
        <v>18439344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18439344</v>
      </c>
      <c r="X25" s="42">
        <f t="shared" si="4"/>
        <v>21374850</v>
      </c>
      <c r="Y25" s="42">
        <f t="shared" si="4"/>
        <v>-2935506</v>
      </c>
      <c r="Z25" s="43">
        <f>+IF(X25&lt;&gt;0,+(Y25/X25)*100,0)</f>
        <v>-13.73345777865108</v>
      </c>
      <c r="AA25" s="40">
        <f>+AA5+AA9+AA15+AA19+AA24</f>
        <v>110864598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29395557</v>
      </c>
      <c r="F28" s="21">
        <f t="shared" si="5"/>
        <v>29395557</v>
      </c>
      <c r="G28" s="21">
        <f t="shared" si="5"/>
        <v>4118468</v>
      </c>
      <c r="H28" s="21">
        <f t="shared" si="5"/>
        <v>2234721</v>
      </c>
      <c r="I28" s="21">
        <f t="shared" si="5"/>
        <v>3104217</v>
      </c>
      <c r="J28" s="21">
        <f t="shared" si="5"/>
        <v>9457406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9457406</v>
      </c>
      <c r="X28" s="21">
        <f t="shared" si="5"/>
        <v>9511500</v>
      </c>
      <c r="Y28" s="21">
        <f t="shared" si="5"/>
        <v>-54094</v>
      </c>
      <c r="Z28" s="4">
        <f>+IF(X28&lt;&gt;0,+(Y28/X28)*100,0)</f>
        <v>-0.568722073279714</v>
      </c>
      <c r="AA28" s="19">
        <f>SUM(AA29:AA31)</f>
        <v>29395557</v>
      </c>
    </row>
    <row r="29" spans="1:27" ht="13.5">
      <c r="A29" s="5" t="s">
        <v>33</v>
      </c>
      <c r="B29" s="3"/>
      <c r="C29" s="22"/>
      <c r="D29" s="22"/>
      <c r="E29" s="23">
        <v>14276370</v>
      </c>
      <c r="F29" s="24">
        <v>14276370</v>
      </c>
      <c r="G29" s="24">
        <v>1377975</v>
      </c>
      <c r="H29" s="24">
        <v>1105117</v>
      </c>
      <c r="I29" s="24">
        <v>248299</v>
      </c>
      <c r="J29" s="24">
        <v>2731391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2731391</v>
      </c>
      <c r="X29" s="24">
        <v>4561500</v>
      </c>
      <c r="Y29" s="24">
        <v>-1830109</v>
      </c>
      <c r="Z29" s="6">
        <v>-40.12</v>
      </c>
      <c r="AA29" s="22">
        <v>14276370</v>
      </c>
    </row>
    <row r="30" spans="1:27" ht="13.5">
      <c r="A30" s="5" t="s">
        <v>34</v>
      </c>
      <c r="B30" s="3"/>
      <c r="C30" s="25"/>
      <c r="D30" s="25"/>
      <c r="E30" s="26">
        <v>9879180</v>
      </c>
      <c r="F30" s="27">
        <v>9879180</v>
      </c>
      <c r="G30" s="27">
        <v>1786623</v>
      </c>
      <c r="H30" s="27">
        <v>617417</v>
      </c>
      <c r="I30" s="27">
        <v>2322422</v>
      </c>
      <c r="J30" s="27">
        <v>4726462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4726462</v>
      </c>
      <c r="X30" s="27">
        <v>2778750</v>
      </c>
      <c r="Y30" s="27">
        <v>1947712</v>
      </c>
      <c r="Z30" s="7">
        <v>70.09</v>
      </c>
      <c r="AA30" s="25">
        <v>9879180</v>
      </c>
    </row>
    <row r="31" spans="1:27" ht="13.5">
      <c r="A31" s="5" t="s">
        <v>35</v>
      </c>
      <c r="B31" s="3"/>
      <c r="C31" s="22"/>
      <c r="D31" s="22"/>
      <c r="E31" s="23">
        <v>5240007</v>
      </c>
      <c r="F31" s="24">
        <v>5240007</v>
      </c>
      <c r="G31" s="24">
        <v>953870</v>
      </c>
      <c r="H31" s="24">
        <v>512187</v>
      </c>
      <c r="I31" s="24">
        <v>533496</v>
      </c>
      <c r="J31" s="24">
        <v>1999553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1999553</v>
      </c>
      <c r="X31" s="24">
        <v>2171250</v>
      </c>
      <c r="Y31" s="24">
        <v>-171697</v>
      </c>
      <c r="Z31" s="6">
        <v>-7.91</v>
      </c>
      <c r="AA31" s="22">
        <v>5240007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4400927</v>
      </c>
      <c r="F32" s="21">
        <f t="shared" si="6"/>
        <v>4400927</v>
      </c>
      <c r="G32" s="21">
        <f t="shared" si="6"/>
        <v>990210</v>
      </c>
      <c r="H32" s="21">
        <f t="shared" si="6"/>
        <v>651481</v>
      </c>
      <c r="I32" s="21">
        <f t="shared" si="6"/>
        <v>-180095</v>
      </c>
      <c r="J32" s="21">
        <f t="shared" si="6"/>
        <v>1461596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1461596</v>
      </c>
      <c r="X32" s="21">
        <f t="shared" si="6"/>
        <v>1206252</v>
      </c>
      <c r="Y32" s="21">
        <f t="shared" si="6"/>
        <v>255344</v>
      </c>
      <c r="Z32" s="4">
        <f>+IF(X32&lt;&gt;0,+(Y32/X32)*100,0)</f>
        <v>21.168379409940876</v>
      </c>
      <c r="AA32" s="19">
        <f>SUM(AA33:AA37)</f>
        <v>4400927</v>
      </c>
    </row>
    <row r="33" spans="1:27" ht="13.5">
      <c r="A33" s="5" t="s">
        <v>37</v>
      </c>
      <c r="B33" s="3"/>
      <c r="C33" s="22"/>
      <c r="D33" s="22"/>
      <c r="E33" s="23">
        <v>2833804</v>
      </c>
      <c r="F33" s="24">
        <v>2833804</v>
      </c>
      <c r="G33" s="24">
        <v>877317</v>
      </c>
      <c r="H33" s="24">
        <v>565139</v>
      </c>
      <c r="I33" s="24">
        <v>-264457</v>
      </c>
      <c r="J33" s="24">
        <v>1177999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1177999</v>
      </c>
      <c r="X33" s="24">
        <v>822501</v>
      </c>
      <c r="Y33" s="24">
        <v>355498</v>
      </c>
      <c r="Z33" s="6">
        <v>43.22</v>
      </c>
      <c r="AA33" s="22">
        <v>2833804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259957</v>
      </c>
      <c r="F35" s="24">
        <v>259957</v>
      </c>
      <c r="G35" s="24">
        <v>15470</v>
      </c>
      <c r="H35" s="24">
        <v>26695</v>
      </c>
      <c r="I35" s="24">
        <v>15466</v>
      </c>
      <c r="J35" s="24">
        <v>57631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57631</v>
      </c>
      <c r="X35" s="24">
        <v>67500</v>
      </c>
      <c r="Y35" s="24">
        <v>-9869</v>
      </c>
      <c r="Z35" s="6">
        <v>-14.62</v>
      </c>
      <c r="AA35" s="22">
        <v>259957</v>
      </c>
    </row>
    <row r="36" spans="1:27" ht="13.5">
      <c r="A36" s="5" t="s">
        <v>40</v>
      </c>
      <c r="B36" s="3"/>
      <c r="C36" s="22"/>
      <c r="D36" s="22"/>
      <c r="E36" s="23">
        <v>957166</v>
      </c>
      <c r="F36" s="24">
        <v>957166</v>
      </c>
      <c r="G36" s="24">
        <v>57285</v>
      </c>
      <c r="H36" s="24">
        <v>59647</v>
      </c>
      <c r="I36" s="24">
        <v>68896</v>
      </c>
      <c r="J36" s="24">
        <v>185828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185828</v>
      </c>
      <c r="X36" s="24">
        <v>142500</v>
      </c>
      <c r="Y36" s="24">
        <v>43328</v>
      </c>
      <c r="Z36" s="6">
        <v>30.41</v>
      </c>
      <c r="AA36" s="22">
        <v>957166</v>
      </c>
    </row>
    <row r="37" spans="1:27" ht="13.5">
      <c r="A37" s="5" t="s">
        <v>41</v>
      </c>
      <c r="B37" s="3"/>
      <c r="C37" s="25"/>
      <c r="D37" s="25"/>
      <c r="E37" s="26">
        <v>350000</v>
      </c>
      <c r="F37" s="27">
        <v>350000</v>
      </c>
      <c r="G37" s="27">
        <v>40138</v>
      </c>
      <c r="H37" s="27"/>
      <c r="I37" s="27"/>
      <c r="J37" s="27">
        <v>40138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40138</v>
      </c>
      <c r="X37" s="27">
        <v>173751</v>
      </c>
      <c r="Y37" s="27">
        <v>-133613</v>
      </c>
      <c r="Z37" s="7">
        <v>-76.9</v>
      </c>
      <c r="AA37" s="25">
        <v>350000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5932747</v>
      </c>
      <c r="F38" s="21">
        <f t="shared" si="7"/>
        <v>5932747</v>
      </c>
      <c r="G38" s="21">
        <f t="shared" si="7"/>
        <v>135520</v>
      </c>
      <c r="H38" s="21">
        <f t="shared" si="7"/>
        <v>292304</v>
      </c>
      <c r="I38" s="21">
        <f t="shared" si="7"/>
        <v>219946</v>
      </c>
      <c r="J38" s="21">
        <f t="shared" si="7"/>
        <v>647770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647770</v>
      </c>
      <c r="X38" s="21">
        <f t="shared" si="7"/>
        <v>1366500</v>
      </c>
      <c r="Y38" s="21">
        <f t="shared" si="7"/>
        <v>-718730</v>
      </c>
      <c r="Z38" s="4">
        <f>+IF(X38&lt;&gt;0,+(Y38/X38)*100,0)</f>
        <v>-52.59641419685327</v>
      </c>
      <c r="AA38" s="19">
        <f>SUM(AA39:AA41)</f>
        <v>5932747</v>
      </c>
    </row>
    <row r="39" spans="1:27" ht="13.5">
      <c r="A39" s="5" t="s">
        <v>43</v>
      </c>
      <c r="B39" s="3"/>
      <c r="C39" s="22"/>
      <c r="D39" s="22"/>
      <c r="E39" s="23">
        <v>930000</v>
      </c>
      <c r="F39" s="24">
        <v>930000</v>
      </c>
      <c r="G39" s="24">
        <v>135520</v>
      </c>
      <c r="H39" s="24">
        <v>292304</v>
      </c>
      <c r="I39" s="24">
        <v>34866</v>
      </c>
      <c r="J39" s="24">
        <v>462690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462690</v>
      </c>
      <c r="X39" s="24">
        <v>245001</v>
      </c>
      <c r="Y39" s="24">
        <v>217689</v>
      </c>
      <c r="Z39" s="6">
        <v>88.85</v>
      </c>
      <c r="AA39" s="22">
        <v>930000</v>
      </c>
    </row>
    <row r="40" spans="1:27" ht="13.5">
      <c r="A40" s="5" t="s">
        <v>44</v>
      </c>
      <c r="B40" s="3"/>
      <c r="C40" s="22"/>
      <c r="D40" s="22"/>
      <c r="E40" s="23">
        <v>5002747</v>
      </c>
      <c r="F40" s="24">
        <v>5002747</v>
      </c>
      <c r="G40" s="24"/>
      <c r="H40" s="24"/>
      <c r="I40" s="24">
        <v>185080</v>
      </c>
      <c r="J40" s="24">
        <v>185080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185080</v>
      </c>
      <c r="X40" s="24">
        <v>1121499</v>
      </c>
      <c r="Y40" s="24">
        <v>-936419</v>
      </c>
      <c r="Z40" s="6">
        <v>-83.5</v>
      </c>
      <c r="AA40" s="22">
        <v>5002747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49600147</v>
      </c>
      <c r="F42" s="21">
        <f t="shared" si="8"/>
        <v>49600147</v>
      </c>
      <c r="G42" s="21">
        <f t="shared" si="8"/>
        <v>1761293</v>
      </c>
      <c r="H42" s="21">
        <f t="shared" si="8"/>
        <v>1369323</v>
      </c>
      <c r="I42" s="21">
        <f t="shared" si="8"/>
        <v>722348</v>
      </c>
      <c r="J42" s="21">
        <f t="shared" si="8"/>
        <v>3852964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3852964</v>
      </c>
      <c r="X42" s="21">
        <f t="shared" si="8"/>
        <v>10056000</v>
      </c>
      <c r="Y42" s="21">
        <f t="shared" si="8"/>
        <v>-6203036</v>
      </c>
      <c r="Z42" s="4">
        <f>+IF(X42&lt;&gt;0,+(Y42/X42)*100,0)</f>
        <v>-61.684924423229916</v>
      </c>
      <c r="AA42" s="19">
        <f>SUM(AA43:AA46)</f>
        <v>49600147</v>
      </c>
    </row>
    <row r="43" spans="1:27" ht="13.5">
      <c r="A43" s="5" t="s">
        <v>47</v>
      </c>
      <c r="B43" s="3"/>
      <c r="C43" s="22"/>
      <c r="D43" s="22"/>
      <c r="E43" s="23">
        <v>27076204</v>
      </c>
      <c r="F43" s="24">
        <v>27076204</v>
      </c>
      <c r="G43" s="24">
        <v>63336</v>
      </c>
      <c r="H43" s="24">
        <v>103682</v>
      </c>
      <c r="I43" s="24">
        <v>75803</v>
      </c>
      <c r="J43" s="24">
        <v>242821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242821</v>
      </c>
      <c r="X43" s="24">
        <v>6187251</v>
      </c>
      <c r="Y43" s="24">
        <v>-5944430</v>
      </c>
      <c r="Z43" s="6">
        <v>-96.08</v>
      </c>
      <c r="AA43" s="22">
        <v>27076204</v>
      </c>
    </row>
    <row r="44" spans="1:27" ht="13.5">
      <c r="A44" s="5" t="s">
        <v>48</v>
      </c>
      <c r="B44" s="3"/>
      <c r="C44" s="22"/>
      <c r="D44" s="22"/>
      <c r="E44" s="23">
        <v>13983922</v>
      </c>
      <c r="F44" s="24">
        <v>13983922</v>
      </c>
      <c r="G44" s="24">
        <v>1362204</v>
      </c>
      <c r="H44" s="24">
        <v>596539</v>
      </c>
      <c r="I44" s="24">
        <v>321268</v>
      </c>
      <c r="J44" s="24">
        <v>2280011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2280011</v>
      </c>
      <c r="X44" s="24">
        <v>2490999</v>
      </c>
      <c r="Y44" s="24">
        <v>-210988</v>
      </c>
      <c r="Z44" s="6">
        <v>-8.47</v>
      </c>
      <c r="AA44" s="22">
        <v>13983922</v>
      </c>
    </row>
    <row r="45" spans="1:27" ht="13.5">
      <c r="A45" s="5" t="s">
        <v>49</v>
      </c>
      <c r="B45" s="3"/>
      <c r="C45" s="25"/>
      <c r="D45" s="25"/>
      <c r="E45" s="26">
        <v>5538672</v>
      </c>
      <c r="F45" s="27">
        <v>5538672</v>
      </c>
      <c r="G45" s="27">
        <v>196881</v>
      </c>
      <c r="H45" s="27">
        <v>529894</v>
      </c>
      <c r="I45" s="27">
        <v>191807</v>
      </c>
      <c r="J45" s="27">
        <v>918582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918582</v>
      </c>
      <c r="X45" s="27">
        <v>851499</v>
      </c>
      <c r="Y45" s="27">
        <v>67083</v>
      </c>
      <c r="Z45" s="7">
        <v>7.88</v>
      </c>
      <c r="AA45" s="25">
        <v>5538672</v>
      </c>
    </row>
    <row r="46" spans="1:27" ht="13.5">
      <c r="A46" s="5" t="s">
        <v>50</v>
      </c>
      <c r="B46" s="3"/>
      <c r="C46" s="22"/>
      <c r="D46" s="22"/>
      <c r="E46" s="23">
        <v>3001349</v>
      </c>
      <c r="F46" s="24">
        <v>3001349</v>
      </c>
      <c r="G46" s="24">
        <v>138872</v>
      </c>
      <c r="H46" s="24">
        <v>139208</v>
      </c>
      <c r="I46" s="24">
        <v>133470</v>
      </c>
      <c r="J46" s="24">
        <v>411550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411550</v>
      </c>
      <c r="X46" s="24">
        <v>526251</v>
      </c>
      <c r="Y46" s="24">
        <v>-114701</v>
      </c>
      <c r="Z46" s="6">
        <v>-21.8</v>
      </c>
      <c r="AA46" s="22">
        <v>3001349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89329378</v>
      </c>
      <c r="F48" s="42">
        <f t="shared" si="9"/>
        <v>89329378</v>
      </c>
      <c r="G48" s="42">
        <f t="shared" si="9"/>
        <v>7005491</v>
      </c>
      <c r="H48" s="42">
        <f t="shared" si="9"/>
        <v>4547829</v>
      </c>
      <c r="I48" s="42">
        <f t="shared" si="9"/>
        <v>3866416</v>
      </c>
      <c r="J48" s="42">
        <f t="shared" si="9"/>
        <v>15419736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15419736</v>
      </c>
      <c r="X48" s="42">
        <f t="shared" si="9"/>
        <v>22140252</v>
      </c>
      <c r="Y48" s="42">
        <f t="shared" si="9"/>
        <v>-6720516</v>
      </c>
      <c r="Z48" s="43">
        <f>+IF(X48&lt;&gt;0,+(Y48/X48)*100,0)</f>
        <v>-30.354288650373086</v>
      </c>
      <c r="AA48" s="40">
        <f>+AA28+AA32+AA38+AA42+AA47</f>
        <v>89329378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21535220</v>
      </c>
      <c r="F49" s="46">
        <f t="shared" si="10"/>
        <v>21535220</v>
      </c>
      <c r="G49" s="46">
        <f t="shared" si="10"/>
        <v>1649111</v>
      </c>
      <c r="H49" s="46">
        <f t="shared" si="10"/>
        <v>327705</v>
      </c>
      <c r="I49" s="46">
        <f t="shared" si="10"/>
        <v>1042792</v>
      </c>
      <c r="J49" s="46">
        <f t="shared" si="10"/>
        <v>3019608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3019608</v>
      </c>
      <c r="X49" s="46">
        <f>IF(F25=F48,0,X25-X48)</f>
        <v>-765402</v>
      </c>
      <c r="Y49" s="46">
        <f t="shared" si="10"/>
        <v>3785010</v>
      </c>
      <c r="Z49" s="47">
        <f>+IF(X49&lt;&gt;0,+(Y49/X49)*100,0)</f>
        <v>-494.5126874505162</v>
      </c>
      <c r="AA49" s="44">
        <f>+AA25-AA48</f>
        <v>21535220</v>
      </c>
    </row>
    <row r="50" spans="1:27" ht="13.5">
      <c r="A50" s="16" t="s">
        <v>83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88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45012109</v>
      </c>
      <c r="D5" s="19">
        <f>SUM(D6:D8)</f>
        <v>0</v>
      </c>
      <c r="E5" s="20">
        <f t="shared" si="0"/>
        <v>52566362</v>
      </c>
      <c r="F5" s="21">
        <f t="shared" si="0"/>
        <v>52566362</v>
      </c>
      <c r="G5" s="21">
        <f t="shared" si="0"/>
        <v>9443421</v>
      </c>
      <c r="H5" s="21">
        <f t="shared" si="0"/>
        <v>146068</v>
      </c>
      <c r="I5" s="21">
        <f t="shared" si="0"/>
        <v>220894</v>
      </c>
      <c r="J5" s="21">
        <f t="shared" si="0"/>
        <v>9810383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9810383</v>
      </c>
      <c r="X5" s="21">
        <f t="shared" si="0"/>
        <v>13016592</v>
      </c>
      <c r="Y5" s="21">
        <f t="shared" si="0"/>
        <v>-3206209</v>
      </c>
      <c r="Z5" s="4">
        <f>+IF(X5&lt;&gt;0,+(Y5/X5)*100,0)</f>
        <v>-24.63170851479404</v>
      </c>
      <c r="AA5" s="19">
        <f>SUM(AA6:AA8)</f>
        <v>52566362</v>
      </c>
    </row>
    <row r="6" spans="1:27" ht="13.5">
      <c r="A6" s="5" t="s">
        <v>33</v>
      </c>
      <c r="B6" s="3"/>
      <c r="C6" s="22">
        <v>6979364</v>
      </c>
      <c r="D6" s="22"/>
      <c r="E6" s="23">
        <v>14877956</v>
      </c>
      <c r="F6" s="24">
        <v>14877956</v>
      </c>
      <c r="G6" s="24">
        <v>1956879</v>
      </c>
      <c r="H6" s="24"/>
      <c r="I6" s="24"/>
      <c r="J6" s="24">
        <v>1956879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1956879</v>
      </c>
      <c r="X6" s="24">
        <v>3719490</v>
      </c>
      <c r="Y6" s="24">
        <v>-1762611</v>
      </c>
      <c r="Z6" s="6">
        <v>-47.39</v>
      </c>
      <c r="AA6" s="22">
        <v>14877956</v>
      </c>
    </row>
    <row r="7" spans="1:27" ht="13.5">
      <c r="A7" s="5" t="s">
        <v>34</v>
      </c>
      <c r="B7" s="3"/>
      <c r="C7" s="25">
        <v>14295833</v>
      </c>
      <c r="D7" s="25"/>
      <c r="E7" s="26">
        <v>14913345</v>
      </c>
      <c r="F7" s="27">
        <v>14913345</v>
      </c>
      <c r="G7" s="27">
        <v>3093743</v>
      </c>
      <c r="H7" s="27">
        <v>139991</v>
      </c>
      <c r="I7" s="27">
        <v>219061</v>
      </c>
      <c r="J7" s="27">
        <v>3452795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3452795</v>
      </c>
      <c r="X7" s="27">
        <v>3732102</v>
      </c>
      <c r="Y7" s="27">
        <v>-279307</v>
      </c>
      <c r="Z7" s="7">
        <v>-7.48</v>
      </c>
      <c r="AA7" s="25">
        <v>14913345</v>
      </c>
    </row>
    <row r="8" spans="1:27" ht="13.5">
      <c r="A8" s="5" t="s">
        <v>35</v>
      </c>
      <c r="B8" s="3"/>
      <c r="C8" s="22">
        <v>23736912</v>
      </c>
      <c r="D8" s="22"/>
      <c r="E8" s="23">
        <v>22775061</v>
      </c>
      <c r="F8" s="24">
        <v>22775061</v>
      </c>
      <c r="G8" s="24">
        <v>4392799</v>
      </c>
      <c r="H8" s="24">
        <v>6077</v>
      </c>
      <c r="I8" s="24">
        <v>1833</v>
      </c>
      <c r="J8" s="24">
        <v>4400709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4400709</v>
      </c>
      <c r="X8" s="24">
        <v>5565000</v>
      </c>
      <c r="Y8" s="24">
        <v>-1164291</v>
      </c>
      <c r="Z8" s="6">
        <v>-20.92</v>
      </c>
      <c r="AA8" s="22">
        <v>22775061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11314625</v>
      </c>
      <c r="D15" s="19">
        <f>SUM(D16:D18)</f>
        <v>0</v>
      </c>
      <c r="E15" s="20">
        <f t="shared" si="2"/>
        <v>11639009</v>
      </c>
      <c r="F15" s="21">
        <f t="shared" si="2"/>
        <v>11639009</v>
      </c>
      <c r="G15" s="21">
        <f t="shared" si="2"/>
        <v>2366215</v>
      </c>
      <c r="H15" s="21">
        <f t="shared" si="2"/>
        <v>0</v>
      </c>
      <c r="I15" s="21">
        <f t="shared" si="2"/>
        <v>11453</v>
      </c>
      <c r="J15" s="21">
        <f t="shared" si="2"/>
        <v>2377668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2377668</v>
      </c>
      <c r="X15" s="21">
        <f t="shared" si="2"/>
        <v>2909751</v>
      </c>
      <c r="Y15" s="21">
        <f t="shared" si="2"/>
        <v>-532083</v>
      </c>
      <c r="Z15" s="4">
        <f>+IF(X15&lt;&gt;0,+(Y15/X15)*100,0)</f>
        <v>-18.286203871052884</v>
      </c>
      <c r="AA15" s="19">
        <f>SUM(AA16:AA18)</f>
        <v>11639009</v>
      </c>
    </row>
    <row r="16" spans="1:27" ht="13.5">
      <c r="A16" s="5" t="s">
        <v>43</v>
      </c>
      <c r="B16" s="3"/>
      <c r="C16" s="22">
        <v>11314625</v>
      </c>
      <c r="D16" s="22"/>
      <c r="E16" s="23">
        <v>11639009</v>
      </c>
      <c r="F16" s="24">
        <v>11639009</v>
      </c>
      <c r="G16" s="24">
        <v>2366215</v>
      </c>
      <c r="H16" s="24"/>
      <c r="I16" s="24">
        <v>11453</v>
      </c>
      <c r="J16" s="24">
        <v>2377668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2377668</v>
      </c>
      <c r="X16" s="24">
        <v>2909751</v>
      </c>
      <c r="Y16" s="24">
        <v>-532083</v>
      </c>
      <c r="Z16" s="6">
        <v>-18.29</v>
      </c>
      <c r="AA16" s="22">
        <v>11639009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56326734</v>
      </c>
      <c r="D25" s="40">
        <f>+D5+D9+D15+D19+D24</f>
        <v>0</v>
      </c>
      <c r="E25" s="41">
        <f t="shared" si="4"/>
        <v>64205371</v>
      </c>
      <c r="F25" s="42">
        <f t="shared" si="4"/>
        <v>64205371</v>
      </c>
      <c r="G25" s="42">
        <f t="shared" si="4"/>
        <v>11809636</v>
      </c>
      <c r="H25" s="42">
        <f t="shared" si="4"/>
        <v>146068</v>
      </c>
      <c r="I25" s="42">
        <f t="shared" si="4"/>
        <v>232347</v>
      </c>
      <c r="J25" s="42">
        <f t="shared" si="4"/>
        <v>12188051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12188051</v>
      </c>
      <c r="X25" s="42">
        <f t="shared" si="4"/>
        <v>15926343</v>
      </c>
      <c r="Y25" s="42">
        <f t="shared" si="4"/>
        <v>-3738292</v>
      </c>
      <c r="Z25" s="43">
        <f>+IF(X25&lt;&gt;0,+(Y25/X25)*100,0)</f>
        <v>-23.472381575607155</v>
      </c>
      <c r="AA25" s="40">
        <f>+AA5+AA9+AA15+AA19+AA24</f>
        <v>64205371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43953968</v>
      </c>
      <c r="D28" s="19">
        <f>SUM(D29:D31)</f>
        <v>0</v>
      </c>
      <c r="E28" s="20">
        <f t="shared" si="5"/>
        <v>52922304</v>
      </c>
      <c r="F28" s="21">
        <f t="shared" si="5"/>
        <v>52922304</v>
      </c>
      <c r="G28" s="21">
        <f t="shared" si="5"/>
        <v>2986889</v>
      </c>
      <c r="H28" s="21">
        <f t="shared" si="5"/>
        <v>3486847</v>
      </c>
      <c r="I28" s="21">
        <f t="shared" si="5"/>
        <v>2801439</v>
      </c>
      <c r="J28" s="21">
        <f t="shared" si="5"/>
        <v>9275175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9275175</v>
      </c>
      <c r="X28" s="21">
        <f t="shared" si="5"/>
        <v>13056789</v>
      </c>
      <c r="Y28" s="21">
        <f t="shared" si="5"/>
        <v>-3781614</v>
      </c>
      <c r="Z28" s="4">
        <f>+IF(X28&lt;&gt;0,+(Y28/X28)*100,0)</f>
        <v>-28.962817734130496</v>
      </c>
      <c r="AA28" s="19">
        <f>SUM(AA29:AA31)</f>
        <v>52922304</v>
      </c>
    </row>
    <row r="29" spans="1:27" ht="13.5">
      <c r="A29" s="5" t="s">
        <v>33</v>
      </c>
      <c r="B29" s="3"/>
      <c r="C29" s="22">
        <v>13249269</v>
      </c>
      <c r="D29" s="22"/>
      <c r="E29" s="23">
        <v>22378784</v>
      </c>
      <c r="F29" s="24">
        <v>22378784</v>
      </c>
      <c r="G29" s="24">
        <v>1146678</v>
      </c>
      <c r="H29" s="24">
        <v>1536699</v>
      </c>
      <c r="I29" s="24">
        <v>776037</v>
      </c>
      <c r="J29" s="24">
        <v>3459414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3459414</v>
      </c>
      <c r="X29" s="24">
        <v>5207553</v>
      </c>
      <c r="Y29" s="24">
        <v>-1748139</v>
      </c>
      <c r="Z29" s="6">
        <v>-33.57</v>
      </c>
      <c r="AA29" s="22">
        <v>22378784</v>
      </c>
    </row>
    <row r="30" spans="1:27" ht="13.5">
      <c r="A30" s="5" t="s">
        <v>34</v>
      </c>
      <c r="B30" s="3"/>
      <c r="C30" s="25">
        <v>12358654</v>
      </c>
      <c r="D30" s="25"/>
      <c r="E30" s="26">
        <v>11098290</v>
      </c>
      <c r="F30" s="27">
        <v>11098290</v>
      </c>
      <c r="G30" s="27">
        <v>763076</v>
      </c>
      <c r="H30" s="27">
        <v>848605</v>
      </c>
      <c r="I30" s="27">
        <v>797168</v>
      </c>
      <c r="J30" s="27">
        <v>2408849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2408849</v>
      </c>
      <c r="X30" s="27">
        <v>3088644</v>
      </c>
      <c r="Y30" s="27">
        <v>-679795</v>
      </c>
      <c r="Z30" s="7">
        <v>-22.01</v>
      </c>
      <c r="AA30" s="25">
        <v>11098290</v>
      </c>
    </row>
    <row r="31" spans="1:27" ht="13.5">
      <c r="A31" s="5" t="s">
        <v>35</v>
      </c>
      <c r="B31" s="3"/>
      <c r="C31" s="22">
        <v>18346045</v>
      </c>
      <c r="D31" s="22"/>
      <c r="E31" s="23">
        <v>19445230</v>
      </c>
      <c r="F31" s="24">
        <v>19445230</v>
      </c>
      <c r="G31" s="24">
        <v>1077135</v>
      </c>
      <c r="H31" s="24">
        <v>1101543</v>
      </c>
      <c r="I31" s="24">
        <v>1228234</v>
      </c>
      <c r="J31" s="24">
        <v>3406912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3406912</v>
      </c>
      <c r="X31" s="24">
        <v>4760592</v>
      </c>
      <c r="Y31" s="24">
        <v>-1353680</v>
      </c>
      <c r="Z31" s="6">
        <v>-28.44</v>
      </c>
      <c r="AA31" s="22">
        <v>19445230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0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0</v>
      </c>
      <c r="Y32" s="21">
        <f t="shared" si="6"/>
        <v>0</v>
      </c>
      <c r="Z32" s="4">
        <f>+IF(X32&lt;&gt;0,+(Y32/X32)*100,0)</f>
        <v>0</v>
      </c>
      <c r="AA32" s="19">
        <f>SUM(AA33:AA37)</f>
        <v>0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15538705</v>
      </c>
      <c r="D38" s="19">
        <f>SUM(D39:D41)</f>
        <v>0</v>
      </c>
      <c r="E38" s="20">
        <f t="shared" si="7"/>
        <v>13611575</v>
      </c>
      <c r="F38" s="21">
        <f t="shared" si="7"/>
        <v>13611575</v>
      </c>
      <c r="G38" s="21">
        <f t="shared" si="7"/>
        <v>791942</v>
      </c>
      <c r="H38" s="21">
        <f t="shared" si="7"/>
        <v>760693</v>
      </c>
      <c r="I38" s="21">
        <f t="shared" si="7"/>
        <v>1117765</v>
      </c>
      <c r="J38" s="21">
        <f t="shared" si="7"/>
        <v>2670400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2670400</v>
      </c>
      <c r="X38" s="21">
        <f t="shared" si="7"/>
        <v>3451680</v>
      </c>
      <c r="Y38" s="21">
        <f t="shared" si="7"/>
        <v>-781280</v>
      </c>
      <c r="Z38" s="4">
        <f>+IF(X38&lt;&gt;0,+(Y38/X38)*100,0)</f>
        <v>-22.63477495016919</v>
      </c>
      <c r="AA38" s="19">
        <f>SUM(AA39:AA41)</f>
        <v>13611575</v>
      </c>
    </row>
    <row r="39" spans="1:27" ht="13.5">
      <c r="A39" s="5" t="s">
        <v>43</v>
      </c>
      <c r="B39" s="3"/>
      <c r="C39" s="22">
        <v>15538705</v>
      </c>
      <c r="D39" s="22"/>
      <c r="E39" s="23">
        <v>13611575</v>
      </c>
      <c r="F39" s="24">
        <v>13611575</v>
      </c>
      <c r="G39" s="24">
        <v>791942</v>
      </c>
      <c r="H39" s="24">
        <v>760693</v>
      </c>
      <c r="I39" s="24">
        <v>1117765</v>
      </c>
      <c r="J39" s="24">
        <v>2670400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2670400</v>
      </c>
      <c r="X39" s="24">
        <v>3451680</v>
      </c>
      <c r="Y39" s="24">
        <v>-781280</v>
      </c>
      <c r="Z39" s="6">
        <v>-22.63</v>
      </c>
      <c r="AA39" s="22">
        <v>13611575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59492673</v>
      </c>
      <c r="D48" s="40">
        <f>+D28+D32+D38+D42+D47</f>
        <v>0</v>
      </c>
      <c r="E48" s="41">
        <f t="shared" si="9"/>
        <v>66533879</v>
      </c>
      <c r="F48" s="42">
        <f t="shared" si="9"/>
        <v>66533879</v>
      </c>
      <c r="G48" s="42">
        <f t="shared" si="9"/>
        <v>3778831</v>
      </c>
      <c r="H48" s="42">
        <f t="shared" si="9"/>
        <v>4247540</v>
      </c>
      <c r="I48" s="42">
        <f t="shared" si="9"/>
        <v>3919204</v>
      </c>
      <c r="J48" s="42">
        <f t="shared" si="9"/>
        <v>11945575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11945575</v>
      </c>
      <c r="X48" s="42">
        <f t="shared" si="9"/>
        <v>16508469</v>
      </c>
      <c r="Y48" s="42">
        <f t="shared" si="9"/>
        <v>-4562894</v>
      </c>
      <c r="Z48" s="43">
        <f>+IF(X48&lt;&gt;0,+(Y48/X48)*100,0)</f>
        <v>-27.639716317727586</v>
      </c>
      <c r="AA48" s="40">
        <f>+AA28+AA32+AA38+AA42+AA47</f>
        <v>66533879</v>
      </c>
    </row>
    <row r="49" spans="1:27" ht="13.5">
      <c r="A49" s="14" t="s">
        <v>58</v>
      </c>
      <c r="B49" s="15"/>
      <c r="C49" s="44">
        <f aca="true" t="shared" si="10" ref="C49:Y49">+C25-C48</f>
        <v>-3165939</v>
      </c>
      <c r="D49" s="44">
        <f>+D25-D48</f>
        <v>0</v>
      </c>
      <c r="E49" s="45">
        <f t="shared" si="10"/>
        <v>-2328508</v>
      </c>
      <c r="F49" s="46">
        <f t="shared" si="10"/>
        <v>-2328508</v>
      </c>
      <c r="G49" s="46">
        <f t="shared" si="10"/>
        <v>8030805</v>
      </c>
      <c r="H49" s="46">
        <f t="shared" si="10"/>
        <v>-4101472</v>
      </c>
      <c r="I49" s="46">
        <f t="shared" si="10"/>
        <v>-3686857</v>
      </c>
      <c r="J49" s="46">
        <f t="shared" si="10"/>
        <v>242476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242476</v>
      </c>
      <c r="X49" s="46">
        <f>IF(F25=F48,0,X25-X48)</f>
        <v>-582126</v>
      </c>
      <c r="Y49" s="46">
        <f t="shared" si="10"/>
        <v>824602</v>
      </c>
      <c r="Z49" s="47">
        <f>+IF(X49&lt;&gt;0,+(Y49/X49)*100,0)</f>
        <v>-141.6535251818335</v>
      </c>
      <c r="AA49" s="44">
        <f>+AA25-AA48</f>
        <v>-2328508</v>
      </c>
    </row>
    <row r="50" spans="1:27" ht="13.5">
      <c r="A50" s="16" t="s">
        <v>83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88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108160057</v>
      </c>
      <c r="D5" s="19">
        <f>SUM(D6:D8)</f>
        <v>0</v>
      </c>
      <c r="E5" s="20">
        <f t="shared" si="0"/>
        <v>51413035</v>
      </c>
      <c r="F5" s="21">
        <f t="shared" si="0"/>
        <v>51413035</v>
      </c>
      <c r="G5" s="21">
        <f t="shared" si="0"/>
        <v>9668281</v>
      </c>
      <c r="H5" s="21">
        <f t="shared" si="0"/>
        <v>0</v>
      </c>
      <c r="I5" s="21">
        <f t="shared" si="0"/>
        <v>0</v>
      </c>
      <c r="J5" s="21">
        <f t="shared" si="0"/>
        <v>9668281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9668281</v>
      </c>
      <c r="X5" s="21">
        <f t="shared" si="0"/>
        <v>12963000</v>
      </c>
      <c r="Y5" s="21">
        <f t="shared" si="0"/>
        <v>-3294719</v>
      </c>
      <c r="Z5" s="4">
        <f>+IF(X5&lt;&gt;0,+(Y5/X5)*100,0)</f>
        <v>-25.41633109619687</v>
      </c>
      <c r="AA5" s="19">
        <f>SUM(AA6:AA8)</f>
        <v>51413035</v>
      </c>
    </row>
    <row r="6" spans="1:27" ht="13.5">
      <c r="A6" s="5" t="s">
        <v>33</v>
      </c>
      <c r="B6" s="3"/>
      <c r="C6" s="22">
        <v>81611000</v>
      </c>
      <c r="D6" s="22"/>
      <c r="E6" s="23">
        <v>26305000</v>
      </c>
      <c r="F6" s="24">
        <v>26305000</v>
      </c>
      <c r="G6" s="24">
        <v>10411970</v>
      </c>
      <c r="H6" s="24"/>
      <c r="I6" s="24"/>
      <c r="J6" s="24">
        <v>10411970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10411970</v>
      </c>
      <c r="X6" s="24">
        <v>6318000</v>
      </c>
      <c r="Y6" s="24">
        <v>4093970</v>
      </c>
      <c r="Z6" s="6">
        <v>64.8</v>
      </c>
      <c r="AA6" s="22">
        <v>26305000</v>
      </c>
    </row>
    <row r="7" spans="1:27" ht="13.5">
      <c r="A7" s="5" t="s">
        <v>34</v>
      </c>
      <c r="B7" s="3"/>
      <c r="C7" s="25">
        <v>26468824</v>
      </c>
      <c r="D7" s="25"/>
      <c r="E7" s="26">
        <v>25108035</v>
      </c>
      <c r="F7" s="27">
        <v>25108035</v>
      </c>
      <c r="G7" s="27">
        <v>-749886</v>
      </c>
      <c r="H7" s="27"/>
      <c r="I7" s="27"/>
      <c r="J7" s="27">
        <v>-749886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-749886</v>
      </c>
      <c r="X7" s="27">
        <v>2169000</v>
      </c>
      <c r="Y7" s="27">
        <v>-2918886</v>
      </c>
      <c r="Z7" s="7">
        <v>-134.57</v>
      </c>
      <c r="AA7" s="25">
        <v>25108035</v>
      </c>
    </row>
    <row r="8" spans="1:27" ht="13.5">
      <c r="A8" s="5" t="s">
        <v>35</v>
      </c>
      <c r="B8" s="3"/>
      <c r="C8" s="22">
        <v>80233</v>
      </c>
      <c r="D8" s="22"/>
      <c r="E8" s="23"/>
      <c r="F8" s="24"/>
      <c r="G8" s="24">
        <v>6197</v>
      </c>
      <c r="H8" s="24"/>
      <c r="I8" s="24"/>
      <c r="J8" s="24">
        <v>6197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6197</v>
      </c>
      <c r="X8" s="24">
        <v>4476000</v>
      </c>
      <c r="Y8" s="24">
        <v>-4469803</v>
      </c>
      <c r="Z8" s="6">
        <v>-99.86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24186</v>
      </c>
      <c r="H9" s="21">
        <f t="shared" si="1"/>
        <v>0</v>
      </c>
      <c r="I9" s="21">
        <f t="shared" si="1"/>
        <v>0</v>
      </c>
      <c r="J9" s="21">
        <f t="shared" si="1"/>
        <v>24186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24186</v>
      </c>
      <c r="X9" s="21">
        <f t="shared" si="1"/>
        <v>45204</v>
      </c>
      <c r="Y9" s="21">
        <f t="shared" si="1"/>
        <v>-21018</v>
      </c>
      <c r="Z9" s="4">
        <f>+IF(X9&lt;&gt;0,+(Y9/X9)*100,0)</f>
        <v>-46.49588531988319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>
        <v>12293</v>
      </c>
      <c r="H10" s="24"/>
      <c r="I10" s="24"/>
      <c r="J10" s="24">
        <v>12293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12293</v>
      </c>
      <c r="X10" s="24">
        <v>-54000</v>
      </c>
      <c r="Y10" s="24">
        <v>66293</v>
      </c>
      <c r="Z10" s="6">
        <v>-122.76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39000</v>
      </c>
      <c r="Y11" s="24">
        <v>-39000</v>
      </c>
      <c r="Z11" s="6">
        <v>-100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>
        <v>1491</v>
      </c>
      <c r="H12" s="24"/>
      <c r="I12" s="24"/>
      <c r="J12" s="24">
        <v>1491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1491</v>
      </c>
      <c r="X12" s="24">
        <v>62001</v>
      </c>
      <c r="Y12" s="24">
        <v>-60510</v>
      </c>
      <c r="Z12" s="6">
        <v>-97.6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>
        <v>10402</v>
      </c>
      <c r="H13" s="24"/>
      <c r="I13" s="24"/>
      <c r="J13" s="24">
        <v>10402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10402</v>
      </c>
      <c r="X13" s="24">
        <v>-1797</v>
      </c>
      <c r="Y13" s="24">
        <v>12199</v>
      </c>
      <c r="Z13" s="6">
        <v>-678.85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27032318</v>
      </c>
      <c r="D15" s="19">
        <f>SUM(D16:D18)</f>
        <v>0</v>
      </c>
      <c r="E15" s="20">
        <f t="shared" si="2"/>
        <v>29754000</v>
      </c>
      <c r="F15" s="21">
        <f t="shared" si="2"/>
        <v>29754000</v>
      </c>
      <c r="G15" s="21">
        <f t="shared" si="2"/>
        <v>8683</v>
      </c>
      <c r="H15" s="21">
        <f t="shared" si="2"/>
        <v>0</v>
      </c>
      <c r="I15" s="21">
        <f t="shared" si="2"/>
        <v>0</v>
      </c>
      <c r="J15" s="21">
        <f t="shared" si="2"/>
        <v>8683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8683</v>
      </c>
      <c r="X15" s="21">
        <f t="shared" si="2"/>
        <v>6933003</v>
      </c>
      <c r="Y15" s="21">
        <f t="shared" si="2"/>
        <v>-6924320</v>
      </c>
      <c r="Z15" s="4">
        <f>+IF(X15&lt;&gt;0,+(Y15/X15)*100,0)</f>
        <v>-99.8747584560399</v>
      </c>
      <c r="AA15" s="19">
        <f>SUM(AA16:AA18)</f>
        <v>29754000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27032318</v>
      </c>
      <c r="D17" s="22"/>
      <c r="E17" s="23">
        <v>29754000</v>
      </c>
      <c r="F17" s="24">
        <v>29754000</v>
      </c>
      <c r="G17" s="24">
        <v>8683</v>
      </c>
      <c r="H17" s="24"/>
      <c r="I17" s="24"/>
      <c r="J17" s="24">
        <v>8683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8683</v>
      </c>
      <c r="X17" s="24">
        <v>6933003</v>
      </c>
      <c r="Y17" s="24">
        <v>-6924320</v>
      </c>
      <c r="Z17" s="6">
        <v>-99.87</v>
      </c>
      <c r="AA17" s="22">
        <v>29754000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88256162</v>
      </c>
      <c r="D19" s="19">
        <f>SUM(D20:D23)</f>
        <v>0</v>
      </c>
      <c r="E19" s="20">
        <f t="shared" si="3"/>
        <v>178727891</v>
      </c>
      <c r="F19" s="21">
        <f t="shared" si="3"/>
        <v>178727891</v>
      </c>
      <c r="G19" s="21">
        <f t="shared" si="3"/>
        <v>45175232</v>
      </c>
      <c r="H19" s="21">
        <f t="shared" si="3"/>
        <v>0</v>
      </c>
      <c r="I19" s="21">
        <f t="shared" si="3"/>
        <v>0</v>
      </c>
      <c r="J19" s="21">
        <f t="shared" si="3"/>
        <v>45175232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45175232</v>
      </c>
      <c r="X19" s="21">
        <f t="shared" si="3"/>
        <v>26040000</v>
      </c>
      <c r="Y19" s="21">
        <f t="shared" si="3"/>
        <v>19135232</v>
      </c>
      <c r="Z19" s="4">
        <f>+IF(X19&lt;&gt;0,+(Y19/X19)*100,0)</f>
        <v>73.48399385560676</v>
      </c>
      <c r="AA19" s="19">
        <f>SUM(AA20:AA23)</f>
        <v>178727891</v>
      </c>
    </row>
    <row r="20" spans="1:27" ht="13.5">
      <c r="A20" s="5" t="s">
        <v>47</v>
      </c>
      <c r="B20" s="3"/>
      <c r="C20" s="22">
        <v>20416065</v>
      </c>
      <c r="D20" s="22"/>
      <c r="E20" s="23">
        <v>43081858</v>
      </c>
      <c r="F20" s="24">
        <v>43081858</v>
      </c>
      <c r="G20" s="24">
        <v>11685051</v>
      </c>
      <c r="H20" s="24"/>
      <c r="I20" s="24"/>
      <c r="J20" s="24">
        <v>11685051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11685051</v>
      </c>
      <c r="X20" s="24">
        <v>8805000</v>
      </c>
      <c r="Y20" s="24">
        <v>2880051</v>
      </c>
      <c r="Z20" s="6">
        <v>32.71</v>
      </c>
      <c r="AA20" s="22">
        <v>43081858</v>
      </c>
    </row>
    <row r="21" spans="1:27" ht="13.5">
      <c r="A21" s="5" t="s">
        <v>48</v>
      </c>
      <c r="B21" s="3"/>
      <c r="C21" s="22">
        <v>37994193</v>
      </c>
      <c r="D21" s="22"/>
      <c r="E21" s="23">
        <v>89730648</v>
      </c>
      <c r="F21" s="24">
        <v>89730648</v>
      </c>
      <c r="G21" s="24">
        <v>22823755</v>
      </c>
      <c r="H21" s="24"/>
      <c r="I21" s="24"/>
      <c r="J21" s="24">
        <v>22823755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22823755</v>
      </c>
      <c r="X21" s="24">
        <v>6918000</v>
      </c>
      <c r="Y21" s="24">
        <v>15905755</v>
      </c>
      <c r="Z21" s="6">
        <v>229.92</v>
      </c>
      <c r="AA21" s="22">
        <v>89730648</v>
      </c>
    </row>
    <row r="22" spans="1:27" ht="13.5">
      <c r="A22" s="5" t="s">
        <v>49</v>
      </c>
      <c r="B22" s="3"/>
      <c r="C22" s="25">
        <v>20041906</v>
      </c>
      <c r="D22" s="25"/>
      <c r="E22" s="26">
        <v>27745899</v>
      </c>
      <c r="F22" s="27">
        <v>27745899</v>
      </c>
      <c r="G22" s="27">
        <v>5116049</v>
      </c>
      <c r="H22" s="27"/>
      <c r="I22" s="27"/>
      <c r="J22" s="27">
        <v>5116049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5116049</v>
      </c>
      <c r="X22" s="27">
        <v>5790000</v>
      </c>
      <c r="Y22" s="27">
        <v>-673951</v>
      </c>
      <c r="Z22" s="7">
        <v>-11.64</v>
      </c>
      <c r="AA22" s="25">
        <v>27745899</v>
      </c>
    </row>
    <row r="23" spans="1:27" ht="13.5">
      <c r="A23" s="5" t="s">
        <v>50</v>
      </c>
      <c r="B23" s="3"/>
      <c r="C23" s="22">
        <v>9803998</v>
      </c>
      <c r="D23" s="22"/>
      <c r="E23" s="23">
        <v>18169486</v>
      </c>
      <c r="F23" s="24">
        <v>18169486</v>
      </c>
      <c r="G23" s="24">
        <v>5550377</v>
      </c>
      <c r="H23" s="24"/>
      <c r="I23" s="24"/>
      <c r="J23" s="24">
        <v>5550377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5550377</v>
      </c>
      <c r="X23" s="24">
        <v>4527000</v>
      </c>
      <c r="Y23" s="24">
        <v>1023377</v>
      </c>
      <c r="Z23" s="6">
        <v>22.61</v>
      </c>
      <c r="AA23" s="22">
        <v>18169486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223448537</v>
      </c>
      <c r="D25" s="40">
        <f>+D5+D9+D15+D19+D24</f>
        <v>0</v>
      </c>
      <c r="E25" s="41">
        <f t="shared" si="4"/>
        <v>259894926</v>
      </c>
      <c r="F25" s="42">
        <f t="shared" si="4"/>
        <v>259894926</v>
      </c>
      <c r="G25" s="42">
        <f t="shared" si="4"/>
        <v>54876382</v>
      </c>
      <c r="H25" s="42">
        <f t="shared" si="4"/>
        <v>0</v>
      </c>
      <c r="I25" s="42">
        <f t="shared" si="4"/>
        <v>0</v>
      </c>
      <c r="J25" s="42">
        <f t="shared" si="4"/>
        <v>54876382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54876382</v>
      </c>
      <c r="X25" s="42">
        <f t="shared" si="4"/>
        <v>45981207</v>
      </c>
      <c r="Y25" s="42">
        <f t="shared" si="4"/>
        <v>8895175</v>
      </c>
      <c r="Z25" s="43">
        <f>+IF(X25&lt;&gt;0,+(Y25/X25)*100,0)</f>
        <v>19.345240328293254</v>
      </c>
      <c r="AA25" s="40">
        <f>+AA5+AA9+AA15+AA19+AA24</f>
        <v>259894926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110219267</v>
      </c>
      <c r="D28" s="19">
        <f>SUM(D29:D31)</f>
        <v>0</v>
      </c>
      <c r="E28" s="20">
        <f t="shared" si="5"/>
        <v>144694756</v>
      </c>
      <c r="F28" s="21">
        <f t="shared" si="5"/>
        <v>144694756</v>
      </c>
      <c r="G28" s="21">
        <f t="shared" si="5"/>
        <v>5481953</v>
      </c>
      <c r="H28" s="21">
        <f t="shared" si="5"/>
        <v>0</v>
      </c>
      <c r="I28" s="21">
        <f t="shared" si="5"/>
        <v>0</v>
      </c>
      <c r="J28" s="21">
        <f t="shared" si="5"/>
        <v>5481953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5481953</v>
      </c>
      <c r="X28" s="21">
        <f t="shared" si="5"/>
        <v>15767001</v>
      </c>
      <c r="Y28" s="21">
        <f t="shared" si="5"/>
        <v>-10285048</v>
      </c>
      <c r="Z28" s="4">
        <f>+IF(X28&lt;&gt;0,+(Y28/X28)*100,0)</f>
        <v>-65.23147934093491</v>
      </c>
      <c r="AA28" s="19">
        <f>SUM(AA29:AA31)</f>
        <v>144694756</v>
      </c>
    </row>
    <row r="29" spans="1:27" ht="13.5">
      <c r="A29" s="5" t="s">
        <v>33</v>
      </c>
      <c r="B29" s="3"/>
      <c r="C29" s="22">
        <v>5438660</v>
      </c>
      <c r="D29" s="22"/>
      <c r="E29" s="23">
        <v>6712380</v>
      </c>
      <c r="F29" s="24">
        <v>6712380</v>
      </c>
      <c r="G29" s="24">
        <v>766500</v>
      </c>
      <c r="H29" s="24"/>
      <c r="I29" s="24"/>
      <c r="J29" s="24">
        <v>766500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766500</v>
      </c>
      <c r="X29" s="24">
        <v>7359000</v>
      </c>
      <c r="Y29" s="24">
        <v>-6592500</v>
      </c>
      <c r="Z29" s="6">
        <v>-89.58</v>
      </c>
      <c r="AA29" s="22">
        <v>6712380</v>
      </c>
    </row>
    <row r="30" spans="1:27" ht="13.5">
      <c r="A30" s="5" t="s">
        <v>34</v>
      </c>
      <c r="B30" s="3"/>
      <c r="C30" s="25">
        <v>104780607</v>
      </c>
      <c r="D30" s="25"/>
      <c r="E30" s="26">
        <v>137982376</v>
      </c>
      <c r="F30" s="27">
        <v>137982376</v>
      </c>
      <c r="G30" s="27">
        <v>4453923</v>
      </c>
      <c r="H30" s="27"/>
      <c r="I30" s="27"/>
      <c r="J30" s="27">
        <v>4453923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4453923</v>
      </c>
      <c r="X30" s="27">
        <v>5496000</v>
      </c>
      <c r="Y30" s="27">
        <v>-1042077</v>
      </c>
      <c r="Z30" s="7">
        <v>-18.96</v>
      </c>
      <c r="AA30" s="25">
        <v>137982376</v>
      </c>
    </row>
    <row r="31" spans="1:27" ht="13.5">
      <c r="A31" s="5" t="s">
        <v>35</v>
      </c>
      <c r="B31" s="3"/>
      <c r="C31" s="22"/>
      <c r="D31" s="22"/>
      <c r="E31" s="23"/>
      <c r="F31" s="24"/>
      <c r="G31" s="24">
        <v>261530</v>
      </c>
      <c r="H31" s="24"/>
      <c r="I31" s="24"/>
      <c r="J31" s="24">
        <v>261530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261530</v>
      </c>
      <c r="X31" s="24">
        <v>2912001</v>
      </c>
      <c r="Y31" s="24">
        <v>-2650471</v>
      </c>
      <c r="Z31" s="6">
        <v>-91.02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0</v>
      </c>
      <c r="G32" s="21">
        <f t="shared" si="6"/>
        <v>58629</v>
      </c>
      <c r="H32" s="21">
        <f t="shared" si="6"/>
        <v>0</v>
      </c>
      <c r="I32" s="21">
        <f t="shared" si="6"/>
        <v>0</v>
      </c>
      <c r="J32" s="21">
        <f t="shared" si="6"/>
        <v>58629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58629</v>
      </c>
      <c r="X32" s="21">
        <f t="shared" si="6"/>
        <v>5199000</v>
      </c>
      <c r="Y32" s="21">
        <f t="shared" si="6"/>
        <v>-5140371</v>
      </c>
      <c r="Z32" s="4">
        <f>+IF(X32&lt;&gt;0,+(Y32/X32)*100,0)</f>
        <v>-98.87230236583959</v>
      </c>
      <c r="AA32" s="19">
        <f>SUM(AA33:AA37)</f>
        <v>0</v>
      </c>
    </row>
    <row r="33" spans="1:27" ht="13.5">
      <c r="A33" s="5" t="s">
        <v>37</v>
      </c>
      <c r="B33" s="3"/>
      <c r="C33" s="22"/>
      <c r="D33" s="22"/>
      <c r="E33" s="23"/>
      <c r="F33" s="24"/>
      <c r="G33" s="24">
        <v>58179</v>
      </c>
      <c r="H33" s="24"/>
      <c r="I33" s="24"/>
      <c r="J33" s="24">
        <v>58179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58179</v>
      </c>
      <c r="X33" s="24">
        <v>3420000</v>
      </c>
      <c r="Y33" s="24">
        <v>-3361821</v>
      </c>
      <c r="Z33" s="6">
        <v>-98.3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933000</v>
      </c>
      <c r="Y34" s="24">
        <v>-933000</v>
      </c>
      <c r="Z34" s="6">
        <v>-100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522000</v>
      </c>
      <c r="Y35" s="24">
        <v>-522000</v>
      </c>
      <c r="Z35" s="6">
        <v>-100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>
        <v>450</v>
      </c>
      <c r="H36" s="24"/>
      <c r="I36" s="24"/>
      <c r="J36" s="24">
        <v>450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450</v>
      </c>
      <c r="X36" s="24">
        <v>324000</v>
      </c>
      <c r="Y36" s="24">
        <v>-323550</v>
      </c>
      <c r="Z36" s="6">
        <v>-99.86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0</v>
      </c>
      <c r="G38" s="21">
        <f t="shared" si="7"/>
        <v>172851</v>
      </c>
      <c r="H38" s="21">
        <f t="shared" si="7"/>
        <v>0</v>
      </c>
      <c r="I38" s="21">
        <f t="shared" si="7"/>
        <v>0</v>
      </c>
      <c r="J38" s="21">
        <f t="shared" si="7"/>
        <v>172851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172851</v>
      </c>
      <c r="X38" s="21">
        <f t="shared" si="7"/>
        <v>3549003</v>
      </c>
      <c r="Y38" s="21">
        <f t="shared" si="7"/>
        <v>-3376152</v>
      </c>
      <c r="Z38" s="4">
        <f>+IF(X38&lt;&gt;0,+(Y38/X38)*100,0)</f>
        <v>-95.1295899158158</v>
      </c>
      <c r="AA38" s="19">
        <f>SUM(AA39:AA41)</f>
        <v>0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/>
      <c r="D40" s="22"/>
      <c r="E40" s="23"/>
      <c r="F40" s="24"/>
      <c r="G40" s="24">
        <v>172851</v>
      </c>
      <c r="H40" s="24"/>
      <c r="I40" s="24"/>
      <c r="J40" s="24">
        <v>172851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172851</v>
      </c>
      <c r="X40" s="24">
        <v>3549003</v>
      </c>
      <c r="Y40" s="24">
        <v>-3376152</v>
      </c>
      <c r="Z40" s="6">
        <v>-95.13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19568848</v>
      </c>
      <c r="D42" s="19">
        <f>SUM(D43:D46)</f>
        <v>0</v>
      </c>
      <c r="E42" s="20">
        <f t="shared" si="8"/>
        <v>35298225</v>
      </c>
      <c r="F42" s="21">
        <f t="shared" si="8"/>
        <v>35298225</v>
      </c>
      <c r="G42" s="21">
        <f t="shared" si="8"/>
        <v>495202</v>
      </c>
      <c r="H42" s="21">
        <f t="shared" si="8"/>
        <v>0</v>
      </c>
      <c r="I42" s="21">
        <f t="shared" si="8"/>
        <v>0</v>
      </c>
      <c r="J42" s="21">
        <f t="shared" si="8"/>
        <v>495202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495202</v>
      </c>
      <c r="X42" s="21">
        <f t="shared" si="8"/>
        <v>21471000</v>
      </c>
      <c r="Y42" s="21">
        <f t="shared" si="8"/>
        <v>-20975798</v>
      </c>
      <c r="Z42" s="4">
        <f>+IF(X42&lt;&gt;0,+(Y42/X42)*100,0)</f>
        <v>-97.6936239578967</v>
      </c>
      <c r="AA42" s="19">
        <f>SUM(AA43:AA46)</f>
        <v>35298225</v>
      </c>
    </row>
    <row r="43" spans="1:27" ht="13.5">
      <c r="A43" s="5" t="s">
        <v>47</v>
      </c>
      <c r="B43" s="3"/>
      <c r="C43" s="22">
        <v>18308575</v>
      </c>
      <c r="D43" s="22"/>
      <c r="E43" s="23">
        <v>31599200</v>
      </c>
      <c r="F43" s="24">
        <v>31599200</v>
      </c>
      <c r="G43" s="24">
        <v>384256</v>
      </c>
      <c r="H43" s="24"/>
      <c r="I43" s="24"/>
      <c r="J43" s="24">
        <v>384256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384256</v>
      </c>
      <c r="X43" s="24">
        <v>10620000</v>
      </c>
      <c r="Y43" s="24">
        <v>-10235744</v>
      </c>
      <c r="Z43" s="6">
        <v>-96.38</v>
      </c>
      <c r="AA43" s="22">
        <v>31599200</v>
      </c>
    </row>
    <row r="44" spans="1:27" ht="13.5">
      <c r="A44" s="5" t="s">
        <v>48</v>
      </c>
      <c r="B44" s="3"/>
      <c r="C44" s="22">
        <v>1260273</v>
      </c>
      <c r="D44" s="22"/>
      <c r="E44" s="23">
        <v>3699025</v>
      </c>
      <c r="F44" s="24">
        <v>3699025</v>
      </c>
      <c r="G44" s="24">
        <v>60985</v>
      </c>
      <c r="H44" s="24"/>
      <c r="I44" s="24"/>
      <c r="J44" s="24">
        <v>60985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60985</v>
      </c>
      <c r="X44" s="24">
        <v>6321000</v>
      </c>
      <c r="Y44" s="24">
        <v>-6260015</v>
      </c>
      <c r="Z44" s="6">
        <v>-99.04</v>
      </c>
      <c r="AA44" s="22">
        <v>3699025</v>
      </c>
    </row>
    <row r="45" spans="1:27" ht="13.5">
      <c r="A45" s="5" t="s">
        <v>49</v>
      </c>
      <c r="B45" s="3"/>
      <c r="C45" s="25"/>
      <c r="D45" s="25"/>
      <c r="E45" s="26"/>
      <c r="F45" s="27"/>
      <c r="G45" s="27">
        <v>48701</v>
      </c>
      <c r="H45" s="27"/>
      <c r="I45" s="27"/>
      <c r="J45" s="27">
        <v>48701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48701</v>
      </c>
      <c r="X45" s="27">
        <v>2535000</v>
      </c>
      <c r="Y45" s="27">
        <v>-2486299</v>
      </c>
      <c r="Z45" s="7">
        <v>-98.08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>
        <v>1260</v>
      </c>
      <c r="H46" s="24"/>
      <c r="I46" s="24"/>
      <c r="J46" s="24">
        <v>1260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1260</v>
      </c>
      <c r="X46" s="24">
        <v>1995000</v>
      </c>
      <c r="Y46" s="24">
        <v>-1993740</v>
      </c>
      <c r="Z46" s="6">
        <v>-99.94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129788115</v>
      </c>
      <c r="D48" s="40">
        <f>+D28+D32+D38+D42+D47</f>
        <v>0</v>
      </c>
      <c r="E48" s="41">
        <f t="shared" si="9"/>
        <v>179992981</v>
      </c>
      <c r="F48" s="42">
        <f t="shared" si="9"/>
        <v>179992981</v>
      </c>
      <c r="G48" s="42">
        <f t="shared" si="9"/>
        <v>6208635</v>
      </c>
      <c r="H48" s="42">
        <f t="shared" si="9"/>
        <v>0</v>
      </c>
      <c r="I48" s="42">
        <f t="shared" si="9"/>
        <v>0</v>
      </c>
      <c r="J48" s="42">
        <f t="shared" si="9"/>
        <v>6208635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6208635</v>
      </c>
      <c r="X48" s="42">
        <f t="shared" si="9"/>
        <v>45986004</v>
      </c>
      <c r="Y48" s="42">
        <f t="shared" si="9"/>
        <v>-39777369</v>
      </c>
      <c r="Z48" s="43">
        <f>+IF(X48&lt;&gt;0,+(Y48/X48)*100,0)</f>
        <v>-86.49885952256257</v>
      </c>
      <c r="AA48" s="40">
        <f>+AA28+AA32+AA38+AA42+AA47</f>
        <v>179992981</v>
      </c>
    </row>
    <row r="49" spans="1:27" ht="13.5">
      <c r="A49" s="14" t="s">
        <v>58</v>
      </c>
      <c r="B49" s="15"/>
      <c r="C49" s="44">
        <f aca="true" t="shared" si="10" ref="C49:Y49">+C25-C48</f>
        <v>93660422</v>
      </c>
      <c r="D49" s="44">
        <f>+D25-D48</f>
        <v>0</v>
      </c>
      <c r="E49" s="45">
        <f t="shared" si="10"/>
        <v>79901945</v>
      </c>
      <c r="F49" s="46">
        <f t="shared" si="10"/>
        <v>79901945</v>
      </c>
      <c r="G49" s="46">
        <f t="shared" si="10"/>
        <v>48667747</v>
      </c>
      <c r="H49" s="46">
        <f t="shared" si="10"/>
        <v>0</v>
      </c>
      <c r="I49" s="46">
        <f t="shared" si="10"/>
        <v>0</v>
      </c>
      <c r="J49" s="46">
        <f t="shared" si="10"/>
        <v>48667747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48667747</v>
      </c>
      <c r="X49" s="46">
        <f>IF(F25=F48,0,X25-X48)</f>
        <v>-4797</v>
      </c>
      <c r="Y49" s="46">
        <f t="shared" si="10"/>
        <v>48672544</v>
      </c>
      <c r="Z49" s="47">
        <f>+IF(X49&lt;&gt;0,+(Y49/X49)*100,0)</f>
        <v>-1014645.48676256</v>
      </c>
      <c r="AA49" s="44">
        <f>+AA25-AA48</f>
        <v>79901945</v>
      </c>
    </row>
    <row r="50" spans="1:27" ht="13.5">
      <c r="A50" s="16" t="s">
        <v>83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88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33238939</v>
      </c>
      <c r="D5" s="19">
        <f>SUM(D6:D8)</f>
        <v>0</v>
      </c>
      <c r="E5" s="20">
        <f t="shared" si="0"/>
        <v>32855294</v>
      </c>
      <c r="F5" s="21">
        <f t="shared" si="0"/>
        <v>32855294</v>
      </c>
      <c r="G5" s="21">
        <f t="shared" si="0"/>
        <v>10359133</v>
      </c>
      <c r="H5" s="21">
        <f t="shared" si="0"/>
        <v>1863276</v>
      </c>
      <c r="I5" s="21">
        <f t="shared" si="0"/>
        <v>10216507</v>
      </c>
      <c r="J5" s="21">
        <f t="shared" si="0"/>
        <v>22438916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22438916</v>
      </c>
      <c r="X5" s="21">
        <f t="shared" si="0"/>
        <v>10087308</v>
      </c>
      <c r="Y5" s="21">
        <f t="shared" si="0"/>
        <v>12351608</v>
      </c>
      <c r="Z5" s="4">
        <f>+IF(X5&lt;&gt;0,+(Y5/X5)*100,0)</f>
        <v>122.44701956161148</v>
      </c>
      <c r="AA5" s="19">
        <f>SUM(AA6:AA8)</f>
        <v>32855294</v>
      </c>
    </row>
    <row r="6" spans="1:27" ht="13.5">
      <c r="A6" s="5" t="s">
        <v>33</v>
      </c>
      <c r="B6" s="3"/>
      <c r="C6" s="22">
        <v>12041528</v>
      </c>
      <c r="D6" s="22"/>
      <c r="E6" s="23">
        <v>11238121</v>
      </c>
      <c r="F6" s="24">
        <v>11238121</v>
      </c>
      <c r="G6" s="24">
        <v>4431409</v>
      </c>
      <c r="H6" s="24">
        <v>3398</v>
      </c>
      <c r="I6" s="24">
        <v>2722</v>
      </c>
      <c r="J6" s="24">
        <v>4437529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4437529</v>
      </c>
      <c r="X6" s="24">
        <v>2809530</v>
      </c>
      <c r="Y6" s="24">
        <v>1627999</v>
      </c>
      <c r="Z6" s="6">
        <v>57.95</v>
      </c>
      <c r="AA6" s="22">
        <v>11238121</v>
      </c>
    </row>
    <row r="7" spans="1:27" ht="13.5">
      <c r="A7" s="5" t="s">
        <v>34</v>
      </c>
      <c r="B7" s="3"/>
      <c r="C7" s="25">
        <v>14077797</v>
      </c>
      <c r="D7" s="25"/>
      <c r="E7" s="26">
        <v>18165832</v>
      </c>
      <c r="F7" s="27">
        <v>18165832</v>
      </c>
      <c r="G7" s="27">
        <v>4561655</v>
      </c>
      <c r="H7" s="27">
        <v>1859871</v>
      </c>
      <c r="I7" s="27">
        <v>10198470</v>
      </c>
      <c r="J7" s="27">
        <v>16619996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16619996</v>
      </c>
      <c r="X7" s="27">
        <v>3518901</v>
      </c>
      <c r="Y7" s="27">
        <v>13101095</v>
      </c>
      <c r="Z7" s="7">
        <v>372.31</v>
      </c>
      <c r="AA7" s="25">
        <v>18165832</v>
      </c>
    </row>
    <row r="8" spans="1:27" ht="13.5">
      <c r="A8" s="5" t="s">
        <v>35</v>
      </c>
      <c r="B8" s="3"/>
      <c r="C8" s="22">
        <v>7119614</v>
      </c>
      <c r="D8" s="22"/>
      <c r="E8" s="23">
        <v>3451341</v>
      </c>
      <c r="F8" s="24">
        <v>3451341</v>
      </c>
      <c r="G8" s="24">
        <v>1366069</v>
      </c>
      <c r="H8" s="24">
        <v>7</v>
      </c>
      <c r="I8" s="24">
        <v>15315</v>
      </c>
      <c r="J8" s="24">
        <v>1381391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1381391</v>
      </c>
      <c r="X8" s="24">
        <v>3758877</v>
      </c>
      <c r="Y8" s="24">
        <v>-2377486</v>
      </c>
      <c r="Z8" s="6">
        <v>-63.25</v>
      </c>
      <c r="AA8" s="22">
        <v>3451341</v>
      </c>
    </row>
    <row r="9" spans="1:27" ht="13.5">
      <c r="A9" s="2" t="s">
        <v>36</v>
      </c>
      <c r="B9" s="3"/>
      <c r="C9" s="19">
        <f aca="true" t="shared" si="1" ref="C9:Y9">SUM(C10:C14)</f>
        <v>15608166</v>
      </c>
      <c r="D9" s="19">
        <f>SUM(D10:D14)</f>
        <v>0</v>
      </c>
      <c r="E9" s="20">
        <f t="shared" si="1"/>
        <v>11948739</v>
      </c>
      <c r="F9" s="21">
        <f t="shared" si="1"/>
        <v>11948739</v>
      </c>
      <c r="G9" s="21">
        <f t="shared" si="1"/>
        <v>2843273</v>
      </c>
      <c r="H9" s="21">
        <f t="shared" si="1"/>
        <v>37247</v>
      </c>
      <c r="I9" s="21">
        <f t="shared" si="1"/>
        <v>45747</v>
      </c>
      <c r="J9" s="21">
        <f t="shared" si="1"/>
        <v>2926267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2926267</v>
      </c>
      <c r="X9" s="21">
        <f t="shared" si="1"/>
        <v>1113705</v>
      </c>
      <c r="Y9" s="21">
        <f t="shared" si="1"/>
        <v>1812562</v>
      </c>
      <c r="Z9" s="4">
        <f>+IF(X9&lt;&gt;0,+(Y9/X9)*100,0)</f>
        <v>162.75063863410867</v>
      </c>
      <c r="AA9" s="19">
        <f>SUM(AA10:AA14)</f>
        <v>11948739</v>
      </c>
    </row>
    <row r="10" spans="1:27" ht="13.5">
      <c r="A10" s="5" t="s">
        <v>37</v>
      </c>
      <c r="B10" s="3"/>
      <c r="C10" s="22">
        <v>13010178</v>
      </c>
      <c r="D10" s="22"/>
      <c r="E10" s="23">
        <v>9278427</v>
      </c>
      <c r="F10" s="24">
        <v>9278427</v>
      </c>
      <c r="G10" s="24">
        <v>1820270</v>
      </c>
      <c r="H10" s="24">
        <v>30997</v>
      </c>
      <c r="I10" s="24">
        <v>45297</v>
      </c>
      <c r="J10" s="24">
        <v>1896564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1896564</v>
      </c>
      <c r="X10" s="24">
        <v>596667</v>
      </c>
      <c r="Y10" s="24">
        <v>1299897</v>
      </c>
      <c r="Z10" s="6">
        <v>217.86</v>
      </c>
      <c r="AA10" s="22">
        <v>9278427</v>
      </c>
    </row>
    <row r="11" spans="1:27" ht="13.5">
      <c r="A11" s="5" t="s">
        <v>38</v>
      </c>
      <c r="B11" s="3"/>
      <c r="C11" s="22">
        <v>2041288</v>
      </c>
      <c r="D11" s="22"/>
      <c r="E11" s="23">
        <v>2068151</v>
      </c>
      <c r="F11" s="24">
        <v>2068151</v>
      </c>
      <c r="G11" s="24">
        <v>818591</v>
      </c>
      <c r="H11" s="24"/>
      <c r="I11" s="24"/>
      <c r="J11" s="24">
        <v>818591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818591</v>
      </c>
      <c r="X11" s="24">
        <v>517038</v>
      </c>
      <c r="Y11" s="24">
        <v>301553</v>
      </c>
      <c r="Z11" s="6">
        <v>58.32</v>
      </c>
      <c r="AA11" s="22">
        <v>2068151</v>
      </c>
    </row>
    <row r="12" spans="1:27" ht="13.5">
      <c r="A12" s="5" t="s">
        <v>39</v>
      </c>
      <c r="B12" s="3"/>
      <c r="C12" s="22">
        <v>556700</v>
      </c>
      <c r="D12" s="22"/>
      <c r="E12" s="23">
        <v>602161</v>
      </c>
      <c r="F12" s="24">
        <v>602161</v>
      </c>
      <c r="G12" s="24">
        <v>204412</v>
      </c>
      <c r="H12" s="24">
        <v>6250</v>
      </c>
      <c r="I12" s="24">
        <v>450</v>
      </c>
      <c r="J12" s="24">
        <v>211112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211112</v>
      </c>
      <c r="X12" s="24"/>
      <c r="Y12" s="24">
        <v>211112</v>
      </c>
      <c r="Z12" s="6">
        <v>0</v>
      </c>
      <c r="AA12" s="22">
        <v>602161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53797899</v>
      </c>
      <c r="D19" s="19">
        <f>SUM(D20:D23)</f>
        <v>0</v>
      </c>
      <c r="E19" s="20">
        <f t="shared" si="3"/>
        <v>56934108</v>
      </c>
      <c r="F19" s="21">
        <f t="shared" si="3"/>
        <v>56934108</v>
      </c>
      <c r="G19" s="21">
        <f t="shared" si="3"/>
        <v>6523068</v>
      </c>
      <c r="H19" s="21">
        <f t="shared" si="3"/>
        <v>1846611</v>
      </c>
      <c r="I19" s="21">
        <f t="shared" si="3"/>
        <v>1756752</v>
      </c>
      <c r="J19" s="21">
        <f t="shared" si="3"/>
        <v>10126431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10126431</v>
      </c>
      <c r="X19" s="21">
        <f t="shared" si="3"/>
        <v>14233527</v>
      </c>
      <c r="Y19" s="21">
        <f t="shared" si="3"/>
        <v>-4107096</v>
      </c>
      <c r="Z19" s="4">
        <f>+IF(X19&lt;&gt;0,+(Y19/X19)*100,0)</f>
        <v>-28.855082791496443</v>
      </c>
      <c r="AA19" s="19">
        <f>SUM(AA20:AA23)</f>
        <v>56934108</v>
      </c>
    </row>
    <row r="20" spans="1:27" ht="13.5">
      <c r="A20" s="5" t="s">
        <v>47</v>
      </c>
      <c r="B20" s="3"/>
      <c r="C20" s="22">
        <v>17142909</v>
      </c>
      <c r="D20" s="22"/>
      <c r="E20" s="23">
        <v>22951720</v>
      </c>
      <c r="F20" s="24">
        <v>22951720</v>
      </c>
      <c r="G20" s="24">
        <v>3337265</v>
      </c>
      <c r="H20" s="24">
        <v>1191132</v>
      </c>
      <c r="I20" s="24">
        <v>1103509</v>
      </c>
      <c r="J20" s="24">
        <v>5631906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5631906</v>
      </c>
      <c r="X20" s="24">
        <v>5737929</v>
      </c>
      <c r="Y20" s="24">
        <v>-106023</v>
      </c>
      <c r="Z20" s="6">
        <v>-1.85</v>
      </c>
      <c r="AA20" s="22">
        <v>22951720</v>
      </c>
    </row>
    <row r="21" spans="1:27" ht="13.5">
      <c r="A21" s="5" t="s">
        <v>48</v>
      </c>
      <c r="B21" s="3"/>
      <c r="C21" s="22">
        <v>13029489</v>
      </c>
      <c r="D21" s="22"/>
      <c r="E21" s="23">
        <v>15734975</v>
      </c>
      <c r="F21" s="24">
        <v>15734975</v>
      </c>
      <c r="G21" s="24">
        <v>997655</v>
      </c>
      <c r="H21" s="24">
        <v>126216</v>
      </c>
      <c r="I21" s="24">
        <v>127700</v>
      </c>
      <c r="J21" s="24">
        <v>1251571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1251571</v>
      </c>
      <c r="X21" s="24">
        <v>3933744</v>
      </c>
      <c r="Y21" s="24">
        <v>-2682173</v>
      </c>
      <c r="Z21" s="6">
        <v>-68.18</v>
      </c>
      <c r="AA21" s="22">
        <v>15734975</v>
      </c>
    </row>
    <row r="22" spans="1:27" ht="13.5">
      <c r="A22" s="5" t="s">
        <v>49</v>
      </c>
      <c r="B22" s="3"/>
      <c r="C22" s="25">
        <v>19472987</v>
      </c>
      <c r="D22" s="25"/>
      <c r="E22" s="26">
        <v>14345306</v>
      </c>
      <c r="F22" s="27">
        <v>14345306</v>
      </c>
      <c r="G22" s="27">
        <v>1241143</v>
      </c>
      <c r="H22" s="27">
        <v>320044</v>
      </c>
      <c r="I22" s="27">
        <v>317277</v>
      </c>
      <c r="J22" s="27">
        <v>1878464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1878464</v>
      </c>
      <c r="X22" s="27">
        <v>3586326</v>
      </c>
      <c r="Y22" s="27">
        <v>-1707862</v>
      </c>
      <c r="Z22" s="7">
        <v>-47.62</v>
      </c>
      <c r="AA22" s="25">
        <v>14345306</v>
      </c>
    </row>
    <row r="23" spans="1:27" ht="13.5">
      <c r="A23" s="5" t="s">
        <v>50</v>
      </c>
      <c r="B23" s="3"/>
      <c r="C23" s="22">
        <v>4152514</v>
      </c>
      <c r="D23" s="22"/>
      <c r="E23" s="23">
        <v>3902107</v>
      </c>
      <c r="F23" s="24">
        <v>3902107</v>
      </c>
      <c r="G23" s="24">
        <v>947005</v>
      </c>
      <c r="H23" s="24">
        <v>209219</v>
      </c>
      <c r="I23" s="24">
        <v>208266</v>
      </c>
      <c r="J23" s="24">
        <v>1364490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1364490</v>
      </c>
      <c r="X23" s="24">
        <v>975528</v>
      </c>
      <c r="Y23" s="24">
        <v>388962</v>
      </c>
      <c r="Z23" s="6">
        <v>39.87</v>
      </c>
      <c r="AA23" s="22">
        <v>3902107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102645004</v>
      </c>
      <c r="D25" s="40">
        <f>+D5+D9+D15+D19+D24</f>
        <v>0</v>
      </c>
      <c r="E25" s="41">
        <f t="shared" si="4"/>
        <v>101738141</v>
      </c>
      <c r="F25" s="42">
        <f t="shared" si="4"/>
        <v>101738141</v>
      </c>
      <c r="G25" s="42">
        <f t="shared" si="4"/>
        <v>19725474</v>
      </c>
      <c r="H25" s="42">
        <f t="shared" si="4"/>
        <v>3747134</v>
      </c>
      <c r="I25" s="42">
        <f t="shared" si="4"/>
        <v>12019006</v>
      </c>
      <c r="J25" s="42">
        <f t="shared" si="4"/>
        <v>35491614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35491614</v>
      </c>
      <c r="X25" s="42">
        <f t="shared" si="4"/>
        <v>25434540</v>
      </c>
      <c r="Y25" s="42">
        <f t="shared" si="4"/>
        <v>10057074</v>
      </c>
      <c r="Z25" s="43">
        <f>+IF(X25&lt;&gt;0,+(Y25/X25)*100,0)</f>
        <v>39.54100998091572</v>
      </c>
      <c r="AA25" s="40">
        <f>+AA5+AA9+AA15+AA19+AA24</f>
        <v>101738141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32725957</v>
      </c>
      <c r="D28" s="19">
        <f>SUM(D29:D31)</f>
        <v>0</v>
      </c>
      <c r="E28" s="20">
        <f t="shared" si="5"/>
        <v>32260916</v>
      </c>
      <c r="F28" s="21">
        <f t="shared" si="5"/>
        <v>32260916</v>
      </c>
      <c r="G28" s="21">
        <f t="shared" si="5"/>
        <v>2100721</v>
      </c>
      <c r="H28" s="21">
        <f t="shared" si="5"/>
        <v>2753417</v>
      </c>
      <c r="I28" s="21">
        <f t="shared" si="5"/>
        <v>3414574</v>
      </c>
      <c r="J28" s="21">
        <f t="shared" si="5"/>
        <v>8268712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8268712</v>
      </c>
      <c r="X28" s="21">
        <f t="shared" si="5"/>
        <v>9441300</v>
      </c>
      <c r="Y28" s="21">
        <f t="shared" si="5"/>
        <v>-1172588</v>
      </c>
      <c r="Z28" s="4">
        <f>+IF(X28&lt;&gt;0,+(Y28/X28)*100,0)</f>
        <v>-12.419772700793324</v>
      </c>
      <c r="AA28" s="19">
        <f>SUM(AA29:AA31)</f>
        <v>32260916</v>
      </c>
    </row>
    <row r="29" spans="1:27" ht="13.5">
      <c r="A29" s="5" t="s">
        <v>33</v>
      </c>
      <c r="B29" s="3"/>
      <c r="C29" s="22">
        <v>14164112</v>
      </c>
      <c r="D29" s="22"/>
      <c r="E29" s="23">
        <v>13833368</v>
      </c>
      <c r="F29" s="24">
        <v>13833368</v>
      </c>
      <c r="G29" s="24">
        <v>1191546</v>
      </c>
      <c r="H29" s="24">
        <v>1191954</v>
      </c>
      <c r="I29" s="24">
        <v>1392846</v>
      </c>
      <c r="J29" s="24">
        <v>3776346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3776346</v>
      </c>
      <c r="X29" s="24">
        <v>3490590</v>
      </c>
      <c r="Y29" s="24">
        <v>285756</v>
      </c>
      <c r="Z29" s="6">
        <v>8.19</v>
      </c>
      <c r="AA29" s="22">
        <v>13833368</v>
      </c>
    </row>
    <row r="30" spans="1:27" ht="13.5">
      <c r="A30" s="5" t="s">
        <v>34</v>
      </c>
      <c r="B30" s="3"/>
      <c r="C30" s="25">
        <v>11233757</v>
      </c>
      <c r="D30" s="25"/>
      <c r="E30" s="26">
        <v>13672420</v>
      </c>
      <c r="F30" s="27">
        <v>13672420</v>
      </c>
      <c r="G30" s="27">
        <v>526463</v>
      </c>
      <c r="H30" s="27">
        <v>968559</v>
      </c>
      <c r="I30" s="27">
        <v>1626053</v>
      </c>
      <c r="J30" s="27">
        <v>3121075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3121075</v>
      </c>
      <c r="X30" s="27">
        <v>3376965</v>
      </c>
      <c r="Y30" s="27">
        <v>-255890</v>
      </c>
      <c r="Z30" s="7">
        <v>-7.58</v>
      </c>
      <c r="AA30" s="25">
        <v>13672420</v>
      </c>
    </row>
    <row r="31" spans="1:27" ht="13.5">
      <c r="A31" s="5" t="s">
        <v>35</v>
      </c>
      <c r="B31" s="3"/>
      <c r="C31" s="22">
        <v>7328088</v>
      </c>
      <c r="D31" s="22"/>
      <c r="E31" s="23">
        <v>4755128</v>
      </c>
      <c r="F31" s="24">
        <v>4755128</v>
      </c>
      <c r="G31" s="24">
        <v>382712</v>
      </c>
      <c r="H31" s="24">
        <v>592904</v>
      </c>
      <c r="I31" s="24">
        <v>395675</v>
      </c>
      <c r="J31" s="24">
        <v>1371291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1371291</v>
      </c>
      <c r="X31" s="24">
        <v>2573745</v>
      </c>
      <c r="Y31" s="24">
        <v>-1202454</v>
      </c>
      <c r="Z31" s="6">
        <v>-46.72</v>
      </c>
      <c r="AA31" s="22">
        <v>4755128</v>
      </c>
    </row>
    <row r="32" spans="1:27" ht="13.5">
      <c r="A32" s="2" t="s">
        <v>36</v>
      </c>
      <c r="B32" s="3"/>
      <c r="C32" s="19">
        <f aca="true" t="shared" si="6" ref="C32:Y32">SUM(C33:C37)</f>
        <v>21427780</v>
      </c>
      <c r="D32" s="19">
        <f>SUM(D33:D37)</f>
        <v>0</v>
      </c>
      <c r="E32" s="20">
        <f t="shared" si="6"/>
        <v>8783517</v>
      </c>
      <c r="F32" s="21">
        <f t="shared" si="6"/>
        <v>8783517</v>
      </c>
      <c r="G32" s="21">
        <f t="shared" si="6"/>
        <v>592428</v>
      </c>
      <c r="H32" s="21">
        <f t="shared" si="6"/>
        <v>591411</v>
      </c>
      <c r="I32" s="21">
        <f t="shared" si="6"/>
        <v>614005</v>
      </c>
      <c r="J32" s="21">
        <f t="shared" si="6"/>
        <v>1797844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1797844</v>
      </c>
      <c r="X32" s="21">
        <f t="shared" si="6"/>
        <v>819810</v>
      </c>
      <c r="Y32" s="21">
        <f t="shared" si="6"/>
        <v>978034</v>
      </c>
      <c r="Z32" s="4">
        <f>+IF(X32&lt;&gt;0,+(Y32/X32)*100,0)</f>
        <v>119.30008172625364</v>
      </c>
      <c r="AA32" s="19">
        <f>SUM(AA33:AA37)</f>
        <v>8783517</v>
      </c>
    </row>
    <row r="33" spans="1:27" ht="13.5">
      <c r="A33" s="5" t="s">
        <v>37</v>
      </c>
      <c r="B33" s="3"/>
      <c r="C33" s="22">
        <v>19699782</v>
      </c>
      <c r="D33" s="22"/>
      <c r="E33" s="23">
        <v>6612041</v>
      </c>
      <c r="F33" s="24">
        <v>6612041</v>
      </c>
      <c r="G33" s="24">
        <v>436864</v>
      </c>
      <c r="H33" s="24">
        <v>464774</v>
      </c>
      <c r="I33" s="24">
        <v>488608</v>
      </c>
      <c r="J33" s="24">
        <v>1390246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1390246</v>
      </c>
      <c r="X33" s="24">
        <v>391110</v>
      </c>
      <c r="Y33" s="24">
        <v>999136</v>
      </c>
      <c r="Z33" s="6">
        <v>255.46</v>
      </c>
      <c r="AA33" s="22">
        <v>6612041</v>
      </c>
    </row>
    <row r="34" spans="1:27" ht="13.5">
      <c r="A34" s="5" t="s">
        <v>38</v>
      </c>
      <c r="B34" s="3"/>
      <c r="C34" s="22">
        <v>1145723</v>
      </c>
      <c r="D34" s="22"/>
      <c r="E34" s="23">
        <v>1714797</v>
      </c>
      <c r="F34" s="24">
        <v>1714797</v>
      </c>
      <c r="G34" s="24">
        <v>99104</v>
      </c>
      <c r="H34" s="24">
        <v>95141</v>
      </c>
      <c r="I34" s="24">
        <v>100979</v>
      </c>
      <c r="J34" s="24">
        <v>295224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295224</v>
      </c>
      <c r="X34" s="24">
        <v>428700</v>
      </c>
      <c r="Y34" s="24">
        <v>-133476</v>
      </c>
      <c r="Z34" s="6">
        <v>-31.14</v>
      </c>
      <c r="AA34" s="22">
        <v>1714797</v>
      </c>
    </row>
    <row r="35" spans="1:27" ht="13.5">
      <c r="A35" s="5" t="s">
        <v>39</v>
      </c>
      <c r="B35" s="3"/>
      <c r="C35" s="22">
        <v>582275</v>
      </c>
      <c r="D35" s="22"/>
      <c r="E35" s="23">
        <v>456679</v>
      </c>
      <c r="F35" s="24">
        <v>456679</v>
      </c>
      <c r="G35" s="24">
        <v>56460</v>
      </c>
      <c r="H35" s="24">
        <v>31496</v>
      </c>
      <c r="I35" s="24">
        <v>24418</v>
      </c>
      <c r="J35" s="24">
        <v>112374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112374</v>
      </c>
      <c r="X35" s="24"/>
      <c r="Y35" s="24">
        <v>112374</v>
      </c>
      <c r="Z35" s="6">
        <v>0</v>
      </c>
      <c r="AA35" s="22">
        <v>456679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0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0</v>
      </c>
      <c r="X38" s="21">
        <f t="shared" si="7"/>
        <v>0</v>
      </c>
      <c r="Y38" s="21">
        <f t="shared" si="7"/>
        <v>0</v>
      </c>
      <c r="Z38" s="4">
        <f>+IF(X38&lt;&gt;0,+(Y38/X38)*100,0)</f>
        <v>0</v>
      </c>
      <c r="AA38" s="19">
        <f>SUM(AA39:AA41)</f>
        <v>0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48853538</v>
      </c>
      <c r="D42" s="19">
        <f>SUM(D43:D46)</f>
        <v>0</v>
      </c>
      <c r="E42" s="20">
        <f t="shared" si="8"/>
        <v>31537154</v>
      </c>
      <c r="F42" s="21">
        <f t="shared" si="8"/>
        <v>31537154</v>
      </c>
      <c r="G42" s="21">
        <f t="shared" si="8"/>
        <v>800583</v>
      </c>
      <c r="H42" s="21">
        <f t="shared" si="8"/>
        <v>3094357</v>
      </c>
      <c r="I42" s="21">
        <f t="shared" si="8"/>
        <v>2519751</v>
      </c>
      <c r="J42" s="21">
        <f t="shared" si="8"/>
        <v>6414691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6414691</v>
      </c>
      <c r="X42" s="21">
        <f t="shared" si="8"/>
        <v>7884285</v>
      </c>
      <c r="Y42" s="21">
        <f t="shared" si="8"/>
        <v>-1469594</v>
      </c>
      <c r="Z42" s="4">
        <f>+IF(X42&lt;&gt;0,+(Y42/X42)*100,0)</f>
        <v>-18.639534212677496</v>
      </c>
      <c r="AA42" s="19">
        <f>SUM(AA43:AA46)</f>
        <v>31537154</v>
      </c>
    </row>
    <row r="43" spans="1:27" ht="13.5">
      <c r="A43" s="5" t="s">
        <v>47</v>
      </c>
      <c r="B43" s="3"/>
      <c r="C43" s="22">
        <v>28156228</v>
      </c>
      <c r="D43" s="22"/>
      <c r="E43" s="23">
        <v>17209551</v>
      </c>
      <c r="F43" s="24">
        <v>17209551</v>
      </c>
      <c r="G43" s="24">
        <v>55160</v>
      </c>
      <c r="H43" s="24">
        <v>2325147</v>
      </c>
      <c r="I43" s="24">
        <v>1808565</v>
      </c>
      <c r="J43" s="24">
        <v>4188872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4188872</v>
      </c>
      <c r="X43" s="24">
        <v>4302387</v>
      </c>
      <c r="Y43" s="24">
        <v>-113515</v>
      </c>
      <c r="Z43" s="6">
        <v>-2.64</v>
      </c>
      <c r="AA43" s="22">
        <v>17209551</v>
      </c>
    </row>
    <row r="44" spans="1:27" ht="13.5">
      <c r="A44" s="5" t="s">
        <v>48</v>
      </c>
      <c r="B44" s="3"/>
      <c r="C44" s="22">
        <v>9938652</v>
      </c>
      <c r="D44" s="22"/>
      <c r="E44" s="23">
        <v>5742665</v>
      </c>
      <c r="F44" s="24">
        <v>5742665</v>
      </c>
      <c r="G44" s="24">
        <v>147605</v>
      </c>
      <c r="H44" s="24">
        <v>125984</v>
      </c>
      <c r="I44" s="24">
        <v>132237</v>
      </c>
      <c r="J44" s="24">
        <v>405826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405826</v>
      </c>
      <c r="X44" s="24">
        <v>1435665</v>
      </c>
      <c r="Y44" s="24">
        <v>-1029839</v>
      </c>
      <c r="Z44" s="6">
        <v>-71.73</v>
      </c>
      <c r="AA44" s="22">
        <v>5742665</v>
      </c>
    </row>
    <row r="45" spans="1:27" ht="13.5">
      <c r="A45" s="5" t="s">
        <v>49</v>
      </c>
      <c r="B45" s="3"/>
      <c r="C45" s="25">
        <v>7154024</v>
      </c>
      <c r="D45" s="25"/>
      <c r="E45" s="26">
        <v>5063114</v>
      </c>
      <c r="F45" s="27">
        <v>5063114</v>
      </c>
      <c r="G45" s="27">
        <v>355069</v>
      </c>
      <c r="H45" s="27">
        <v>375614</v>
      </c>
      <c r="I45" s="27">
        <v>353242</v>
      </c>
      <c r="J45" s="27">
        <v>1083925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1083925</v>
      </c>
      <c r="X45" s="27">
        <v>1265778</v>
      </c>
      <c r="Y45" s="27">
        <v>-181853</v>
      </c>
      <c r="Z45" s="7">
        <v>-14.37</v>
      </c>
      <c r="AA45" s="25">
        <v>5063114</v>
      </c>
    </row>
    <row r="46" spans="1:27" ht="13.5">
      <c r="A46" s="5" t="s">
        <v>50</v>
      </c>
      <c r="B46" s="3"/>
      <c r="C46" s="22">
        <v>3604634</v>
      </c>
      <c r="D46" s="22"/>
      <c r="E46" s="23">
        <v>3521824</v>
      </c>
      <c r="F46" s="24">
        <v>3521824</v>
      </c>
      <c r="G46" s="24">
        <v>242749</v>
      </c>
      <c r="H46" s="24">
        <v>267612</v>
      </c>
      <c r="I46" s="24">
        <v>225707</v>
      </c>
      <c r="J46" s="24">
        <v>736068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736068</v>
      </c>
      <c r="X46" s="24">
        <v>880455</v>
      </c>
      <c r="Y46" s="24">
        <v>-144387</v>
      </c>
      <c r="Z46" s="6">
        <v>-16.4</v>
      </c>
      <c r="AA46" s="22">
        <v>3521824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103007275</v>
      </c>
      <c r="D48" s="40">
        <f>+D28+D32+D38+D42+D47</f>
        <v>0</v>
      </c>
      <c r="E48" s="41">
        <f t="shared" si="9"/>
        <v>72581587</v>
      </c>
      <c r="F48" s="42">
        <f t="shared" si="9"/>
        <v>72581587</v>
      </c>
      <c r="G48" s="42">
        <f t="shared" si="9"/>
        <v>3493732</v>
      </c>
      <c r="H48" s="42">
        <f t="shared" si="9"/>
        <v>6439185</v>
      </c>
      <c r="I48" s="42">
        <f t="shared" si="9"/>
        <v>6548330</v>
      </c>
      <c r="J48" s="42">
        <f t="shared" si="9"/>
        <v>16481247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16481247</v>
      </c>
      <c r="X48" s="42">
        <f t="shared" si="9"/>
        <v>18145395</v>
      </c>
      <c r="Y48" s="42">
        <f t="shared" si="9"/>
        <v>-1664148</v>
      </c>
      <c r="Z48" s="43">
        <f>+IF(X48&lt;&gt;0,+(Y48/X48)*100,0)</f>
        <v>-9.171186408452392</v>
      </c>
      <c r="AA48" s="40">
        <f>+AA28+AA32+AA38+AA42+AA47</f>
        <v>72581587</v>
      </c>
    </row>
    <row r="49" spans="1:27" ht="13.5">
      <c r="A49" s="14" t="s">
        <v>58</v>
      </c>
      <c r="B49" s="15"/>
      <c r="C49" s="44">
        <f aca="true" t="shared" si="10" ref="C49:Y49">+C25-C48</f>
        <v>-362271</v>
      </c>
      <c r="D49" s="44">
        <f>+D25-D48</f>
        <v>0</v>
      </c>
      <c r="E49" s="45">
        <f t="shared" si="10"/>
        <v>29156554</v>
      </c>
      <c r="F49" s="46">
        <f t="shared" si="10"/>
        <v>29156554</v>
      </c>
      <c r="G49" s="46">
        <f t="shared" si="10"/>
        <v>16231742</v>
      </c>
      <c r="H49" s="46">
        <f t="shared" si="10"/>
        <v>-2692051</v>
      </c>
      <c r="I49" s="46">
        <f t="shared" si="10"/>
        <v>5470676</v>
      </c>
      <c r="J49" s="46">
        <f t="shared" si="10"/>
        <v>19010367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19010367</v>
      </c>
      <c r="X49" s="46">
        <f>IF(F25=F48,0,X25-X48)</f>
        <v>7289145</v>
      </c>
      <c r="Y49" s="46">
        <f t="shared" si="10"/>
        <v>11721222</v>
      </c>
      <c r="Z49" s="47">
        <f>+IF(X49&lt;&gt;0,+(Y49/X49)*100,0)</f>
        <v>160.80379797630587</v>
      </c>
      <c r="AA49" s="44">
        <f>+AA25-AA48</f>
        <v>29156554</v>
      </c>
    </row>
    <row r="50" spans="1:27" ht="13.5">
      <c r="A50" s="16" t="s">
        <v>83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88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17276717</v>
      </c>
      <c r="F5" s="21">
        <f t="shared" si="0"/>
        <v>17276717</v>
      </c>
      <c r="G5" s="21">
        <f t="shared" si="0"/>
        <v>24359200</v>
      </c>
      <c r="H5" s="21">
        <f t="shared" si="0"/>
        <v>23042126</v>
      </c>
      <c r="I5" s="21">
        <f t="shared" si="0"/>
        <v>295403</v>
      </c>
      <c r="J5" s="21">
        <f t="shared" si="0"/>
        <v>47696729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47696729</v>
      </c>
      <c r="X5" s="21">
        <f t="shared" si="0"/>
        <v>11074584</v>
      </c>
      <c r="Y5" s="21">
        <f t="shared" si="0"/>
        <v>36622145</v>
      </c>
      <c r="Z5" s="4">
        <f>+IF(X5&lt;&gt;0,+(Y5/X5)*100,0)</f>
        <v>330.6864167538934</v>
      </c>
      <c r="AA5" s="19">
        <f>SUM(AA6:AA8)</f>
        <v>17276717</v>
      </c>
    </row>
    <row r="6" spans="1:27" ht="13.5">
      <c r="A6" s="5" t="s">
        <v>33</v>
      </c>
      <c r="B6" s="3"/>
      <c r="C6" s="22"/>
      <c r="D6" s="22"/>
      <c r="E6" s="23">
        <v>4568000</v>
      </c>
      <c r="F6" s="24">
        <v>4568000</v>
      </c>
      <c r="G6" s="24">
        <v>396</v>
      </c>
      <c r="H6" s="24"/>
      <c r="I6" s="24"/>
      <c r="J6" s="24">
        <v>396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396</v>
      </c>
      <c r="X6" s="24">
        <v>4318000</v>
      </c>
      <c r="Y6" s="24">
        <v>-4317604</v>
      </c>
      <c r="Z6" s="6">
        <v>-99.99</v>
      </c>
      <c r="AA6" s="22">
        <v>4568000</v>
      </c>
    </row>
    <row r="7" spans="1:27" ht="13.5">
      <c r="A7" s="5" t="s">
        <v>34</v>
      </c>
      <c r="B7" s="3"/>
      <c r="C7" s="25"/>
      <c r="D7" s="25"/>
      <c r="E7" s="26">
        <v>11992997</v>
      </c>
      <c r="F7" s="27">
        <v>11992997</v>
      </c>
      <c r="G7" s="27">
        <v>24389916</v>
      </c>
      <c r="H7" s="27">
        <v>23035212</v>
      </c>
      <c r="I7" s="27">
        <v>155137</v>
      </c>
      <c r="J7" s="27">
        <v>47580265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47580265</v>
      </c>
      <c r="X7" s="27">
        <v>4136807</v>
      </c>
      <c r="Y7" s="27">
        <v>43443458</v>
      </c>
      <c r="Z7" s="7">
        <v>1050.17</v>
      </c>
      <c r="AA7" s="25">
        <v>11992997</v>
      </c>
    </row>
    <row r="8" spans="1:27" ht="13.5">
      <c r="A8" s="5" t="s">
        <v>35</v>
      </c>
      <c r="B8" s="3"/>
      <c r="C8" s="22"/>
      <c r="D8" s="22"/>
      <c r="E8" s="23">
        <v>715720</v>
      </c>
      <c r="F8" s="24">
        <v>715720</v>
      </c>
      <c r="G8" s="24">
        <v>-31112</v>
      </c>
      <c r="H8" s="24">
        <v>6914</v>
      </c>
      <c r="I8" s="24">
        <v>140266</v>
      </c>
      <c r="J8" s="24">
        <v>116068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116068</v>
      </c>
      <c r="X8" s="24">
        <v>2619777</v>
      </c>
      <c r="Y8" s="24">
        <v>-2503709</v>
      </c>
      <c r="Z8" s="6">
        <v>-95.57</v>
      </c>
      <c r="AA8" s="22">
        <v>715720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7993883</v>
      </c>
      <c r="F9" s="21">
        <f t="shared" si="1"/>
        <v>7993883</v>
      </c>
      <c r="G9" s="21">
        <f t="shared" si="1"/>
        <v>34089</v>
      </c>
      <c r="H9" s="21">
        <f t="shared" si="1"/>
        <v>23432</v>
      </c>
      <c r="I9" s="21">
        <f t="shared" si="1"/>
        <v>25752</v>
      </c>
      <c r="J9" s="21">
        <f t="shared" si="1"/>
        <v>83273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83273</v>
      </c>
      <c r="X9" s="21">
        <f t="shared" si="1"/>
        <v>1959329</v>
      </c>
      <c r="Y9" s="21">
        <f t="shared" si="1"/>
        <v>-1876056</v>
      </c>
      <c r="Z9" s="4">
        <f>+IF(X9&lt;&gt;0,+(Y9/X9)*100,0)</f>
        <v>-95.74992255001584</v>
      </c>
      <c r="AA9" s="19">
        <f>SUM(AA10:AA14)</f>
        <v>7993883</v>
      </c>
    </row>
    <row r="10" spans="1:27" ht="13.5">
      <c r="A10" s="5" t="s">
        <v>37</v>
      </c>
      <c r="B10" s="3"/>
      <c r="C10" s="22"/>
      <c r="D10" s="22"/>
      <c r="E10" s="23">
        <v>2454818</v>
      </c>
      <c r="F10" s="24">
        <v>2454818</v>
      </c>
      <c r="G10" s="24">
        <v>33100</v>
      </c>
      <c r="H10" s="24">
        <v>23432</v>
      </c>
      <c r="I10" s="24">
        <v>25752</v>
      </c>
      <c r="J10" s="24">
        <v>82284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82284</v>
      </c>
      <c r="X10" s="24">
        <v>777873</v>
      </c>
      <c r="Y10" s="24">
        <v>-695589</v>
      </c>
      <c r="Z10" s="6">
        <v>-89.42</v>
      </c>
      <c r="AA10" s="22">
        <v>2454818</v>
      </c>
    </row>
    <row r="11" spans="1:27" ht="13.5">
      <c r="A11" s="5" t="s">
        <v>38</v>
      </c>
      <c r="B11" s="3"/>
      <c r="C11" s="22"/>
      <c r="D11" s="22"/>
      <c r="E11" s="23">
        <v>3504208</v>
      </c>
      <c r="F11" s="24">
        <v>3504208</v>
      </c>
      <c r="G11" s="24">
        <v>989</v>
      </c>
      <c r="H11" s="24"/>
      <c r="I11" s="24"/>
      <c r="J11" s="24">
        <v>989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989</v>
      </c>
      <c r="X11" s="24">
        <v>583170</v>
      </c>
      <c r="Y11" s="24">
        <v>-582181</v>
      </c>
      <c r="Z11" s="6">
        <v>-99.83</v>
      </c>
      <c r="AA11" s="22">
        <v>3504208</v>
      </c>
    </row>
    <row r="12" spans="1:27" ht="13.5">
      <c r="A12" s="5" t="s">
        <v>39</v>
      </c>
      <c r="B12" s="3"/>
      <c r="C12" s="22"/>
      <c r="D12" s="22"/>
      <c r="E12" s="23">
        <v>2034857</v>
      </c>
      <c r="F12" s="24">
        <v>2034857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598286</v>
      </c>
      <c r="Y12" s="24">
        <v>-598286</v>
      </c>
      <c r="Z12" s="6">
        <v>-100</v>
      </c>
      <c r="AA12" s="22">
        <v>2034857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45650</v>
      </c>
      <c r="F15" s="21">
        <f t="shared" si="2"/>
        <v>45650</v>
      </c>
      <c r="G15" s="21">
        <f t="shared" si="2"/>
        <v>2765</v>
      </c>
      <c r="H15" s="21">
        <f t="shared" si="2"/>
        <v>0</v>
      </c>
      <c r="I15" s="21">
        <f t="shared" si="2"/>
        <v>16260</v>
      </c>
      <c r="J15" s="21">
        <f t="shared" si="2"/>
        <v>19025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19025</v>
      </c>
      <c r="X15" s="21">
        <f t="shared" si="2"/>
        <v>25600</v>
      </c>
      <c r="Y15" s="21">
        <f t="shared" si="2"/>
        <v>-6575</v>
      </c>
      <c r="Z15" s="4">
        <f>+IF(X15&lt;&gt;0,+(Y15/X15)*100,0)</f>
        <v>-25.68359375</v>
      </c>
      <c r="AA15" s="19">
        <f>SUM(AA16:AA18)</f>
        <v>45650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>
        <v>45650</v>
      </c>
      <c r="F17" s="24">
        <v>45650</v>
      </c>
      <c r="G17" s="24">
        <v>2765</v>
      </c>
      <c r="H17" s="24"/>
      <c r="I17" s="24">
        <v>16260</v>
      </c>
      <c r="J17" s="24">
        <v>19025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19025</v>
      </c>
      <c r="X17" s="24">
        <v>25600</v>
      </c>
      <c r="Y17" s="24">
        <v>-6575</v>
      </c>
      <c r="Z17" s="6">
        <v>-25.68</v>
      </c>
      <c r="AA17" s="22">
        <v>45650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110529169</v>
      </c>
      <c r="F19" s="21">
        <f t="shared" si="3"/>
        <v>110529169</v>
      </c>
      <c r="G19" s="21">
        <f t="shared" si="3"/>
        <v>-9380824</v>
      </c>
      <c r="H19" s="21">
        <f t="shared" si="3"/>
        <v>3662311</v>
      </c>
      <c r="I19" s="21">
        <f t="shared" si="3"/>
        <v>3468569</v>
      </c>
      <c r="J19" s="21">
        <f t="shared" si="3"/>
        <v>-2249944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-2249944</v>
      </c>
      <c r="X19" s="21">
        <f t="shared" si="3"/>
        <v>34571389</v>
      </c>
      <c r="Y19" s="21">
        <f t="shared" si="3"/>
        <v>-36821333</v>
      </c>
      <c r="Z19" s="4">
        <f>+IF(X19&lt;&gt;0,+(Y19/X19)*100,0)</f>
        <v>-106.50810992870434</v>
      </c>
      <c r="AA19" s="19">
        <f>SUM(AA20:AA23)</f>
        <v>110529169</v>
      </c>
    </row>
    <row r="20" spans="1:27" ht="13.5">
      <c r="A20" s="5" t="s">
        <v>47</v>
      </c>
      <c r="B20" s="3"/>
      <c r="C20" s="22"/>
      <c r="D20" s="22"/>
      <c r="E20" s="23">
        <v>41837725</v>
      </c>
      <c r="F20" s="24">
        <v>41837725</v>
      </c>
      <c r="G20" s="24">
        <v>2461651</v>
      </c>
      <c r="H20" s="24">
        <v>2689844</v>
      </c>
      <c r="I20" s="24">
        <v>2220714</v>
      </c>
      <c r="J20" s="24">
        <v>7372209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7372209</v>
      </c>
      <c r="X20" s="24">
        <v>13124350</v>
      </c>
      <c r="Y20" s="24">
        <v>-5752141</v>
      </c>
      <c r="Z20" s="6">
        <v>-43.83</v>
      </c>
      <c r="AA20" s="22">
        <v>41837725</v>
      </c>
    </row>
    <row r="21" spans="1:27" ht="13.5">
      <c r="A21" s="5" t="s">
        <v>48</v>
      </c>
      <c r="B21" s="3"/>
      <c r="C21" s="22"/>
      <c r="D21" s="22"/>
      <c r="E21" s="23">
        <v>19224172</v>
      </c>
      <c r="F21" s="24">
        <v>19224172</v>
      </c>
      <c r="G21" s="24">
        <v>-12644266</v>
      </c>
      <c r="H21" s="24">
        <v>170216</v>
      </c>
      <c r="I21" s="24">
        <v>445404</v>
      </c>
      <c r="J21" s="24">
        <v>-12028646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-12028646</v>
      </c>
      <c r="X21" s="24">
        <v>5701750</v>
      </c>
      <c r="Y21" s="24">
        <v>-17730396</v>
      </c>
      <c r="Z21" s="6">
        <v>-310.96</v>
      </c>
      <c r="AA21" s="22">
        <v>19224172</v>
      </c>
    </row>
    <row r="22" spans="1:27" ht="13.5">
      <c r="A22" s="5" t="s">
        <v>49</v>
      </c>
      <c r="B22" s="3"/>
      <c r="C22" s="25"/>
      <c r="D22" s="25"/>
      <c r="E22" s="26">
        <v>38114524</v>
      </c>
      <c r="F22" s="27">
        <v>38114524</v>
      </c>
      <c r="G22" s="27">
        <v>480059</v>
      </c>
      <c r="H22" s="27">
        <v>480230</v>
      </c>
      <c r="I22" s="27">
        <v>480333</v>
      </c>
      <c r="J22" s="27">
        <v>1440622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1440622</v>
      </c>
      <c r="X22" s="27">
        <v>12339299</v>
      </c>
      <c r="Y22" s="27">
        <v>-10898677</v>
      </c>
      <c r="Z22" s="7">
        <v>-88.32</v>
      </c>
      <c r="AA22" s="25">
        <v>38114524</v>
      </c>
    </row>
    <row r="23" spans="1:27" ht="13.5">
      <c r="A23" s="5" t="s">
        <v>50</v>
      </c>
      <c r="B23" s="3"/>
      <c r="C23" s="22"/>
      <c r="D23" s="22"/>
      <c r="E23" s="23">
        <v>11352748</v>
      </c>
      <c r="F23" s="24">
        <v>11352748</v>
      </c>
      <c r="G23" s="24">
        <v>321732</v>
      </c>
      <c r="H23" s="24">
        <v>322021</v>
      </c>
      <c r="I23" s="24">
        <v>322118</v>
      </c>
      <c r="J23" s="24">
        <v>965871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965871</v>
      </c>
      <c r="X23" s="24">
        <v>3405990</v>
      </c>
      <c r="Y23" s="24">
        <v>-2440119</v>
      </c>
      <c r="Z23" s="6">
        <v>-71.64</v>
      </c>
      <c r="AA23" s="22">
        <v>11352748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135845419</v>
      </c>
      <c r="F25" s="42">
        <f t="shared" si="4"/>
        <v>135845419</v>
      </c>
      <c r="G25" s="42">
        <f t="shared" si="4"/>
        <v>15015230</v>
      </c>
      <c r="H25" s="42">
        <f t="shared" si="4"/>
        <v>26727869</v>
      </c>
      <c r="I25" s="42">
        <f t="shared" si="4"/>
        <v>3805984</v>
      </c>
      <c r="J25" s="42">
        <f t="shared" si="4"/>
        <v>45549083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45549083</v>
      </c>
      <c r="X25" s="42">
        <f t="shared" si="4"/>
        <v>47630902</v>
      </c>
      <c r="Y25" s="42">
        <f t="shared" si="4"/>
        <v>-2081819</v>
      </c>
      <c r="Z25" s="43">
        <f>+IF(X25&lt;&gt;0,+(Y25/X25)*100,0)</f>
        <v>-4.37073184127397</v>
      </c>
      <c r="AA25" s="40">
        <f>+AA5+AA9+AA15+AA19+AA24</f>
        <v>135845419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42077968</v>
      </c>
      <c r="F28" s="21">
        <f t="shared" si="5"/>
        <v>42077968</v>
      </c>
      <c r="G28" s="21">
        <f t="shared" si="5"/>
        <v>3733348</v>
      </c>
      <c r="H28" s="21">
        <f t="shared" si="5"/>
        <v>2829402</v>
      </c>
      <c r="I28" s="21">
        <f t="shared" si="5"/>
        <v>3956111</v>
      </c>
      <c r="J28" s="21">
        <f t="shared" si="5"/>
        <v>10518861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10518861</v>
      </c>
      <c r="X28" s="21">
        <f t="shared" si="5"/>
        <v>8598492</v>
      </c>
      <c r="Y28" s="21">
        <f t="shared" si="5"/>
        <v>1920369</v>
      </c>
      <c r="Z28" s="4">
        <f>+IF(X28&lt;&gt;0,+(Y28/X28)*100,0)</f>
        <v>22.33378829683158</v>
      </c>
      <c r="AA28" s="19">
        <f>SUM(AA29:AA31)</f>
        <v>42077968</v>
      </c>
    </row>
    <row r="29" spans="1:27" ht="13.5">
      <c r="A29" s="5" t="s">
        <v>33</v>
      </c>
      <c r="B29" s="3"/>
      <c r="C29" s="22"/>
      <c r="D29" s="22"/>
      <c r="E29" s="23">
        <v>15916286</v>
      </c>
      <c r="F29" s="24">
        <v>15916286</v>
      </c>
      <c r="G29" s="24">
        <v>1823980</v>
      </c>
      <c r="H29" s="24">
        <v>1431553</v>
      </c>
      <c r="I29" s="24">
        <v>1895898</v>
      </c>
      <c r="J29" s="24">
        <v>5151431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5151431</v>
      </c>
      <c r="X29" s="24">
        <v>2623500</v>
      </c>
      <c r="Y29" s="24">
        <v>2527931</v>
      </c>
      <c r="Z29" s="6">
        <v>96.36</v>
      </c>
      <c r="AA29" s="22">
        <v>15916286</v>
      </c>
    </row>
    <row r="30" spans="1:27" ht="13.5">
      <c r="A30" s="5" t="s">
        <v>34</v>
      </c>
      <c r="B30" s="3"/>
      <c r="C30" s="25"/>
      <c r="D30" s="25"/>
      <c r="E30" s="26">
        <v>17235688</v>
      </c>
      <c r="F30" s="27">
        <v>17235688</v>
      </c>
      <c r="G30" s="27">
        <v>1064044</v>
      </c>
      <c r="H30" s="27">
        <v>844809</v>
      </c>
      <c r="I30" s="27">
        <v>1464200</v>
      </c>
      <c r="J30" s="27">
        <v>3373053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3373053</v>
      </c>
      <c r="X30" s="27">
        <v>4265252</v>
      </c>
      <c r="Y30" s="27">
        <v>-892199</v>
      </c>
      <c r="Z30" s="7">
        <v>-20.92</v>
      </c>
      <c r="AA30" s="25">
        <v>17235688</v>
      </c>
    </row>
    <row r="31" spans="1:27" ht="13.5">
      <c r="A31" s="5" t="s">
        <v>35</v>
      </c>
      <c r="B31" s="3"/>
      <c r="C31" s="22"/>
      <c r="D31" s="22"/>
      <c r="E31" s="23">
        <v>8925994</v>
      </c>
      <c r="F31" s="24">
        <v>8925994</v>
      </c>
      <c r="G31" s="24">
        <v>845324</v>
      </c>
      <c r="H31" s="24">
        <v>553040</v>
      </c>
      <c r="I31" s="24">
        <v>596013</v>
      </c>
      <c r="J31" s="24">
        <v>1994377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1994377</v>
      </c>
      <c r="X31" s="24">
        <v>1709740</v>
      </c>
      <c r="Y31" s="24">
        <v>284637</v>
      </c>
      <c r="Z31" s="6">
        <v>16.65</v>
      </c>
      <c r="AA31" s="22">
        <v>8925994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12867535</v>
      </c>
      <c r="F32" s="21">
        <f t="shared" si="6"/>
        <v>12867535</v>
      </c>
      <c r="G32" s="21">
        <f t="shared" si="6"/>
        <v>1087117</v>
      </c>
      <c r="H32" s="21">
        <f t="shared" si="6"/>
        <v>1139186</v>
      </c>
      <c r="I32" s="21">
        <f t="shared" si="6"/>
        <v>1387088</v>
      </c>
      <c r="J32" s="21">
        <f t="shared" si="6"/>
        <v>3613391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3613391</v>
      </c>
      <c r="X32" s="21">
        <f t="shared" si="6"/>
        <v>4661795</v>
      </c>
      <c r="Y32" s="21">
        <f t="shared" si="6"/>
        <v>-1048404</v>
      </c>
      <c r="Z32" s="4">
        <f>+IF(X32&lt;&gt;0,+(Y32/X32)*100,0)</f>
        <v>-22.489277199018833</v>
      </c>
      <c r="AA32" s="19">
        <f>SUM(AA33:AA37)</f>
        <v>12867535</v>
      </c>
    </row>
    <row r="33" spans="1:27" ht="13.5">
      <c r="A33" s="5" t="s">
        <v>37</v>
      </c>
      <c r="B33" s="3"/>
      <c r="C33" s="22"/>
      <c r="D33" s="22"/>
      <c r="E33" s="23">
        <v>10707778</v>
      </c>
      <c r="F33" s="24">
        <v>10707778</v>
      </c>
      <c r="G33" s="24">
        <v>812511</v>
      </c>
      <c r="H33" s="24">
        <v>931187</v>
      </c>
      <c r="I33" s="24">
        <v>1081404</v>
      </c>
      <c r="J33" s="24">
        <v>2825102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2825102</v>
      </c>
      <c r="X33" s="24">
        <v>2907170</v>
      </c>
      <c r="Y33" s="24">
        <v>-82068</v>
      </c>
      <c r="Z33" s="6">
        <v>-2.82</v>
      </c>
      <c r="AA33" s="22">
        <v>10707778</v>
      </c>
    </row>
    <row r="34" spans="1:27" ht="13.5">
      <c r="A34" s="5" t="s">
        <v>38</v>
      </c>
      <c r="B34" s="3"/>
      <c r="C34" s="22"/>
      <c r="D34" s="22"/>
      <c r="E34" s="23">
        <v>124900</v>
      </c>
      <c r="F34" s="24">
        <v>124900</v>
      </c>
      <c r="G34" s="24">
        <v>126986</v>
      </c>
      <c r="H34" s="24">
        <v>46882</v>
      </c>
      <c r="I34" s="24">
        <v>67554</v>
      </c>
      <c r="J34" s="24">
        <v>241422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241422</v>
      </c>
      <c r="X34" s="24">
        <v>45000</v>
      </c>
      <c r="Y34" s="24">
        <v>196422</v>
      </c>
      <c r="Z34" s="6">
        <v>436.49</v>
      </c>
      <c r="AA34" s="22">
        <v>124900</v>
      </c>
    </row>
    <row r="35" spans="1:27" ht="13.5">
      <c r="A35" s="5" t="s">
        <v>39</v>
      </c>
      <c r="B35" s="3"/>
      <c r="C35" s="22"/>
      <c r="D35" s="22"/>
      <c r="E35" s="23">
        <v>2034857</v>
      </c>
      <c r="F35" s="24">
        <v>2034857</v>
      </c>
      <c r="G35" s="24">
        <v>147620</v>
      </c>
      <c r="H35" s="24">
        <v>161117</v>
      </c>
      <c r="I35" s="24">
        <v>238130</v>
      </c>
      <c r="J35" s="24">
        <v>546867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546867</v>
      </c>
      <c r="X35" s="24">
        <v>1709625</v>
      </c>
      <c r="Y35" s="24">
        <v>-1162758</v>
      </c>
      <c r="Z35" s="6">
        <v>-68.01</v>
      </c>
      <c r="AA35" s="22">
        <v>2034857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9912800</v>
      </c>
      <c r="F38" s="21">
        <f t="shared" si="7"/>
        <v>9912800</v>
      </c>
      <c r="G38" s="21">
        <f t="shared" si="7"/>
        <v>957134</v>
      </c>
      <c r="H38" s="21">
        <f t="shared" si="7"/>
        <v>854281</v>
      </c>
      <c r="I38" s="21">
        <f t="shared" si="7"/>
        <v>1608318</v>
      </c>
      <c r="J38" s="21">
        <f t="shared" si="7"/>
        <v>3419733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3419733</v>
      </c>
      <c r="X38" s="21">
        <f t="shared" si="7"/>
        <v>1231396</v>
      </c>
      <c r="Y38" s="21">
        <f t="shared" si="7"/>
        <v>2188337</v>
      </c>
      <c r="Z38" s="4">
        <f>+IF(X38&lt;&gt;0,+(Y38/X38)*100,0)</f>
        <v>177.7118814743592</v>
      </c>
      <c r="AA38" s="19">
        <f>SUM(AA39:AA41)</f>
        <v>9912800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/>
      <c r="D40" s="22"/>
      <c r="E40" s="23">
        <v>9912800</v>
      </c>
      <c r="F40" s="24">
        <v>9912800</v>
      </c>
      <c r="G40" s="24">
        <v>957134</v>
      </c>
      <c r="H40" s="24">
        <v>854281</v>
      </c>
      <c r="I40" s="24">
        <v>1608318</v>
      </c>
      <c r="J40" s="24">
        <v>3419733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3419733</v>
      </c>
      <c r="X40" s="24">
        <v>1231396</v>
      </c>
      <c r="Y40" s="24">
        <v>2188337</v>
      </c>
      <c r="Z40" s="6">
        <v>177.71</v>
      </c>
      <c r="AA40" s="22">
        <v>9912800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48663369</v>
      </c>
      <c r="F42" s="21">
        <f t="shared" si="8"/>
        <v>48663369</v>
      </c>
      <c r="G42" s="21">
        <f t="shared" si="8"/>
        <v>4454833</v>
      </c>
      <c r="H42" s="21">
        <f t="shared" si="8"/>
        <v>5551744</v>
      </c>
      <c r="I42" s="21">
        <f t="shared" si="8"/>
        <v>4949878</v>
      </c>
      <c r="J42" s="21">
        <f t="shared" si="8"/>
        <v>14956455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14956455</v>
      </c>
      <c r="X42" s="21">
        <f t="shared" si="8"/>
        <v>11970497</v>
      </c>
      <c r="Y42" s="21">
        <f t="shared" si="8"/>
        <v>2985958</v>
      </c>
      <c r="Z42" s="4">
        <f>+IF(X42&lt;&gt;0,+(Y42/X42)*100,0)</f>
        <v>24.944311000620946</v>
      </c>
      <c r="AA42" s="19">
        <f>SUM(AA43:AA46)</f>
        <v>48663369</v>
      </c>
    </row>
    <row r="43" spans="1:27" ht="13.5">
      <c r="A43" s="5" t="s">
        <v>47</v>
      </c>
      <c r="B43" s="3"/>
      <c r="C43" s="22"/>
      <c r="D43" s="22"/>
      <c r="E43" s="23">
        <v>23510670</v>
      </c>
      <c r="F43" s="24">
        <v>23510670</v>
      </c>
      <c r="G43" s="24">
        <v>2901176</v>
      </c>
      <c r="H43" s="24">
        <v>3475467</v>
      </c>
      <c r="I43" s="24">
        <v>3218287</v>
      </c>
      <c r="J43" s="24">
        <v>9594930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9594930</v>
      </c>
      <c r="X43" s="24">
        <v>5050550</v>
      </c>
      <c r="Y43" s="24">
        <v>4544380</v>
      </c>
      <c r="Z43" s="6">
        <v>89.98</v>
      </c>
      <c r="AA43" s="22">
        <v>23510670</v>
      </c>
    </row>
    <row r="44" spans="1:27" ht="13.5">
      <c r="A44" s="5" t="s">
        <v>48</v>
      </c>
      <c r="B44" s="3"/>
      <c r="C44" s="22"/>
      <c r="D44" s="22"/>
      <c r="E44" s="23">
        <v>9338100</v>
      </c>
      <c r="F44" s="24">
        <v>9338100</v>
      </c>
      <c r="G44" s="24">
        <v>525003</v>
      </c>
      <c r="H44" s="24">
        <v>858864</v>
      </c>
      <c r="I44" s="24">
        <v>590969</v>
      </c>
      <c r="J44" s="24">
        <v>1974836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1974836</v>
      </c>
      <c r="X44" s="24">
        <v>1791862</v>
      </c>
      <c r="Y44" s="24">
        <v>182974</v>
      </c>
      <c r="Z44" s="6">
        <v>10.21</v>
      </c>
      <c r="AA44" s="22">
        <v>9338100</v>
      </c>
    </row>
    <row r="45" spans="1:27" ht="13.5">
      <c r="A45" s="5" t="s">
        <v>49</v>
      </c>
      <c r="B45" s="3"/>
      <c r="C45" s="25"/>
      <c r="D45" s="25"/>
      <c r="E45" s="26">
        <v>8691488</v>
      </c>
      <c r="F45" s="27">
        <v>8691488</v>
      </c>
      <c r="G45" s="27">
        <v>612144</v>
      </c>
      <c r="H45" s="27">
        <v>573365</v>
      </c>
      <c r="I45" s="27">
        <v>663296</v>
      </c>
      <c r="J45" s="27">
        <v>1848805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1848805</v>
      </c>
      <c r="X45" s="27">
        <v>2842100</v>
      </c>
      <c r="Y45" s="27">
        <v>-993295</v>
      </c>
      <c r="Z45" s="7">
        <v>-34.95</v>
      </c>
      <c r="AA45" s="25">
        <v>8691488</v>
      </c>
    </row>
    <row r="46" spans="1:27" ht="13.5">
      <c r="A46" s="5" t="s">
        <v>50</v>
      </c>
      <c r="B46" s="3"/>
      <c r="C46" s="22"/>
      <c r="D46" s="22"/>
      <c r="E46" s="23">
        <v>7123111</v>
      </c>
      <c r="F46" s="24">
        <v>7123111</v>
      </c>
      <c r="G46" s="24">
        <v>416510</v>
      </c>
      <c r="H46" s="24">
        <v>644048</v>
      </c>
      <c r="I46" s="24">
        <v>477326</v>
      </c>
      <c r="J46" s="24">
        <v>1537884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1537884</v>
      </c>
      <c r="X46" s="24">
        <v>2285985</v>
      </c>
      <c r="Y46" s="24">
        <v>-748101</v>
      </c>
      <c r="Z46" s="6">
        <v>-32.73</v>
      </c>
      <c r="AA46" s="22">
        <v>7123111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113521672</v>
      </c>
      <c r="F48" s="42">
        <f t="shared" si="9"/>
        <v>113521672</v>
      </c>
      <c r="G48" s="42">
        <f t="shared" si="9"/>
        <v>10232432</v>
      </c>
      <c r="H48" s="42">
        <f t="shared" si="9"/>
        <v>10374613</v>
      </c>
      <c r="I48" s="42">
        <f t="shared" si="9"/>
        <v>11901395</v>
      </c>
      <c r="J48" s="42">
        <f t="shared" si="9"/>
        <v>32508440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32508440</v>
      </c>
      <c r="X48" s="42">
        <f t="shared" si="9"/>
        <v>26462180</v>
      </c>
      <c r="Y48" s="42">
        <f t="shared" si="9"/>
        <v>6046260</v>
      </c>
      <c r="Z48" s="43">
        <f>+IF(X48&lt;&gt;0,+(Y48/X48)*100,0)</f>
        <v>22.84868442433692</v>
      </c>
      <c r="AA48" s="40">
        <f>+AA28+AA32+AA38+AA42+AA47</f>
        <v>113521672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22323747</v>
      </c>
      <c r="F49" s="46">
        <f t="shared" si="10"/>
        <v>22323747</v>
      </c>
      <c r="G49" s="46">
        <f t="shared" si="10"/>
        <v>4782798</v>
      </c>
      <c r="H49" s="46">
        <f t="shared" si="10"/>
        <v>16353256</v>
      </c>
      <c r="I49" s="46">
        <f t="shared" si="10"/>
        <v>-8095411</v>
      </c>
      <c r="J49" s="46">
        <f t="shared" si="10"/>
        <v>13040643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13040643</v>
      </c>
      <c r="X49" s="46">
        <f>IF(F25=F48,0,X25-X48)</f>
        <v>21168722</v>
      </c>
      <c r="Y49" s="46">
        <f t="shared" si="10"/>
        <v>-8128079</v>
      </c>
      <c r="Z49" s="47">
        <f>+IF(X49&lt;&gt;0,+(Y49/X49)*100,0)</f>
        <v>-38.39664482343337</v>
      </c>
      <c r="AA49" s="44">
        <f>+AA25-AA48</f>
        <v>22323747</v>
      </c>
    </row>
    <row r="50" spans="1:27" ht="13.5">
      <c r="A50" s="16" t="s">
        <v>83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2014-11-14T09:24:51Z</dcterms:created>
  <dcterms:modified xsi:type="dcterms:W3CDTF">2014-11-14T09:25:36Z</dcterms:modified>
  <cp:category/>
  <cp:version/>
  <cp:contentType/>
  <cp:contentStatus/>
</cp:coreProperties>
</file>