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2" sheetId="17" r:id="rId17"/>
    <sheet name="MP323" sheetId="18" r:id="rId18"/>
    <sheet name="MP324" sheetId="19" r:id="rId19"/>
    <sheet name="MP325" sheetId="20" r:id="rId20"/>
    <sheet name="DC32" sheetId="21" r:id="rId21"/>
    <sheet name="Summary" sheetId="22" r:id="rId22"/>
  </sheets>
  <definedNames>
    <definedName name="_xlnm.Print_Area" localSheetId="7">'DC30'!$A$1:$AA$55</definedName>
    <definedName name="_xlnm.Print_Area" localSheetId="14">'DC31'!$A$1:$AA$55</definedName>
    <definedName name="_xlnm.Print_Area" localSheetId="20">'DC32'!$A$1:$AA$55</definedName>
    <definedName name="_xlnm.Print_Area" localSheetId="0">'MP301'!$A$1:$AA$55</definedName>
    <definedName name="_xlnm.Print_Area" localSheetId="1">'MP302'!$A$1:$AA$55</definedName>
    <definedName name="_xlnm.Print_Area" localSheetId="2">'MP303'!$A$1:$AA$55</definedName>
    <definedName name="_xlnm.Print_Area" localSheetId="3">'MP304'!$A$1:$AA$55</definedName>
    <definedName name="_xlnm.Print_Area" localSheetId="4">'MP305'!$A$1:$AA$55</definedName>
    <definedName name="_xlnm.Print_Area" localSheetId="5">'MP306'!$A$1:$AA$55</definedName>
    <definedName name="_xlnm.Print_Area" localSheetId="6">'MP307'!$A$1:$AA$55</definedName>
    <definedName name="_xlnm.Print_Area" localSheetId="8">'MP311'!$A$1:$AA$55</definedName>
    <definedName name="_xlnm.Print_Area" localSheetId="9">'MP312'!$A$1:$AA$55</definedName>
    <definedName name="_xlnm.Print_Area" localSheetId="10">'MP313'!$A$1:$AA$55</definedName>
    <definedName name="_xlnm.Print_Area" localSheetId="11">'MP314'!$A$1:$AA$55</definedName>
    <definedName name="_xlnm.Print_Area" localSheetId="12">'MP315'!$A$1:$AA$55</definedName>
    <definedName name="_xlnm.Print_Area" localSheetId="13">'MP316'!$A$1:$AA$55</definedName>
    <definedName name="_xlnm.Print_Area" localSheetId="15">'MP321'!$A$1:$AA$55</definedName>
    <definedName name="_xlnm.Print_Area" localSheetId="16">'MP322'!$A$1:$AA$55</definedName>
    <definedName name="_xlnm.Print_Area" localSheetId="17">'MP323'!$A$1:$AA$55</definedName>
    <definedName name="_xlnm.Print_Area" localSheetId="18">'MP324'!$A$1:$AA$55</definedName>
    <definedName name="_xlnm.Print_Area" localSheetId="19">'MP325'!$A$1:$AA$55</definedName>
    <definedName name="_xlnm.Print_Area" localSheetId="21">'Summary'!$A$1:$AA$55</definedName>
  </definedNames>
  <calcPr calcMode="manual" fullCalcOnLoad="1"/>
</workbook>
</file>

<file path=xl/sharedStrings.xml><?xml version="1.0" encoding="utf-8"?>
<sst xmlns="http://schemas.openxmlformats.org/spreadsheetml/2006/main" count="1914" uniqueCount="86">
  <si>
    <t>Mpumalanga: Albert Luthuli(MP301) - Table C2 Quarterly Budget Statement - Financial Performance (standard classification) for 1st Quarter ended 30 September 2014 (Figures Finalised as at 2014/10/30)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</si>
  <si>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</si>
  <si>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</si>
  <si>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</si>
  <si>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</si>
  <si>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</si>
  <si>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</si>
  <si>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</si>
  <si>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</si>
  <si>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</si>
  <si>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</si>
  <si>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</si>
  <si>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</si>
  <si>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</si>
  <si>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</si>
  <si>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</si>
  <si>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</si>
  <si>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</si>
  <si>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</si>
  <si>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</si>
  <si>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</si>
  <si>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</si>
  <si>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</si>
  <si>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</si>
  <si>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</si>
  <si>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</si>
  <si>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</si>
  <si>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</si>
  <si>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</si>
  <si>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</si>
  <si>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</si>
  <si>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</si>
  <si>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</si>
  <si>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</si>
  <si>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</si>
  <si>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</si>
  <si>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</si>
  <si>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</si>
  <si>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</si>
  <si>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</si>
  <si>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</si>
  <si>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</si>
  <si>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</si>
  <si>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</si>
  <si>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</si>
  <si>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</si>
  <si>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</si>
  <si>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</si>
  <si>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</si>
  <si>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</si>
  <si>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</si>
  <si>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</si>
  <si>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</si>
  <si>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</si>
  <si>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</si>
  <si>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</si>
  <si>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</si>
  <si>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</si>
  <si>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</si>
  <si>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Mpumalanga: Msukaligwa(MP302) - Table C2 Quarterly Budget Statement - Financial Performance (standard classification) for 1st Quarter ended 30 September 2014 (Figures Finalised as at 2014/10/30)</t>
  </si>
  <si>
    <t>Mpumalanga: Mkhondo(MP303) - Table C2 Quarterly Budget Statement - Financial Performance (standard classification) for 1st Quarter ended 30 September 2014 (Figures Finalised as at 2014/10/30)</t>
  </si>
  <si>
    <t>Mpumalanga: Pixley Ka Seme (MP)(MP304) - Table C2 Quarterly Budget Statement - Financial Performance (standard classification) for 1st Quarter ended 30 September 2014 (Figures Finalised as at 2014/10/30)</t>
  </si>
  <si>
    <t>Mpumalanga: Lekwa(MP305) - Table C2 Quarterly Budget Statement - Financial Performance (standard classification) for 1st Quarter ended 30 September 2014 (Figures Finalised as at 2014/10/30)</t>
  </si>
  <si>
    <t>Mpumalanga: Dipaleseng(MP306) - Table C2 Quarterly Budget Statement - Financial Performance (standard classification) for 1st Quarter ended 30 September 2014 (Figures Finalised as at 2014/10/30)</t>
  </si>
  <si>
    <t>Mpumalanga: Govan Mbeki(MP307) - Table C2 Quarterly Budget Statement - Financial Performance (standard classification) for 1st Quarter ended 30 September 2014 (Figures Finalised as at 2014/10/30)</t>
  </si>
  <si>
    <t>Mpumalanga: Gert Sibande(DC30) - Table C2 Quarterly Budget Statement - Financial Performance (standard classification) for 1st Quarter ended 30 September 2014 (Figures Finalised as at 2014/10/30)</t>
  </si>
  <si>
    <t>Mpumalanga: Victor Khanye(MP311) - Table C2 Quarterly Budget Statement - Financial Performance (standard classification) for 1st Quarter ended 30 September 2014 (Figures Finalised as at 2014/10/30)</t>
  </si>
  <si>
    <t>Mpumalanga: Emalahleni (Mp)(MP312) - Table C2 Quarterly Budget Statement - Financial Performance (standard classification) for 1st Quarter ended 30 September 2014 (Figures Finalised as at 2014/10/30)</t>
  </si>
  <si>
    <t>Mpumalanga: Steve Tshwete(MP313) - Table C2 Quarterly Budget Statement - Financial Performance (standard classification) for 1st Quarter ended 30 September 2014 (Figures Finalised as at 2014/10/30)</t>
  </si>
  <si>
    <t>Mpumalanga: Emakhazeni(MP314) - Table C2 Quarterly Budget Statement - Financial Performance (standard classification) for 1st Quarter ended 30 September 2014 (Figures Finalised as at 2014/10/30)</t>
  </si>
  <si>
    <t>Mpumalanga: Thembisile Hani(MP315) - Table C2 Quarterly Budget Statement - Financial Performance (standard classification) for 1st Quarter ended 30 September 2014 (Figures Finalised as at 2014/10/30)</t>
  </si>
  <si>
    <t>Mpumalanga: Dr J.S. Moroka(MP316) - Table C2 Quarterly Budget Statement - Financial Performance (standard classification) for 1st Quarter ended 30 September 2014 (Figures Finalised as at 2014/10/30)</t>
  </si>
  <si>
    <t>Mpumalanga: Nkangala(DC31) - Table C2 Quarterly Budget Statement - Financial Performance (standard classification) for 1st Quarter ended 30 September 2014 (Figures Finalised as at 2014/10/30)</t>
  </si>
  <si>
    <t>Mpumalanga: Thaba Chweu(MP321) - Table C2 Quarterly Budget Statement - Financial Performance (standard classification) for 1st Quarter ended 30 September 2014 (Figures Finalised as at 2014/10/30)</t>
  </si>
  <si>
    <t>Mpumalanga: Mbombela(MP322) - Table C2 Quarterly Budget Statement - Financial Performance (standard classification) for 1st Quarter ended 30 September 2014 (Figures Finalised as at 2014/10/30)</t>
  </si>
  <si>
    <t>Mpumalanga: Umjindi(MP323) - Table C2 Quarterly Budget Statement - Financial Performance (standard classification) for 1st Quarter ended 30 September 2014 (Figures Finalised as at 2014/10/30)</t>
  </si>
  <si>
    <t>Mpumalanga: Nkomazi(MP324) - Table C2 Quarterly Budget Statement - Financial Performance (standard classification) for 1st Quarter ended 30 September 2014 (Figures Finalised as at 2014/10/30)</t>
  </si>
  <si>
    <t>Mpumalanga: Bushbuckridge(MP325) - Table C2 Quarterly Budget Statement - Financial Performance (standard classification) for 1st Quarter ended 30 September 2014 (Figures Finalised as at 2014/10/30)</t>
  </si>
  <si>
    <t>Mpumalanga: Ehlanzeni(DC32) - Table C2 Quarterly Budget Statement - Financial Performance (standard classification) for 1st Quarter ended 30 September 2014 (Figures Finalised as at 2014/10/30)</t>
  </si>
  <si>
    <t>Summary - Table C2 Quarterly Budget Statement - Financial Performance (standard classification) for 1st Quarter ended 30 September 2014 (Figures Finalised as at 2014/10/30)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</si>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</sst>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0_);\(#,###.00\);.00_)"/>
    <numFmt numFmtId="169" formatCode="#,###_);\(#,###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399253497</v>
      </c>
      <c r="D5" s="19">
        <f>SUM(D6:D8)</f>
        <v>0</v>
      </c>
      <c r="E5" s="20">
        <f t="shared" si="0"/>
        <v>254815439</v>
      </c>
      <c r="F5" s="21">
        <f t="shared" si="0"/>
        <v>254815439</v>
      </c>
      <c r="G5" s="21">
        <f t="shared" si="0"/>
        <v>0</v>
      </c>
      <c r="H5" s="21">
        <f t="shared" si="0"/>
        <v>76967535</v>
      </c>
      <c r="I5" s="21">
        <f t="shared" si="0"/>
        <v>6279016</v>
      </c>
      <c r="J5" s="21">
        <f t="shared" si="0"/>
        <v>83246551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83246551</v>
      </c>
      <c r="X5" s="21">
        <f t="shared" si="0"/>
        <v>77472247</v>
      </c>
      <c r="Y5" s="21">
        <f t="shared" si="0"/>
        <v>5774304</v>
      </c>
      <c r="Z5" s="4">
        <f>+IF(X5&lt;&gt;0,+(Y5/X5)*100,0)</f>
        <v>7.453383919534437</v>
      </c>
      <c r="AA5" s="19">
        <f>SUM(AA6:AA8)</f>
        <v>254815439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399253497</v>
      </c>
      <c r="D7" s="25"/>
      <c r="E7" s="26">
        <v>254326456</v>
      </c>
      <c r="F7" s="27">
        <v>254326456</v>
      </c>
      <c r="G7" s="27"/>
      <c r="H7" s="27">
        <v>76912645</v>
      </c>
      <c r="I7" s="27">
        <v>6253061</v>
      </c>
      <c r="J7" s="27">
        <v>83165706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83165706</v>
      </c>
      <c r="X7" s="27">
        <v>77350000</v>
      </c>
      <c r="Y7" s="27">
        <v>5815706</v>
      </c>
      <c r="Z7" s="7">
        <v>7.52</v>
      </c>
      <c r="AA7" s="25">
        <v>254326456</v>
      </c>
    </row>
    <row r="8" spans="1:27" ht="13.5">
      <c r="A8" s="5" t="s">
        <v>35</v>
      </c>
      <c r="B8" s="3"/>
      <c r="C8" s="22"/>
      <c r="D8" s="22"/>
      <c r="E8" s="23">
        <v>488983</v>
      </c>
      <c r="F8" s="24">
        <v>488983</v>
      </c>
      <c r="G8" s="24"/>
      <c r="H8" s="24">
        <v>54890</v>
      </c>
      <c r="I8" s="24">
        <v>25955</v>
      </c>
      <c r="J8" s="24">
        <v>80845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80845</v>
      </c>
      <c r="X8" s="24">
        <v>122247</v>
      </c>
      <c r="Y8" s="24">
        <v>-41402</v>
      </c>
      <c r="Z8" s="6">
        <v>-33.87</v>
      </c>
      <c r="AA8" s="22">
        <v>488983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1324143</v>
      </c>
      <c r="F9" s="21">
        <f t="shared" si="1"/>
        <v>1324143</v>
      </c>
      <c r="G9" s="21">
        <f t="shared" si="1"/>
        <v>0</v>
      </c>
      <c r="H9" s="21">
        <f t="shared" si="1"/>
        <v>161352</v>
      </c>
      <c r="I9" s="21">
        <f t="shared" si="1"/>
        <v>320444</v>
      </c>
      <c r="J9" s="21">
        <f t="shared" si="1"/>
        <v>481796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481796</v>
      </c>
      <c r="X9" s="21">
        <f t="shared" si="1"/>
        <v>36405</v>
      </c>
      <c r="Y9" s="21">
        <f t="shared" si="1"/>
        <v>445391</v>
      </c>
      <c r="Z9" s="4">
        <f>+IF(X9&lt;&gt;0,+(Y9/X9)*100,0)</f>
        <v>1223.433594286499</v>
      </c>
      <c r="AA9" s="19">
        <f>SUM(AA10:AA14)</f>
        <v>1324143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>
        <v>10534</v>
      </c>
      <c r="I10" s="24">
        <v>207255</v>
      </c>
      <c r="J10" s="24">
        <v>217789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217789</v>
      </c>
      <c r="X10" s="24"/>
      <c r="Y10" s="24">
        <v>217789</v>
      </c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1324143</v>
      </c>
      <c r="F12" s="24">
        <v>1324143</v>
      </c>
      <c r="G12" s="24"/>
      <c r="H12" s="24">
        <v>150818</v>
      </c>
      <c r="I12" s="24">
        <v>113189</v>
      </c>
      <c r="J12" s="24">
        <v>264007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264007</v>
      </c>
      <c r="X12" s="24">
        <v>36405</v>
      </c>
      <c r="Y12" s="24">
        <v>227602</v>
      </c>
      <c r="Z12" s="6">
        <v>625.19</v>
      </c>
      <c r="AA12" s="22">
        <v>1324143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40136</v>
      </c>
      <c r="I15" s="21">
        <f t="shared" si="2"/>
        <v>0</v>
      </c>
      <c r="J15" s="21">
        <f t="shared" si="2"/>
        <v>40136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40136</v>
      </c>
      <c r="X15" s="21">
        <f t="shared" si="2"/>
        <v>35001</v>
      </c>
      <c r="Y15" s="21">
        <f t="shared" si="2"/>
        <v>5135</v>
      </c>
      <c r="Z15" s="4">
        <f>+IF(X15&lt;&gt;0,+(Y15/X15)*100,0)</f>
        <v>14.671009399731435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>
        <v>40136</v>
      </c>
      <c r="I16" s="24"/>
      <c r="J16" s="24">
        <v>40136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40136</v>
      </c>
      <c r="X16" s="24">
        <v>35001</v>
      </c>
      <c r="Y16" s="24">
        <v>5135</v>
      </c>
      <c r="Z16" s="6">
        <v>14.67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40334138</v>
      </c>
      <c r="F19" s="21">
        <f t="shared" si="3"/>
        <v>40334138</v>
      </c>
      <c r="G19" s="21">
        <f t="shared" si="3"/>
        <v>0</v>
      </c>
      <c r="H19" s="21">
        <f t="shared" si="3"/>
        <v>3997914</v>
      </c>
      <c r="I19" s="21">
        <f t="shared" si="3"/>
        <v>2035699</v>
      </c>
      <c r="J19" s="21">
        <f t="shared" si="3"/>
        <v>6033613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6033613</v>
      </c>
      <c r="X19" s="21">
        <f t="shared" si="3"/>
        <v>10083534</v>
      </c>
      <c r="Y19" s="21">
        <f t="shared" si="3"/>
        <v>-4049921</v>
      </c>
      <c r="Z19" s="4">
        <f>+IF(X19&lt;&gt;0,+(Y19/X19)*100,0)</f>
        <v>-40.163706494171585</v>
      </c>
      <c r="AA19" s="19">
        <f>SUM(AA20:AA23)</f>
        <v>40334138</v>
      </c>
    </row>
    <row r="20" spans="1:27" ht="13.5">
      <c r="A20" s="5" t="s">
        <v>47</v>
      </c>
      <c r="B20" s="3"/>
      <c r="C20" s="22"/>
      <c r="D20" s="22"/>
      <c r="E20" s="23">
        <v>23409043</v>
      </c>
      <c r="F20" s="24">
        <v>23409043</v>
      </c>
      <c r="G20" s="24"/>
      <c r="H20" s="24">
        <v>1911875</v>
      </c>
      <c r="I20" s="24">
        <v>866642</v>
      </c>
      <c r="J20" s="24">
        <v>2778517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2778517</v>
      </c>
      <c r="X20" s="24">
        <v>5852262</v>
      </c>
      <c r="Y20" s="24">
        <v>-3073745</v>
      </c>
      <c r="Z20" s="6">
        <v>-52.52</v>
      </c>
      <c r="AA20" s="22">
        <v>23409043</v>
      </c>
    </row>
    <row r="21" spans="1:27" ht="13.5">
      <c r="A21" s="5" t="s">
        <v>48</v>
      </c>
      <c r="B21" s="3"/>
      <c r="C21" s="22"/>
      <c r="D21" s="22"/>
      <c r="E21" s="23">
        <v>6224848</v>
      </c>
      <c r="F21" s="24">
        <v>6224848</v>
      </c>
      <c r="G21" s="24"/>
      <c r="H21" s="24">
        <v>1166951</v>
      </c>
      <c r="I21" s="24">
        <v>725756</v>
      </c>
      <c r="J21" s="24">
        <v>1892707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1892707</v>
      </c>
      <c r="X21" s="24">
        <v>1556211</v>
      </c>
      <c r="Y21" s="24">
        <v>336496</v>
      </c>
      <c r="Z21" s="6">
        <v>21.62</v>
      </c>
      <c r="AA21" s="22">
        <v>6224848</v>
      </c>
    </row>
    <row r="22" spans="1:27" ht="13.5">
      <c r="A22" s="5" t="s">
        <v>49</v>
      </c>
      <c r="B22" s="3"/>
      <c r="C22" s="25"/>
      <c r="D22" s="25"/>
      <c r="E22" s="26">
        <v>5930686</v>
      </c>
      <c r="F22" s="27">
        <v>5930686</v>
      </c>
      <c r="G22" s="27"/>
      <c r="H22" s="27">
        <v>504389</v>
      </c>
      <c r="I22" s="27">
        <v>443301</v>
      </c>
      <c r="J22" s="27">
        <v>947690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947690</v>
      </c>
      <c r="X22" s="27">
        <v>1482672</v>
      </c>
      <c r="Y22" s="27">
        <v>-534982</v>
      </c>
      <c r="Z22" s="7">
        <v>-36.08</v>
      </c>
      <c r="AA22" s="25">
        <v>5930686</v>
      </c>
    </row>
    <row r="23" spans="1:27" ht="13.5">
      <c r="A23" s="5" t="s">
        <v>50</v>
      </c>
      <c r="B23" s="3"/>
      <c r="C23" s="22"/>
      <c r="D23" s="22"/>
      <c r="E23" s="23">
        <v>4769561</v>
      </c>
      <c r="F23" s="24">
        <v>4769561</v>
      </c>
      <c r="G23" s="24"/>
      <c r="H23" s="24">
        <v>414699</v>
      </c>
      <c r="I23" s="24"/>
      <c r="J23" s="24">
        <v>414699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414699</v>
      </c>
      <c r="X23" s="24">
        <v>1192389</v>
      </c>
      <c r="Y23" s="24">
        <v>-777690</v>
      </c>
      <c r="Z23" s="6">
        <v>-65.22</v>
      </c>
      <c r="AA23" s="22">
        <v>4769561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1017588</v>
      </c>
      <c r="Y24" s="21">
        <v>-1017588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399253497</v>
      </c>
      <c r="D25" s="40">
        <f>+D5+D9+D15+D19+D24</f>
        <v>0</v>
      </c>
      <c r="E25" s="41">
        <f t="shared" si="4"/>
        <v>296473720</v>
      </c>
      <c r="F25" s="42">
        <f t="shared" si="4"/>
        <v>296473720</v>
      </c>
      <c r="G25" s="42">
        <f t="shared" si="4"/>
        <v>0</v>
      </c>
      <c r="H25" s="42">
        <f t="shared" si="4"/>
        <v>81166937</v>
      </c>
      <c r="I25" s="42">
        <f t="shared" si="4"/>
        <v>8635159</v>
      </c>
      <c r="J25" s="42">
        <f t="shared" si="4"/>
        <v>89802096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89802096</v>
      </c>
      <c r="X25" s="42">
        <f t="shared" si="4"/>
        <v>88644775</v>
      </c>
      <c r="Y25" s="42">
        <f t="shared" si="4"/>
        <v>1157321</v>
      </c>
      <c r="Z25" s="43">
        <f>+IF(X25&lt;&gt;0,+(Y25/X25)*100,0)</f>
        <v>1.3055715917830466</v>
      </c>
      <c r="AA25" s="40">
        <f>+AA5+AA9+AA15+AA19+AA24</f>
        <v>296473720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385458638</v>
      </c>
      <c r="D28" s="19">
        <f>SUM(D29:D31)</f>
        <v>0</v>
      </c>
      <c r="E28" s="20">
        <f t="shared" si="5"/>
        <v>207164251</v>
      </c>
      <c r="F28" s="21">
        <f t="shared" si="5"/>
        <v>207164251</v>
      </c>
      <c r="G28" s="21">
        <f t="shared" si="5"/>
        <v>0</v>
      </c>
      <c r="H28" s="21">
        <f t="shared" si="5"/>
        <v>8134127</v>
      </c>
      <c r="I28" s="21">
        <f t="shared" si="5"/>
        <v>6630392</v>
      </c>
      <c r="J28" s="21">
        <f t="shared" si="5"/>
        <v>14764519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14764519</v>
      </c>
      <c r="X28" s="21">
        <f t="shared" si="5"/>
        <v>34813960</v>
      </c>
      <c r="Y28" s="21">
        <f t="shared" si="5"/>
        <v>-20049441</v>
      </c>
      <c r="Z28" s="4">
        <f>+IF(X28&lt;&gt;0,+(Y28/X28)*100,0)</f>
        <v>-57.59023391765832</v>
      </c>
      <c r="AA28" s="19">
        <f>SUM(AA29:AA31)</f>
        <v>207164251</v>
      </c>
    </row>
    <row r="29" spans="1:27" ht="13.5">
      <c r="A29" s="5" t="s">
        <v>33</v>
      </c>
      <c r="B29" s="3"/>
      <c r="C29" s="22"/>
      <c r="D29" s="22"/>
      <c r="E29" s="23">
        <v>43474576</v>
      </c>
      <c r="F29" s="24">
        <v>43474576</v>
      </c>
      <c r="G29" s="24"/>
      <c r="H29" s="24">
        <v>4070548</v>
      </c>
      <c r="I29" s="24">
        <v>2800657</v>
      </c>
      <c r="J29" s="24">
        <v>6871205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6871205</v>
      </c>
      <c r="X29" s="24">
        <v>10975278</v>
      </c>
      <c r="Y29" s="24">
        <v>-4104073</v>
      </c>
      <c r="Z29" s="6">
        <v>-37.39</v>
      </c>
      <c r="AA29" s="22">
        <v>43474576</v>
      </c>
    </row>
    <row r="30" spans="1:27" ht="13.5">
      <c r="A30" s="5" t="s">
        <v>34</v>
      </c>
      <c r="B30" s="3"/>
      <c r="C30" s="25">
        <v>385458638</v>
      </c>
      <c r="D30" s="25"/>
      <c r="E30" s="26">
        <v>142563221</v>
      </c>
      <c r="F30" s="27">
        <v>142563221</v>
      </c>
      <c r="G30" s="27"/>
      <c r="H30" s="27">
        <v>2851283</v>
      </c>
      <c r="I30" s="27">
        <v>2352224</v>
      </c>
      <c r="J30" s="27">
        <v>5203507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5203507</v>
      </c>
      <c r="X30" s="27">
        <v>18488091</v>
      </c>
      <c r="Y30" s="27">
        <v>-13284584</v>
      </c>
      <c r="Z30" s="7">
        <v>-71.85</v>
      </c>
      <c r="AA30" s="25">
        <v>142563221</v>
      </c>
    </row>
    <row r="31" spans="1:27" ht="13.5">
      <c r="A31" s="5" t="s">
        <v>35</v>
      </c>
      <c r="B31" s="3"/>
      <c r="C31" s="22"/>
      <c r="D31" s="22"/>
      <c r="E31" s="23">
        <v>21126454</v>
      </c>
      <c r="F31" s="24">
        <v>21126454</v>
      </c>
      <c r="G31" s="24"/>
      <c r="H31" s="24">
        <v>1212296</v>
      </c>
      <c r="I31" s="24">
        <v>1477511</v>
      </c>
      <c r="J31" s="24">
        <v>2689807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2689807</v>
      </c>
      <c r="X31" s="24">
        <v>5350591</v>
      </c>
      <c r="Y31" s="24">
        <v>-2660784</v>
      </c>
      <c r="Z31" s="6">
        <v>-49.73</v>
      </c>
      <c r="AA31" s="22">
        <v>21126454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51473000</v>
      </c>
      <c r="F32" s="21">
        <f t="shared" si="6"/>
        <v>51473000</v>
      </c>
      <c r="G32" s="21">
        <f t="shared" si="6"/>
        <v>0</v>
      </c>
      <c r="H32" s="21">
        <f t="shared" si="6"/>
        <v>3131410</v>
      </c>
      <c r="I32" s="21">
        <f t="shared" si="6"/>
        <v>4117848</v>
      </c>
      <c r="J32" s="21">
        <f t="shared" si="6"/>
        <v>7249258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7249258</v>
      </c>
      <c r="X32" s="21">
        <f t="shared" si="6"/>
        <v>11425081</v>
      </c>
      <c r="Y32" s="21">
        <f t="shared" si="6"/>
        <v>-4175823</v>
      </c>
      <c r="Z32" s="4">
        <f>+IF(X32&lt;&gt;0,+(Y32/X32)*100,0)</f>
        <v>-36.54961395897324</v>
      </c>
      <c r="AA32" s="19">
        <f>SUM(AA33:AA37)</f>
        <v>51473000</v>
      </c>
    </row>
    <row r="33" spans="1:27" ht="13.5">
      <c r="A33" s="5" t="s">
        <v>37</v>
      </c>
      <c r="B33" s="3"/>
      <c r="C33" s="22"/>
      <c r="D33" s="22"/>
      <c r="E33" s="23">
        <v>19481000</v>
      </c>
      <c r="F33" s="24">
        <v>19481000</v>
      </c>
      <c r="G33" s="24"/>
      <c r="H33" s="24">
        <v>497221</v>
      </c>
      <c r="I33" s="24">
        <v>1158747</v>
      </c>
      <c r="J33" s="24">
        <v>1655968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1655968</v>
      </c>
      <c r="X33" s="24">
        <v>1992758</v>
      </c>
      <c r="Y33" s="24">
        <v>-336790</v>
      </c>
      <c r="Z33" s="6">
        <v>-16.9</v>
      </c>
      <c r="AA33" s="22">
        <v>19481000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>
        <v>356735</v>
      </c>
      <c r="I34" s="24"/>
      <c r="J34" s="24">
        <v>356735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356735</v>
      </c>
      <c r="X34" s="24">
        <v>1176383</v>
      </c>
      <c r="Y34" s="24">
        <v>-819648</v>
      </c>
      <c r="Z34" s="6">
        <v>-69.68</v>
      </c>
      <c r="AA34" s="22"/>
    </row>
    <row r="35" spans="1:27" ht="13.5">
      <c r="A35" s="5" t="s">
        <v>39</v>
      </c>
      <c r="B35" s="3"/>
      <c r="C35" s="22"/>
      <c r="D35" s="22"/>
      <c r="E35" s="23">
        <v>31992000</v>
      </c>
      <c r="F35" s="24">
        <v>31992000</v>
      </c>
      <c r="G35" s="24"/>
      <c r="H35" s="24">
        <v>2277454</v>
      </c>
      <c r="I35" s="24">
        <v>2959101</v>
      </c>
      <c r="J35" s="24">
        <v>5236555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5236555</v>
      </c>
      <c r="X35" s="24">
        <v>8255940</v>
      </c>
      <c r="Y35" s="24">
        <v>-3019385</v>
      </c>
      <c r="Z35" s="6">
        <v>-36.57</v>
      </c>
      <c r="AA35" s="22">
        <v>31992000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9511000</v>
      </c>
      <c r="F38" s="21">
        <f t="shared" si="7"/>
        <v>9511000</v>
      </c>
      <c r="G38" s="21">
        <f t="shared" si="7"/>
        <v>0</v>
      </c>
      <c r="H38" s="21">
        <f t="shared" si="7"/>
        <v>877564</v>
      </c>
      <c r="I38" s="21">
        <f t="shared" si="7"/>
        <v>872965</v>
      </c>
      <c r="J38" s="21">
        <f t="shared" si="7"/>
        <v>1750529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1750529</v>
      </c>
      <c r="X38" s="21">
        <f t="shared" si="7"/>
        <v>5892030</v>
      </c>
      <c r="Y38" s="21">
        <f t="shared" si="7"/>
        <v>-4141501</v>
      </c>
      <c r="Z38" s="4">
        <f>+IF(X38&lt;&gt;0,+(Y38/X38)*100,0)</f>
        <v>-70.28988311329033</v>
      </c>
      <c r="AA38" s="19">
        <f>SUM(AA39:AA41)</f>
        <v>9511000</v>
      </c>
    </row>
    <row r="39" spans="1:27" ht="13.5">
      <c r="A39" s="5" t="s">
        <v>43</v>
      </c>
      <c r="B39" s="3"/>
      <c r="C39" s="22"/>
      <c r="D39" s="22"/>
      <c r="E39" s="23">
        <v>9511000</v>
      </c>
      <c r="F39" s="24">
        <v>9511000</v>
      </c>
      <c r="G39" s="24"/>
      <c r="H39" s="24">
        <v>439465</v>
      </c>
      <c r="I39" s="24"/>
      <c r="J39" s="24">
        <v>439465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439465</v>
      </c>
      <c r="X39" s="24">
        <v>2392978</v>
      </c>
      <c r="Y39" s="24">
        <v>-1953513</v>
      </c>
      <c r="Z39" s="6">
        <v>-81.64</v>
      </c>
      <c r="AA39" s="22">
        <v>9511000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>
        <v>438099</v>
      </c>
      <c r="I40" s="24">
        <v>872965</v>
      </c>
      <c r="J40" s="24">
        <v>1311064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1311064</v>
      </c>
      <c r="X40" s="24">
        <v>3499052</v>
      </c>
      <c r="Y40" s="24">
        <v>-2187988</v>
      </c>
      <c r="Z40" s="6">
        <v>-62.53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111779983</v>
      </c>
      <c r="F42" s="21">
        <f t="shared" si="8"/>
        <v>111779983</v>
      </c>
      <c r="G42" s="21">
        <f t="shared" si="8"/>
        <v>0</v>
      </c>
      <c r="H42" s="21">
        <f t="shared" si="8"/>
        <v>4111693</v>
      </c>
      <c r="I42" s="21">
        <f t="shared" si="8"/>
        <v>8174120</v>
      </c>
      <c r="J42" s="21">
        <f t="shared" si="8"/>
        <v>12285813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12285813</v>
      </c>
      <c r="X42" s="21">
        <f t="shared" si="8"/>
        <v>24407181</v>
      </c>
      <c r="Y42" s="21">
        <f t="shared" si="8"/>
        <v>-12121368</v>
      </c>
      <c r="Z42" s="4">
        <f>+IF(X42&lt;&gt;0,+(Y42/X42)*100,0)</f>
        <v>-49.66312168537612</v>
      </c>
      <c r="AA42" s="19">
        <f>SUM(AA43:AA46)</f>
        <v>111779983</v>
      </c>
    </row>
    <row r="43" spans="1:27" ht="13.5">
      <c r="A43" s="5" t="s">
        <v>47</v>
      </c>
      <c r="B43" s="3"/>
      <c r="C43" s="22"/>
      <c r="D43" s="22"/>
      <c r="E43" s="23">
        <v>68972160</v>
      </c>
      <c r="F43" s="24">
        <v>68972160</v>
      </c>
      <c r="G43" s="24"/>
      <c r="H43" s="24">
        <v>383143</v>
      </c>
      <c r="I43" s="24">
        <v>3618102</v>
      </c>
      <c r="J43" s="24">
        <v>4001245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4001245</v>
      </c>
      <c r="X43" s="24">
        <v>13277418</v>
      </c>
      <c r="Y43" s="24">
        <v>-9276173</v>
      </c>
      <c r="Z43" s="6">
        <v>-69.86</v>
      </c>
      <c r="AA43" s="22">
        <v>68972160</v>
      </c>
    </row>
    <row r="44" spans="1:27" ht="13.5">
      <c r="A44" s="5" t="s">
        <v>48</v>
      </c>
      <c r="B44" s="3"/>
      <c r="C44" s="22"/>
      <c r="D44" s="22"/>
      <c r="E44" s="23">
        <v>42807823</v>
      </c>
      <c r="F44" s="24">
        <v>42807823</v>
      </c>
      <c r="G44" s="24"/>
      <c r="H44" s="24">
        <v>3236824</v>
      </c>
      <c r="I44" s="24">
        <v>3846950</v>
      </c>
      <c r="J44" s="24">
        <v>7083774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7083774</v>
      </c>
      <c r="X44" s="24">
        <v>7835538</v>
      </c>
      <c r="Y44" s="24">
        <v>-751764</v>
      </c>
      <c r="Z44" s="6">
        <v>-9.59</v>
      </c>
      <c r="AA44" s="22">
        <v>42807823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>
        <v>165816</v>
      </c>
      <c r="I45" s="27">
        <v>709068</v>
      </c>
      <c r="J45" s="27">
        <v>874884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874884</v>
      </c>
      <c r="X45" s="27">
        <v>1259259</v>
      </c>
      <c r="Y45" s="27">
        <v>-384375</v>
      </c>
      <c r="Z45" s="7">
        <v>-30.52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>
        <v>325910</v>
      </c>
      <c r="I46" s="24"/>
      <c r="J46" s="24">
        <v>325910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325910</v>
      </c>
      <c r="X46" s="24">
        <v>2034966</v>
      </c>
      <c r="Y46" s="24">
        <v>-1709056</v>
      </c>
      <c r="Z46" s="6">
        <v>-83.98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>
        <v>520274</v>
      </c>
      <c r="I47" s="21"/>
      <c r="J47" s="21">
        <v>520274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520274</v>
      </c>
      <c r="X47" s="21">
        <v>1999559</v>
      </c>
      <c r="Y47" s="21">
        <v>-1479285</v>
      </c>
      <c r="Z47" s="4">
        <v>-73.98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385458638</v>
      </c>
      <c r="D48" s="40">
        <f>+D28+D32+D38+D42+D47</f>
        <v>0</v>
      </c>
      <c r="E48" s="41">
        <f t="shared" si="9"/>
        <v>379928234</v>
      </c>
      <c r="F48" s="42">
        <f t="shared" si="9"/>
        <v>379928234</v>
      </c>
      <c r="G48" s="42">
        <f t="shared" si="9"/>
        <v>0</v>
      </c>
      <c r="H48" s="42">
        <f t="shared" si="9"/>
        <v>16775068</v>
      </c>
      <c r="I48" s="42">
        <f t="shared" si="9"/>
        <v>19795325</v>
      </c>
      <c r="J48" s="42">
        <f t="shared" si="9"/>
        <v>36570393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36570393</v>
      </c>
      <c r="X48" s="42">
        <f t="shared" si="9"/>
        <v>78537811</v>
      </c>
      <c r="Y48" s="42">
        <f t="shared" si="9"/>
        <v>-41967418</v>
      </c>
      <c r="Z48" s="43">
        <f>+IF(X48&lt;&gt;0,+(Y48/X48)*100,0)</f>
        <v>-53.43594055607177</v>
      </c>
      <c r="AA48" s="40">
        <f>+AA28+AA32+AA38+AA42+AA47</f>
        <v>379928234</v>
      </c>
    </row>
    <row r="49" spans="1:27" ht="13.5">
      <c r="A49" s="14" t="s">
        <v>58</v>
      </c>
      <c r="B49" s="15"/>
      <c r="C49" s="44">
        <f aca="true" t="shared" si="10" ref="C49:Y49">+C25-C48</f>
        <v>13794859</v>
      </c>
      <c r="D49" s="44">
        <f>+D25-D48</f>
        <v>0</v>
      </c>
      <c r="E49" s="45">
        <f t="shared" si="10"/>
        <v>-83454514</v>
      </c>
      <c r="F49" s="46">
        <f t="shared" si="10"/>
        <v>-83454514</v>
      </c>
      <c r="G49" s="46">
        <f t="shared" si="10"/>
        <v>0</v>
      </c>
      <c r="H49" s="46">
        <f t="shared" si="10"/>
        <v>64391869</v>
      </c>
      <c r="I49" s="46">
        <f t="shared" si="10"/>
        <v>-11160166</v>
      </c>
      <c r="J49" s="46">
        <f t="shared" si="10"/>
        <v>53231703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53231703</v>
      </c>
      <c r="X49" s="46">
        <f>IF(F25=F48,0,X25-X48)</f>
        <v>10106964</v>
      </c>
      <c r="Y49" s="46">
        <f t="shared" si="10"/>
        <v>43124739</v>
      </c>
      <c r="Z49" s="47">
        <f>+IF(X49&lt;&gt;0,+(Y49/X49)*100,0)</f>
        <v>426.68341353545935</v>
      </c>
      <c r="AA49" s="44">
        <f>+AA25-AA48</f>
        <v>-83454514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522474724</v>
      </c>
      <c r="D5" s="19">
        <f>SUM(D6:D8)</f>
        <v>0</v>
      </c>
      <c r="E5" s="20">
        <f t="shared" si="0"/>
        <v>568105123</v>
      </c>
      <c r="F5" s="21">
        <f t="shared" si="0"/>
        <v>568105123</v>
      </c>
      <c r="G5" s="21">
        <f t="shared" si="0"/>
        <v>105424691</v>
      </c>
      <c r="H5" s="21">
        <f t="shared" si="0"/>
        <v>51160053</v>
      </c>
      <c r="I5" s="21">
        <f t="shared" si="0"/>
        <v>16358491</v>
      </c>
      <c r="J5" s="21">
        <f t="shared" si="0"/>
        <v>172943235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172943235</v>
      </c>
      <c r="X5" s="21">
        <f t="shared" si="0"/>
        <v>140178801</v>
      </c>
      <c r="Y5" s="21">
        <f t="shared" si="0"/>
        <v>32764434</v>
      </c>
      <c r="Z5" s="4">
        <f>+IF(X5&lt;&gt;0,+(Y5/X5)*100,0)</f>
        <v>23.373315912439573</v>
      </c>
      <c r="AA5" s="19">
        <f>SUM(AA6:AA8)</f>
        <v>568105123</v>
      </c>
    </row>
    <row r="6" spans="1:27" ht="13.5">
      <c r="A6" s="5" t="s">
        <v>33</v>
      </c>
      <c r="B6" s="3"/>
      <c r="C6" s="22">
        <v>2868926</v>
      </c>
      <c r="D6" s="22"/>
      <c r="E6" s="23">
        <v>5639411</v>
      </c>
      <c r="F6" s="24">
        <v>5639411</v>
      </c>
      <c r="G6" s="24">
        <v>461</v>
      </c>
      <c r="H6" s="24">
        <v>461</v>
      </c>
      <c r="I6" s="24">
        <v>461</v>
      </c>
      <c r="J6" s="24">
        <v>1383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1383</v>
      </c>
      <c r="X6" s="24">
        <v>829389</v>
      </c>
      <c r="Y6" s="24">
        <v>-828006</v>
      </c>
      <c r="Z6" s="6">
        <v>-99.83</v>
      </c>
      <c r="AA6" s="22">
        <v>5639411</v>
      </c>
    </row>
    <row r="7" spans="1:27" ht="13.5">
      <c r="A7" s="5" t="s">
        <v>34</v>
      </c>
      <c r="B7" s="3"/>
      <c r="C7" s="25">
        <v>517819976</v>
      </c>
      <c r="D7" s="25"/>
      <c r="E7" s="26">
        <v>561372601</v>
      </c>
      <c r="F7" s="27">
        <v>561372601</v>
      </c>
      <c r="G7" s="27">
        <v>105423654</v>
      </c>
      <c r="H7" s="27">
        <v>51153734</v>
      </c>
      <c r="I7" s="27">
        <v>16296606</v>
      </c>
      <c r="J7" s="27">
        <v>172873994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172873994</v>
      </c>
      <c r="X7" s="27">
        <v>138911154</v>
      </c>
      <c r="Y7" s="27">
        <v>33962840</v>
      </c>
      <c r="Z7" s="7">
        <v>24.45</v>
      </c>
      <c r="AA7" s="25">
        <v>561372601</v>
      </c>
    </row>
    <row r="8" spans="1:27" ht="13.5">
      <c r="A8" s="5" t="s">
        <v>35</v>
      </c>
      <c r="B8" s="3"/>
      <c r="C8" s="22">
        <v>1785822</v>
      </c>
      <c r="D8" s="22"/>
      <c r="E8" s="23">
        <v>1093111</v>
      </c>
      <c r="F8" s="24">
        <v>1093111</v>
      </c>
      <c r="G8" s="24">
        <v>576</v>
      </c>
      <c r="H8" s="24">
        <v>5858</v>
      </c>
      <c r="I8" s="24">
        <v>61424</v>
      </c>
      <c r="J8" s="24">
        <v>67858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67858</v>
      </c>
      <c r="X8" s="24">
        <v>438258</v>
      </c>
      <c r="Y8" s="24">
        <v>-370400</v>
      </c>
      <c r="Z8" s="6">
        <v>-84.52</v>
      </c>
      <c r="AA8" s="22">
        <v>1093111</v>
      </c>
    </row>
    <row r="9" spans="1:27" ht="13.5">
      <c r="A9" s="2" t="s">
        <v>36</v>
      </c>
      <c r="B9" s="3"/>
      <c r="C9" s="19">
        <f aca="true" t="shared" si="1" ref="C9:Y9">SUM(C10:C14)</f>
        <v>37749370</v>
      </c>
      <c r="D9" s="19">
        <f>SUM(D10:D14)</f>
        <v>0</v>
      </c>
      <c r="E9" s="20">
        <f t="shared" si="1"/>
        <v>36857451</v>
      </c>
      <c r="F9" s="21">
        <f t="shared" si="1"/>
        <v>36857451</v>
      </c>
      <c r="G9" s="21">
        <f t="shared" si="1"/>
        <v>734971</v>
      </c>
      <c r="H9" s="21">
        <f t="shared" si="1"/>
        <v>3214019</v>
      </c>
      <c r="I9" s="21">
        <f t="shared" si="1"/>
        <v>3976451</v>
      </c>
      <c r="J9" s="21">
        <f t="shared" si="1"/>
        <v>7925441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7925441</v>
      </c>
      <c r="X9" s="21">
        <f t="shared" si="1"/>
        <v>8664543</v>
      </c>
      <c r="Y9" s="21">
        <f t="shared" si="1"/>
        <v>-739102</v>
      </c>
      <c r="Z9" s="4">
        <f>+IF(X9&lt;&gt;0,+(Y9/X9)*100,0)</f>
        <v>-8.530190224689289</v>
      </c>
      <c r="AA9" s="19">
        <f>SUM(AA10:AA14)</f>
        <v>36857451</v>
      </c>
    </row>
    <row r="10" spans="1:27" ht="13.5">
      <c r="A10" s="5" t="s">
        <v>37</v>
      </c>
      <c r="B10" s="3"/>
      <c r="C10" s="22">
        <v>1021379</v>
      </c>
      <c r="D10" s="22"/>
      <c r="E10" s="23">
        <v>334707</v>
      </c>
      <c r="F10" s="24">
        <v>334707</v>
      </c>
      <c r="G10" s="24">
        <v>100758</v>
      </c>
      <c r="H10" s="24">
        <v>129242</v>
      </c>
      <c r="I10" s="24">
        <v>122766</v>
      </c>
      <c r="J10" s="24">
        <v>352766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352766</v>
      </c>
      <c r="X10" s="24">
        <v>259860</v>
      </c>
      <c r="Y10" s="24">
        <v>92906</v>
      </c>
      <c r="Z10" s="6">
        <v>35.75</v>
      </c>
      <c r="AA10" s="22">
        <v>334707</v>
      </c>
    </row>
    <row r="11" spans="1:27" ht="13.5">
      <c r="A11" s="5" t="s">
        <v>38</v>
      </c>
      <c r="B11" s="3"/>
      <c r="C11" s="22">
        <v>599944</v>
      </c>
      <c r="D11" s="22"/>
      <c r="E11" s="23">
        <v>35309</v>
      </c>
      <c r="F11" s="24">
        <v>35309</v>
      </c>
      <c r="G11" s="24"/>
      <c r="H11" s="24">
        <v>459</v>
      </c>
      <c r="I11" s="24">
        <v>-2103</v>
      </c>
      <c r="J11" s="24">
        <v>-1644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-1644</v>
      </c>
      <c r="X11" s="24">
        <v>419088</v>
      </c>
      <c r="Y11" s="24">
        <v>-420732</v>
      </c>
      <c r="Z11" s="6">
        <v>-100.39</v>
      </c>
      <c r="AA11" s="22">
        <v>35309</v>
      </c>
    </row>
    <row r="12" spans="1:27" ht="13.5">
      <c r="A12" s="5" t="s">
        <v>39</v>
      </c>
      <c r="B12" s="3"/>
      <c r="C12" s="22">
        <v>30078930</v>
      </c>
      <c r="D12" s="22"/>
      <c r="E12" s="23">
        <v>33882071</v>
      </c>
      <c r="F12" s="24">
        <v>33882071</v>
      </c>
      <c r="G12" s="24">
        <v>374205</v>
      </c>
      <c r="H12" s="24">
        <v>2827834</v>
      </c>
      <c r="I12" s="24">
        <v>3599255</v>
      </c>
      <c r="J12" s="24">
        <v>6801294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6801294</v>
      </c>
      <c r="X12" s="24">
        <v>7334253</v>
      </c>
      <c r="Y12" s="24">
        <v>-532959</v>
      </c>
      <c r="Z12" s="6">
        <v>-7.27</v>
      </c>
      <c r="AA12" s="22">
        <v>33882071</v>
      </c>
    </row>
    <row r="13" spans="1:27" ht="13.5">
      <c r="A13" s="5" t="s">
        <v>40</v>
      </c>
      <c r="B13" s="3"/>
      <c r="C13" s="22">
        <v>4172682</v>
      </c>
      <c r="D13" s="22"/>
      <c r="E13" s="23">
        <v>2605364</v>
      </c>
      <c r="F13" s="24">
        <v>2605364</v>
      </c>
      <c r="G13" s="24">
        <v>260008</v>
      </c>
      <c r="H13" s="24">
        <v>256484</v>
      </c>
      <c r="I13" s="24">
        <v>256533</v>
      </c>
      <c r="J13" s="24">
        <v>773025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773025</v>
      </c>
      <c r="X13" s="24">
        <v>651342</v>
      </c>
      <c r="Y13" s="24">
        <v>121683</v>
      </c>
      <c r="Z13" s="6">
        <v>18.68</v>
      </c>
      <c r="AA13" s="22">
        <v>2605364</v>
      </c>
    </row>
    <row r="14" spans="1:27" ht="13.5">
      <c r="A14" s="5" t="s">
        <v>41</v>
      </c>
      <c r="B14" s="3"/>
      <c r="C14" s="25">
        <v>1876435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75323562</v>
      </c>
      <c r="D15" s="19">
        <f>SUM(D16:D18)</f>
        <v>0</v>
      </c>
      <c r="E15" s="20">
        <f t="shared" si="2"/>
        <v>55417319</v>
      </c>
      <c r="F15" s="21">
        <f t="shared" si="2"/>
        <v>55417319</v>
      </c>
      <c r="G15" s="21">
        <f t="shared" si="2"/>
        <v>1157537</v>
      </c>
      <c r="H15" s="21">
        <f t="shared" si="2"/>
        <v>350252</v>
      </c>
      <c r="I15" s="21">
        <f t="shared" si="2"/>
        <v>3688503</v>
      </c>
      <c r="J15" s="21">
        <f t="shared" si="2"/>
        <v>5196292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5196292</v>
      </c>
      <c r="X15" s="21">
        <f t="shared" si="2"/>
        <v>2778924</v>
      </c>
      <c r="Y15" s="21">
        <f t="shared" si="2"/>
        <v>2417368</v>
      </c>
      <c r="Z15" s="4">
        <f>+IF(X15&lt;&gt;0,+(Y15/X15)*100,0)</f>
        <v>86.9893527134963</v>
      </c>
      <c r="AA15" s="19">
        <f>SUM(AA16:AA18)</f>
        <v>55417319</v>
      </c>
    </row>
    <row r="16" spans="1:27" ht="13.5">
      <c r="A16" s="5" t="s">
        <v>43</v>
      </c>
      <c r="B16" s="3"/>
      <c r="C16" s="22">
        <v>10337418</v>
      </c>
      <c r="D16" s="22"/>
      <c r="E16" s="23">
        <v>13200475</v>
      </c>
      <c r="F16" s="24">
        <v>13200475</v>
      </c>
      <c r="G16" s="24">
        <v>1144635</v>
      </c>
      <c r="H16" s="24">
        <v>331589</v>
      </c>
      <c r="I16" s="24">
        <v>3541175</v>
      </c>
      <c r="J16" s="24">
        <v>5017399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5017399</v>
      </c>
      <c r="X16" s="24">
        <v>2772318</v>
      </c>
      <c r="Y16" s="24">
        <v>2245081</v>
      </c>
      <c r="Z16" s="6">
        <v>80.98</v>
      </c>
      <c r="AA16" s="22">
        <v>13200475</v>
      </c>
    </row>
    <row r="17" spans="1:27" ht="13.5">
      <c r="A17" s="5" t="s">
        <v>44</v>
      </c>
      <c r="B17" s="3"/>
      <c r="C17" s="22">
        <v>64879357</v>
      </c>
      <c r="D17" s="22"/>
      <c r="E17" s="23">
        <v>42190419</v>
      </c>
      <c r="F17" s="24">
        <v>42190419</v>
      </c>
      <c r="G17" s="24">
        <v>8114</v>
      </c>
      <c r="H17" s="24"/>
      <c r="I17" s="24">
        <v>140000</v>
      </c>
      <c r="J17" s="24">
        <v>148114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148114</v>
      </c>
      <c r="X17" s="24"/>
      <c r="Y17" s="24">
        <v>148114</v>
      </c>
      <c r="Z17" s="6">
        <v>0</v>
      </c>
      <c r="AA17" s="22">
        <v>42190419</v>
      </c>
    </row>
    <row r="18" spans="1:27" ht="13.5">
      <c r="A18" s="5" t="s">
        <v>45</v>
      </c>
      <c r="B18" s="3"/>
      <c r="C18" s="22">
        <v>106787</v>
      </c>
      <c r="D18" s="22"/>
      <c r="E18" s="23">
        <v>26425</v>
      </c>
      <c r="F18" s="24">
        <v>26425</v>
      </c>
      <c r="G18" s="24">
        <v>4788</v>
      </c>
      <c r="H18" s="24">
        <v>18663</v>
      </c>
      <c r="I18" s="24">
        <v>7328</v>
      </c>
      <c r="J18" s="24">
        <v>30779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30779</v>
      </c>
      <c r="X18" s="24">
        <v>6606</v>
      </c>
      <c r="Y18" s="24">
        <v>24173</v>
      </c>
      <c r="Z18" s="6">
        <v>365.92</v>
      </c>
      <c r="AA18" s="22">
        <v>26425</v>
      </c>
    </row>
    <row r="19" spans="1:27" ht="13.5">
      <c r="A19" s="2" t="s">
        <v>46</v>
      </c>
      <c r="B19" s="8"/>
      <c r="C19" s="19">
        <f aca="true" t="shared" si="3" ref="C19:Y19">SUM(C20:C23)</f>
        <v>1207522614</v>
      </c>
      <c r="D19" s="19">
        <f>SUM(D20:D23)</f>
        <v>0</v>
      </c>
      <c r="E19" s="20">
        <f t="shared" si="3"/>
        <v>1411279068</v>
      </c>
      <c r="F19" s="21">
        <f t="shared" si="3"/>
        <v>1411279068</v>
      </c>
      <c r="G19" s="21">
        <f t="shared" si="3"/>
        <v>104057403</v>
      </c>
      <c r="H19" s="21">
        <f t="shared" si="3"/>
        <v>118005668</v>
      </c>
      <c r="I19" s="21">
        <f t="shared" si="3"/>
        <v>79120715</v>
      </c>
      <c r="J19" s="21">
        <f t="shared" si="3"/>
        <v>301183786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301183786</v>
      </c>
      <c r="X19" s="21">
        <f t="shared" si="3"/>
        <v>364266357</v>
      </c>
      <c r="Y19" s="21">
        <f t="shared" si="3"/>
        <v>-63082571</v>
      </c>
      <c r="Z19" s="4">
        <f>+IF(X19&lt;&gt;0,+(Y19/X19)*100,0)</f>
        <v>-17.317704418143673</v>
      </c>
      <c r="AA19" s="19">
        <f>SUM(AA20:AA23)</f>
        <v>1411279068</v>
      </c>
    </row>
    <row r="20" spans="1:27" ht="13.5">
      <c r="A20" s="5" t="s">
        <v>47</v>
      </c>
      <c r="B20" s="3"/>
      <c r="C20" s="22">
        <v>679317806</v>
      </c>
      <c r="D20" s="22"/>
      <c r="E20" s="23">
        <v>804945862</v>
      </c>
      <c r="F20" s="24">
        <v>804945862</v>
      </c>
      <c r="G20" s="24">
        <v>66971787</v>
      </c>
      <c r="H20" s="24">
        <v>78161974</v>
      </c>
      <c r="I20" s="24">
        <v>48433561</v>
      </c>
      <c r="J20" s="24">
        <v>193567322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193567322</v>
      </c>
      <c r="X20" s="24">
        <v>202895115</v>
      </c>
      <c r="Y20" s="24">
        <v>-9327793</v>
      </c>
      <c r="Z20" s="6">
        <v>-4.6</v>
      </c>
      <c r="AA20" s="22">
        <v>804945862</v>
      </c>
    </row>
    <row r="21" spans="1:27" ht="13.5">
      <c r="A21" s="5" t="s">
        <v>48</v>
      </c>
      <c r="B21" s="3"/>
      <c r="C21" s="22">
        <v>303397518</v>
      </c>
      <c r="D21" s="22"/>
      <c r="E21" s="23">
        <v>343108582</v>
      </c>
      <c r="F21" s="24">
        <v>343108582</v>
      </c>
      <c r="G21" s="24">
        <v>21575190</v>
      </c>
      <c r="H21" s="24">
        <v>24318707</v>
      </c>
      <c r="I21" s="24">
        <v>15406695</v>
      </c>
      <c r="J21" s="24">
        <v>61300592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61300592</v>
      </c>
      <c r="X21" s="24">
        <v>87495786</v>
      </c>
      <c r="Y21" s="24">
        <v>-26195194</v>
      </c>
      <c r="Z21" s="6">
        <v>-29.94</v>
      </c>
      <c r="AA21" s="22">
        <v>343108582</v>
      </c>
    </row>
    <row r="22" spans="1:27" ht="13.5">
      <c r="A22" s="5" t="s">
        <v>49</v>
      </c>
      <c r="B22" s="3"/>
      <c r="C22" s="25">
        <v>151758731</v>
      </c>
      <c r="D22" s="25"/>
      <c r="E22" s="26">
        <v>187293350</v>
      </c>
      <c r="F22" s="27">
        <v>187293350</v>
      </c>
      <c r="G22" s="27">
        <v>9499766</v>
      </c>
      <c r="H22" s="27">
        <v>9893014</v>
      </c>
      <c r="I22" s="27">
        <v>9292574</v>
      </c>
      <c r="J22" s="27">
        <v>28685354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28685354</v>
      </c>
      <c r="X22" s="27">
        <v>55590444</v>
      </c>
      <c r="Y22" s="27">
        <v>-26905090</v>
      </c>
      <c r="Z22" s="7">
        <v>-48.4</v>
      </c>
      <c r="AA22" s="25">
        <v>187293350</v>
      </c>
    </row>
    <row r="23" spans="1:27" ht="13.5">
      <c r="A23" s="5" t="s">
        <v>50</v>
      </c>
      <c r="B23" s="3"/>
      <c r="C23" s="22">
        <v>73048559</v>
      </c>
      <c r="D23" s="22"/>
      <c r="E23" s="23">
        <v>75931274</v>
      </c>
      <c r="F23" s="24">
        <v>75931274</v>
      </c>
      <c r="G23" s="24">
        <v>6010660</v>
      </c>
      <c r="H23" s="24">
        <v>5631973</v>
      </c>
      <c r="I23" s="24">
        <v>5987885</v>
      </c>
      <c r="J23" s="24">
        <v>17630518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17630518</v>
      </c>
      <c r="X23" s="24">
        <v>18285012</v>
      </c>
      <c r="Y23" s="24">
        <v>-654494</v>
      </c>
      <c r="Z23" s="6">
        <v>-3.58</v>
      </c>
      <c r="AA23" s="22">
        <v>75931274</v>
      </c>
    </row>
    <row r="24" spans="1:27" ht="13.5">
      <c r="A24" s="2" t="s">
        <v>51</v>
      </c>
      <c r="B24" s="8" t="s">
        <v>52</v>
      </c>
      <c r="C24" s="19">
        <v>4977143</v>
      </c>
      <c r="D24" s="19"/>
      <c r="E24" s="20">
        <v>9801626</v>
      </c>
      <c r="F24" s="21">
        <v>9801626</v>
      </c>
      <c r="G24" s="21">
        <v>119059</v>
      </c>
      <c r="H24" s="21">
        <v>336890</v>
      </c>
      <c r="I24" s="21">
        <v>491384</v>
      </c>
      <c r="J24" s="21">
        <v>947333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947333</v>
      </c>
      <c r="X24" s="21">
        <v>1325730</v>
      </c>
      <c r="Y24" s="21">
        <v>-378397</v>
      </c>
      <c r="Z24" s="4">
        <v>-28.54</v>
      </c>
      <c r="AA24" s="19">
        <v>9801626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1848047413</v>
      </c>
      <c r="D25" s="40">
        <f>+D5+D9+D15+D19+D24</f>
        <v>0</v>
      </c>
      <c r="E25" s="41">
        <f t="shared" si="4"/>
        <v>2081460587</v>
      </c>
      <c r="F25" s="42">
        <f t="shared" si="4"/>
        <v>2081460587</v>
      </c>
      <c r="G25" s="42">
        <f t="shared" si="4"/>
        <v>211493661</v>
      </c>
      <c r="H25" s="42">
        <f t="shared" si="4"/>
        <v>173066882</v>
      </c>
      <c r="I25" s="42">
        <f t="shared" si="4"/>
        <v>103635544</v>
      </c>
      <c r="J25" s="42">
        <f t="shared" si="4"/>
        <v>488196087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488196087</v>
      </c>
      <c r="X25" s="42">
        <f t="shared" si="4"/>
        <v>517214355</v>
      </c>
      <c r="Y25" s="42">
        <f t="shared" si="4"/>
        <v>-29018268</v>
      </c>
      <c r="Z25" s="43">
        <f>+IF(X25&lt;&gt;0,+(Y25/X25)*100,0)</f>
        <v>-5.610491611355219</v>
      </c>
      <c r="AA25" s="40">
        <f>+AA5+AA9+AA15+AA19+AA24</f>
        <v>2081460587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357122493</v>
      </c>
      <c r="D28" s="19">
        <f>SUM(D29:D31)</f>
        <v>0</v>
      </c>
      <c r="E28" s="20">
        <f t="shared" si="5"/>
        <v>375940005</v>
      </c>
      <c r="F28" s="21">
        <f t="shared" si="5"/>
        <v>375940005</v>
      </c>
      <c r="G28" s="21">
        <f t="shared" si="5"/>
        <v>21340559</v>
      </c>
      <c r="H28" s="21">
        <f t="shared" si="5"/>
        <v>25228653</v>
      </c>
      <c r="I28" s="21">
        <f t="shared" si="5"/>
        <v>31126997</v>
      </c>
      <c r="J28" s="21">
        <f t="shared" si="5"/>
        <v>77696209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77696209</v>
      </c>
      <c r="X28" s="21">
        <f t="shared" si="5"/>
        <v>77318403</v>
      </c>
      <c r="Y28" s="21">
        <f t="shared" si="5"/>
        <v>377806</v>
      </c>
      <c r="Z28" s="4">
        <f>+IF(X28&lt;&gt;0,+(Y28/X28)*100,0)</f>
        <v>0.48863657983210024</v>
      </c>
      <c r="AA28" s="19">
        <f>SUM(AA29:AA31)</f>
        <v>375940005</v>
      </c>
    </row>
    <row r="29" spans="1:27" ht="13.5">
      <c r="A29" s="5" t="s">
        <v>33</v>
      </c>
      <c r="B29" s="3"/>
      <c r="C29" s="22">
        <v>130679840</v>
      </c>
      <c r="D29" s="22"/>
      <c r="E29" s="23">
        <v>102775676</v>
      </c>
      <c r="F29" s="24">
        <v>102775676</v>
      </c>
      <c r="G29" s="24">
        <v>6718024</v>
      </c>
      <c r="H29" s="24">
        <v>4788918</v>
      </c>
      <c r="I29" s="24">
        <v>11414351</v>
      </c>
      <c r="J29" s="24">
        <v>22921293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22921293</v>
      </c>
      <c r="X29" s="24">
        <v>20549409</v>
      </c>
      <c r="Y29" s="24">
        <v>2371884</v>
      </c>
      <c r="Z29" s="6">
        <v>11.54</v>
      </c>
      <c r="AA29" s="22">
        <v>102775676</v>
      </c>
    </row>
    <row r="30" spans="1:27" ht="13.5">
      <c r="A30" s="5" t="s">
        <v>34</v>
      </c>
      <c r="B30" s="3"/>
      <c r="C30" s="25">
        <v>121903377</v>
      </c>
      <c r="D30" s="25"/>
      <c r="E30" s="26">
        <v>173617857</v>
      </c>
      <c r="F30" s="27">
        <v>173617857</v>
      </c>
      <c r="G30" s="27">
        <v>8994313</v>
      </c>
      <c r="H30" s="27">
        <v>12635818</v>
      </c>
      <c r="I30" s="27">
        <v>12131272</v>
      </c>
      <c r="J30" s="27">
        <v>33761403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33761403</v>
      </c>
      <c r="X30" s="27">
        <v>47045976</v>
      </c>
      <c r="Y30" s="27">
        <v>-13284573</v>
      </c>
      <c r="Z30" s="7">
        <v>-28.24</v>
      </c>
      <c r="AA30" s="25">
        <v>173617857</v>
      </c>
    </row>
    <row r="31" spans="1:27" ht="13.5">
      <c r="A31" s="5" t="s">
        <v>35</v>
      </c>
      <c r="B31" s="3"/>
      <c r="C31" s="22">
        <v>104539276</v>
      </c>
      <c r="D31" s="22"/>
      <c r="E31" s="23">
        <v>99546472</v>
      </c>
      <c r="F31" s="24">
        <v>99546472</v>
      </c>
      <c r="G31" s="24">
        <v>5628222</v>
      </c>
      <c r="H31" s="24">
        <v>7803917</v>
      </c>
      <c r="I31" s="24">
        <v>7581374</v>
      </c>
      <c r="J31" s="24">
        <v>21013513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21013513</v>
      </c>
      <c r="X31" s="24">
        <v>9723018</v>
      </c>
      <c r="Y31" s="24">
        <v>11290495</v>
      </c>
      <c r="Z31" s="6">
        <v>116.12</v>
      </c>
      <c r="AA31" s="22">
        <v>99546472</v>
      </c>
    </row>
    <row r="32" spans="1:27" ht="13.5">
      <c r="A32" s="2" t="s">
        <v>36</v>
      </c>
      <c r="B32" s="3"/>
      <c r="C32" s="19">
        <f aca="true" t="shared" si="6" ref="C32:Y32">SUM(C33:C37)</f>
        <v>165555397</v>
      </c>
      <c r="D32" s="19">
        <f>SUM(D33:D37)</f>
        <v>0</v>
      </c>
      <c r="E32" s="20">
        <f t="shared" si="6"/>
        <v>169387698</v>
      </c>
      <c r="F32" s="21">
        <f t="shared" si="6"/>
        <v>169387698</v>
      </c>
      <c r="G32" s="21">
        <f t="shared" si="6"/>
        <v>15318918</v>
      </c>
      <c r="H32" s="21">
        <f t="shared" si="6"/>
        <v>16318684</v>
      </c>
      <c r="I32" s="21">
        <f t="shared" si="6"/>
        <v>16794783</v>
      </c>
      <c r="J32" s="21">
        <f t="shared" si="6"/>
        <v>48432385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48432385</v>
      </c>
      <c r="X32" s="21">
        <f t="shared" si="6"/>
        <v>42771129</v>
      </c>
      <c r="Y32" s="21">
        <f t="shared" si="6"/>
        <v>5661256</v>
      </c>
      <c r="Z32" s="4">
        <f>+IF(X32&lt;&gt;0,+(Y32/X32)*100,0)</f>
        <v>13.23616217846389</v>
      </c>
      <c r="AA32" s="19">
        <f>SUM(AA33:AA37)</f>
        <v>169387698</v>
      </c>
    </row>
    <row r="33" spans="1:27" ht="13.5">
      <c r="A33" s="5" t="s">
        <v>37</v>
      </c>
      <c r="B33" s="3"/>
      <c r="C33" s="22">
        <v>18789355</v>
      </c>
      <c r="D33" s="22"/>
      <c r="E33" s="23">
        <v>22504409</v>
      </c>
      <c r="F33" s="24">
        <v>22504409</v>
      </c>
      <c r="G33" s="24">
        <v>1776561</v>
      </c>
      <c r="H33" s="24">
        <v>1939457</v>
      </c>
      <c r="I33" s="24">
        <v>1807096</v>
      </c>
      <c r="J33" s="24">
        <v>5523114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5523114</v>
      </c>
      <c r="X33" s="24">
        <v>5730618</v>
      </c>
      <c r="Y33" s="24">
        <v>-207504</v>
      </c>
      <c r="Z33" s="6">
        <v>-3.62</v>
      </c>
      <c r="AA33" s="22">
        <v>22504409</v>
      </c>
    </row>
    <row r="34" spans="1:27" ht="13.5">
      <c r="A34" s="5" t="s">
        <v>38</v>
      </c>
      <c r="B34" s="3"/>
      <c r="C34" s="22">
        <v>22495311</v>
      </c>
      <c r="D34" s="22"/>
      <c r="E34" s="23">
        <v>26080768</v>
      </c>
      <c r="F34" s="24">
        <v>26080768</v>
      </c>
      <c r="G34" s="24">
        <v>1364710</v>
      </c>
      <c r="H34" s="24">
        <v>2382418</v>
      </c>
      <c r="I34" s="24">
        <v>1648014</v>
      </c>
      <c r="J34" s="24">
        <v>5395142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5395142</v>
      </c>
      <c r="X34" s="24">
        <v>6602895</v>
      </c>
      <c r="Y34" s="24">
        <v>-1207753</v>
      </c>
      <c r="Z34" s="6">
        <v>-18.29</v>
      </c>
      <c r="AA34" s="22">
        <v>26080768</v>
      </c>
    </row>
    <row r="35" spans="1:27" ht="13.5">
      <c r="A35" s="5" t="s">
        <v>39</v>
      </c>
      <c r="B35" s="3"/>
      <c r="C35" s="22">
        <v>100480616</v>
      </c>
      <c r="D35" s="22"/>
      <c r="E35" s="23">
        <v>91375034</v>
      </c>
      <c r="F35" s="24">
        <v>91375034</v>
      </c>
      <c r="G35" s="24">
        <v>9863118</v>
      </c>
      <c r="H35" s="24">
        <v>9598143</v>
      </c>
      <c r="I35" s="24">
        <v>11493257</v>
      </c>
      <c r="J35" s="24">
        <v>30954518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30954518</v>
      </c>
      <c r="X35" s="24">
        <v>23014314</v>
      </c>
      <c r="Y35" s="24">
        <v>7940204</v>
      </c>
      <c r="Z35" s="6">
        <v>34.5</v>
      </c>
      <c r="AA35" s="22">
        <v>91375034</v>
      </c>
    </row>
    <row r="36" spans="1:27" ht="13.5">
      <c r="A36" s="5" t="s">
        <v>40</v>
      </c>
      <c r="B36" s="3"/>
      <c r="C36" s="22">
        <v>7969266</v>
      </c>
      <c r="D36" s="22"/>
      <c r="E36" s="23">
        <v>10070956</v>
      </c>
      <c r="F36" s="24">
        <v>10070956</v>
      </c>
      <c r="G36" s="24">
        <v>853333</v>
      </c>
      <c r="H36" s="24">
        <v>899630</v>
      </c>
      <c r="I36" s="24">
        <v>939591</v>
      </c>
      <c r="J36" s="24">
        <v>2692554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2692554</v>
      </c>
      <c r="X36" s="24">
        <v>2581722</v>
      </c>
      <c r="Y36" s="24">
        <v>110832</v>
      </c>
      <c r="Z36" s="6">
        <v>4.29</v>
      </c>
      <c r="AA36" s="22">
        <v>10070956</v>
      </c>
    </row>
    <row r="37" spans="1:27" ht="13.5">
      <c r="A37" s="5" t="s">
        <v>41</v>
      </c>
      <c r="B37" s="3"/>
      <c r="C37" s="25">
        <v>15820849</v>
      </c>
      <c r="D37" s="25"/>
      <c r="E37" s="26">
        <v>19356531</v>
      </c>
      <c r="F37" s="27">
        <v>19356531</v>
      </c>
      <c r="G37" s="27">
        <v>1461196</v>
      </c>
      <c r="H37" s="27">
        <v>1499036</v>
      </c>
      <c r="I37" s="27">
        <v>906825</v>
      </c>
      <c r="J37" s="27">
        <v>3867057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3867057</v>
      </c>
      <c r="X37" s="27">
        <v>4841580</v>
      </c>
      <c r="Y37" s="27">
        <v>-974523</v>
      </c>
      <c r="Z37" s="7">
        <v>-20.13</v>
      </c>
      <c r="AA37" s="25">
        <v>19356531</v>
      </c>
    </row>
    <row r="38" spans="1:27" ht="13.5">
      <c r="A38" s="2" t="s">
        <v>42</v>
      </c>
      <c r="B38" s="8"/>
      <c r="C38" s="19">
        <f aca="true" t="shared" si="7" ref="C38:Y38">SUM(C39:C41)</f>
        <v>60744789</v>
      </c>
      <c r="D38" s="19">
        <f>SUM(D39:D41)</f>
        <v>0</v>
      </c>
      <c r="E38" s="20">
        <f t="shared" si="7"/>
        <v>103288209</v>
      </c>
      <c r="F38" s="21">
        <f t="shared" si="7"/>
        <v>103288209</v>
      </c>
      <c r="G38" s="21">
        <f t="shared" si="7"/>
        <v>2590294</v>
      </c>
      <c r="H38" s="21">
        <f t="shared" si="7"/>
        <v>3834982</v>
      </c>
      <c r="I38" s="21">
        <f t="shared" si="7"/>
        <v>4480159</v>
      </c>
      <c r="J38" s="21">
        <f t="shared" si="7"/>
        <v>10905435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10905435</v>
      </c>
      <c r="X38" s="21">
        <f t="shared" si="7"/>
        <v>14504148</v>
      </c>
      <c r="Y38" s="21">
        <f t="shared" si="7"/>
        <v>-3598713</v>
      </c>
      <c r="Z38" s="4">
        <f>+IF(X38&lt;&gt;0,+(Y38/X38)*100,0)</f>
        <v>-24.81161251250332</v>
      </c>
      <c r="AA38" s="19">
        <f>SUM(AA39:AA41)</f>
        <v>103288209</v>
      </c>
    </row>
    <row r="39" spans="1:27" ht="13.5">
      <c r="A39" s="5" t="s">
        <v>43</v>
      </c>
      <c r="B39" s="3"/>
      <c r="C39" s="22">
        <v>18637352</v>
      </c>
      <c r="D39" s="22"/>
      <c r="E39" s="23">
        <v>22675161</v>
      </c>
      <c r="F39" s="24">
        <v>22675161</v>
      </c>
      <c r="G39" s="24">
        <v>1275696</v>
      </c>
      <c r="H39" s="24">
        <v>1225654</v>
      </c>
      <c r="I39" s="24">
        <v>1277484</v>
      </c>
      <c r="J39" s="24">
        <v>3778834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3778834</v>
      </c>
      <c r="X39" s="24">
        <v>13199166</v>
      </c>
      <c r="Y39" s="24">
        <v>-9420332</v>
      </c>
      <c r="Z39" s="6">
        <v>-71.37</v>
      </c>
      <c r="AA39" s="22">
        <v>22675161</v>
      </c>
    </row>
    <row r="40" spans="1:27" ht="13.5">
      <c r="A40" s="5" t="s">
        <v>44</v>
      </c>
      <c r="B40" s="3"/>
      <c r="C40" s="22">
        <v>38636017</v>
      </c>
      <c r="D40" s="22"/>
      <c r="E40" s="23">
        <v>75393122</v>
      </c>
      <c r="F40" s="24">
        <v>75393122</v>
      </c>
      <c r="G40" s="24">
        <v>1018050</v>
      </c>
      <c r="H40" s="24">
        <v>2335465</v>
      </c>
      <c r="I40" s="24">
        <v>2866871</v>
      </c>
      <c r="J40" s="24">
        <v>6220386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6220386</v>
      </c>
      <c r="X40" s="24"/>
      <c r="Y40" s="24">
        <v>6220386</v>
      </c>
      <c r="Z40" s="6">
        <v>0</v>
      </c>
      <c r="AA40" s="22">
        <v>75393122</v>
      </c>
    </row>
    <row r="41" spans="1:27" ht="13.5">
      <c r="A41" s="5" t="s">
        <v>45</v>
      </c>
      <c r="B41" s="3"/>
      <c r="C41" s="22">
        <v>3471420</v>
      </c>
      <c r="D41" s="22"/>
      <c r="E41" s="23">
        <v>5219926</v>
      </c>
      <c r="F41" s="24">
        <v>5219926</v>
      </c>
      <c r="G41" s="24">
        <v>296548</v>
      </c>
      <c r="H41" s="24">
        <v>273863</v>
      </c>
      <c r="I41" s="24">
        <v>335804</v>
      </c>
      <c r="J41" s="24">
        <v>906215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906215</v>
      </c>
      <c r="X41" s="24">
        <v>1304982</v>
      </c>
      <c r="Y41" s="24">
        <v>-398767</v>
      </c>
      <c r="Z41" s="6">
        <v>-30.56</v>
      </c>
      <c r="AA41" s="22">
        <v>5219926</v>
      </c>
    </row>
    <row r="42" spans="1:27" ht="13.5">
      <c r="A42" s="2" t="s">
        <v>46</v>
      </c>
      <c r="B42" s="8"/>
      <c r="C42" s="19">
        <f aca="true" t="shared" si="8" ref="C42:Y42">SUM(C43:C46)</f>
        <v>1152343080</v>
      </c>
      <c r="D42" s="19">
        <f>SUM(D43:D46)</f>
        <v>0</v>
      </c>
      <c r="E42" s="20">
        <f t="shared" si="8"/>
        <v>1261248319</v>
      </c>
      <c r="F42" s="21">
        <f t="shared" si="8"/>
        <v>1261248319</v>
      </c>
      <c r="G42" s="21">
        <f t="shared" si="8"/>
        <v>50133260</v>
      </c>
      <c r="H42" s="21">
        <f t="shared" si="8"/>
        <v>81047764</v>
      </c>
      <c r="I42" s="21">
        <f t="shared" si="8"/>
        <v>80465705</v>
      </c>
      <c r="J42" s="21">
        <f t="shared" si="8"/>
        <v>211646729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211646729</v>
      </c>
      <c r="X42" s="21">
        <f t="shared" si="8"/>
        <v>334711842</v>
      </c>
      <c r="Y42" s="21">
        <f t="shared" si="8"/>
        <v>-123065113</v>
      </c>
      <c r="Z42" s="4">
        <f>+IF(X42&lt;&gt;0,+(Y42/X42)*100,0)</f>
        <v>-36.767481026261386</v>
      </c>
      <c r="AA42" s="19">
        <f>SUM(AA43:AA46)</f>
        <v>1261248319</v>
      </c>
    </row>
    <row r="43" spans="1:27" ht="13.5">
      <c r="A43" s="5" t="s">
        <v>47</v>
      </c>
      <c r="B43" s="3"/>
      <c r="C43" s="22">
        <v>793854897</v>
      </c>
      <c r="D43" s="22"/>
      <c r="E43" s="23">
        <v>900419898</v>
      </c>
      <c r="F43" s="24">
        <v>900419898</v>
      </c>
      <c r="G43" s="24">
        <v>35883169</v>
      </c>
      <c r="H43" s="24">
        <v>63182285</v>
      </c>
      <c r="I43" s="24">
        <v>56310029</v>
      </c>
      <c r="J43" s="24">
        <v>155375483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155375483</v>
      </c>
      <c r="X43" s="24">
        <v>228871179</v>
      </c>
      <c r="Y43" s="24">
        <v>-73495696</v>
      </c>
      <c r="Z43" s="6">
        <v>-32.11</v>
      </c>
      <c r="AA43" s="22">
        <v>900419898</v>
      </c>
    </row>
    <row r="44" spans="1:27" ht="13.5">
      <c r="A44" s="5" t="s">
        <v>48</v>
      </c>
      <c r="B44" s="3"/>
      <c r="C44" s="22">
        <v>202958141</v>
      </c>
      <c r="D44" s="22"/>
      <c r="E44" s="23">
        <v>182617566</v>
      </c>
      <c r="F44" s="24">
        <v>182617566</v>
      </c>
      <c r="G44" s="24">
        <v>5792138</v>
      </c>
      <c r="H44" s="24">
        <v>6595601</v>
      </c>
      <c r="I44" s="24">
        <v>13676823</v>
      </c>
      <c r="J44" s="24">
        <v>26064562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26064562</v>
      </c>
      <c r="X44" s="24">
        <v>42569952</v>
      </c>
      <c r="Y44" s="24">
        <v>-16505390</v>
      </c>
      <c r="Z44" s="6">
        <v>-38.77</v>
      </c>
      <c r="AA44" s="22">
        <v>182617566</v>
      </c>
    </row>
    <row r="45" spans="1:27" ht="13.5">
      <c r="A45" s="5" t="s">
        <v>49</v>
      </c>
      <c r="B45" s="3"/>
      <c r="C45" s="25">
        <v>78390971</v>
      </c>
      <c r="D45" s="25"/>
      <c r="E45" s="26">
        <v>104330665</v>
      </c>
      <c r="F45" s="27">
        <v>104330665</v>
      </c>
      <c r="G45" s="27">
        <v>4049631</v>
      </c>
      <c r="H45" s="27">
        <v>5785881</v>
      </c>
      <c r="I45" s="27">
        <v>5127711</v>
      </c>
      <c r="J45" s="27">
        <v>14963223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14963223</v>
      </c>
      <c r="X45" s="27">
        <v>43449042</v>
      </c>
      <c r="Y45" s="27">
        <v>-28485819</v>
      </c>
      <c r="Z45" s="7">
        <v>-65.56</v>
      </c>
      <c r="AA45" s="25">
        <v>104330665</v>
      </c>
    </row>
    <row r="46" spans="1:27" ht="13.5">
      <c r="A46" s="5" t="s">
        <v>50</v>
      </c>
      <c r="B46" s="3"/>
      <c r="C46" s="22">
        <v>77139071</v>
      </c>
      <c r="D46" s="22"/>
      <c r="E46" s="23">
        <v>73880190</v>
      </c>
      <c r="F46" s="24">
        <v>73880190</v>
      </c>
      <c r="G46" s="24">
        <v>4408322</v>
      </c>
      <c r="H46" s="24">
        <v>5483997</v>
      </c>
      <c r="I46" s="24">
        <v>5351142</v>
      </c>
      <c r="J46" s="24">
        <v>15243461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15243461</v>
      </c>
      <c r="X46" s="24">
        <v>19821669</v>
      </c>
      <c r="Y46" s="24">
        <v>-4578208</v>
      </c>
      <c r="Z46" s="6">
        <v>-23.1</v>
      </c>
      <c r="AA46" s="22">
        <v>73880190</v>
      </c>
    </row>
    <row r="47" spans="1:27" ht="13.5">
      <c r="A47" s="2" t="s">
        <v>51</v>
      </c>
      <c r="B47" s="8" t="s">
        <v>52</v>
      </c>
      <c r="C47" s="19">
        <v>9903308</v>
      </c>
      <c r="D47" s="19"/>
      <c r="E47" s="20">
        <v>11680163</v>
      </c>
      <c r="F47" s="21">
        <v>11680163</v>
      </c>
      <c r="G47" s="21">
        <v>699669</v>
      </c>
      <c r="H47" s="21">
        <v>1073356</v>
      </c>
      <c r="I47" s="21">
        <v>882945</v>
      </c>
      <c r="J47" s="21">
        <v>2655970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2655970</v>
      </c>
      <c r="X47" s="21">
        <v>3083373</v>
      </c>
      <c r="Y47" s="21">
        <v>-427403</v>
      </c>
      <c r="Z47" s="4">
        <v>-13.86</v>
      </c>
      <c r="AA47" s="19">
        <v>11680163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1745669067</v>
      </c>
      <c r="D48" s="40">
        <f>+D28+D32+D38+D42+D47</f>
        <v>0</v>
      </c>
      <c r="E48" s="41">
        <f t="shared" si="9"/>
        <v>1921544394</v>
      </c>
      <c r="F48" s="42">
        <f t="shared" si="9"/>
        <v>1921544394</v>
      </c>
      <c r="G48" s="42">
        <f t="shared" si="9"/>
        <v>90082700</v>
      </c>
      <c r="H48" s="42">
        <f t="shared" si="9"/>
        <v>127503439</v>
      </c>
      <c r="I48" s="42">
        <f t="shared" si="9"/>
        <v>133750589</v>
      </c>
      <c r="J48" s="42">
        <f t="shared" si="9"/>
        <v>351336728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351336728</v>
      </c>
      <c r="X48" s="42">
        <f t="shared" si="9"/>
        <v>472388895</v>
      </c>
      <c r="Y48" s="42">
        <f t="shared" si="9"/>
        <v>-121052167</v>
      </c>
      <c r="Z48" s="43">
        <f>+IF(X48&lt;&gt;0,+(Y48/X48)*100,0)</f>
        <v>-25.625531904173997</v>
      </c>
      <c r="AA48" s="40">
        <f>+AA28+AA32+AA38+AA42+AA47</f>
        <v>1921544394</v>
      </c>
    </row>
    <row r="49" spans="1:27" ht="13.5">
      <c r="A49" s="14" t="s">
        <v>58</v>
      </c>
      <c r="B49" s="15"/>
      <c r="C49" s="44">
        <f aca="true" t="shared" si="10" ref="C49:Y49">+C25-C48</f>
        <v>102378346</v>
      </c>
      <c r="D49" s="44">
        <f>+D25-D48</f>
        <v>0</v>
      </c>
      <c r="E49" s="45">
        <f t="shared" si="10"/>
        <v>159916193</v>
      </c>
      <c r="F49" s="46">
        <f t="shared" si="10"/>
        <v>159916193</v>
      </c>
      <c r="G49" s="46">
        <f t="shared" si="10"/>
        <v>121410961</v>
      </c>
      <c r="H49" s="46">
        <f t="shared" si="10"/>
        <v>45563443</v>
      </c>
      <c r="I49" s="46">
        <f t="shared" si="10"/>
        <v>-30115045</v>
      </c>
      <c r="J49" s="46">
        <f t="shared" si="10"/>
        <v>136859359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136859359</v>
      </c>
      <c r="X49" s="46">
        <f>IF(F25=F48,0,X25-X48)</f>
        <v>44825460</v>
      </c>
      <c r="Y49" s="46">
        <f t="shared" si="10"/>
        <v>92033899</v>
      </c>
      <c r="Z49" s="47">
        <f>+IF(X49&lt;&gt;0,+(Y49/X49)*100,0)</f>
        <v>205.31612837882759</v>
      </c>
      <c r="AA49" s="44">
        <f>+AA25-AA48</f>
        <v>159916193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441683899</v>
      </c>
      <c r="F5" s="21">
        <f t="shared" si="0"/>
        <v>441683899</v>
      </c>
      <c r="G5" s="21">
        <f t="shared" si="0"/>
        <v>53408942</v>
      </c>
      <c r="H5" s="21">
        <f t="shared" si="0"/>
        <v>29017518</v>
      </c>
      <c r="I5" s="21">
        <f t="shared" si="0"/>
        <v>27986364</v>
      </c>
      <c r="J5" s="21">
        <f t="shared" si="0"/>
        <v>110412824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110412824</v>
      </c>
      <c r="X5" s="21">
        <f t="shared" si="0"/>
        <v>111215869</v>
      </c>
      <c r="Y5" s="21">
        <f t="shared" si="0"/>
        <v>-803045</v>
      </c>
      <c r="Z5" s="4">
        <f>+IF(X5&lt;&gt;0,+(Y5/X5)*100,0)</f>
        <v>-0.7220597269261997</v>
      </c>
      <c r="AA5" s="19">
        <f>SUM(AA6:AA8)</f>
        <v>441683899</v>
      </c>
    </row>
    <row r="6" spans="1:27" ht="13.5">
      <c r="A6" s="5" t="s">
        <v>33</v>
      </c>
      <c r="B6" s="3"/>
      <c r="C6" s="22"/>
      <c r="D6" s="22"/>
      <c r="E6" s="23">
        <v>46069304</v>
      </c>
      <c r="F6" s="24">
        <v>46069304</v>
      </c>
      <c r="G6" s="24">
        <v>18182613</v>
      </c>
      <c r="H6" s="24">
        <v>4005</v>
      </c>
      <c r="I6" s="24">
        <v>5393</v>
      </c>
      <c r="J6" s="24">
        <v>18192011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18192011</v>
      </c>
      <c r="X6" s="24">
        <v>18425872</v>
      </c>
      <c r="Y6" s="24">
        <v>-233861</v>
      </c>
      <c r="Z6" s="6">
        <v>-1.27</v>
      </c>
      <c r="AA6" s="22">
        <v>46069304</v>
      </c>
    </row>
    <row r="7" spans="1:27" ht="13.5">
      <c r="A7" s="5" t="s">
        <v>34</v>
      </c>
      <c r="B7" s="3"/>
      <c r="C7" s="25"/>
      <c r="D7" s="25"/>
      <c r="E7" s="26">
        <v>310231565</v>
      </c>
      <c r="F7" s="27">
        <v>310231565</v>
      </c>
      <c r="G7" s="27">
        <v>30326367</v>
      </c>
      <c r="H7" s="27">
        <v>25600578</v>
      </c>
      <c r="I7" s="27">
        <v>24752329</v>
      </c>
      <c r="J7" s="27">
        <v>80679274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80679274</v>
      </c>
      <c r="X7" s="27">
        <v>75761470</v>
      </c>
      <c r="Y7" s="27">
        <v>4917804</v>
      </c>
      <c r="Z7" s="7">
        <v>6.49</v>
      </c>
      <c r="AA7" s="25">
        <v>310231565</v>
      </c>
    </row>
    <row r="8" spans="1:27" ht="13.5">
      <c r="A8" s="5" t="s">
        <v>35</v>
      </c>
      <c r="B8" s="3"/>
      <c r="C8" s="22"/>
      <c r="D8" s="22"/>
      <c r="E8" s="23">
        <v>85383030</v>
      </c>
      <c r="F8" s="24">
        <v>85383030</v>
      </c>
      <c r="G8" s="24">
        <v>4899962</v>
      </c>
      <c r="H8" s="24">
        <v>3412935</v>
      </c>
      <c r="I8" s="24">
        <v>3228642</v>
      </c>
      <c r="J8" s="24">
        <v>11541539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11541539</v>
      </c>
      <c r="X8" s="24">
        <v>17028527</v>
      </c>
      <c r="Y8" s="24">
        <v>-5486988</v>
      </c>
      <c r="Z8" s="6">
        <v>-32.22</v>
      </c>
      <c r="AA8" s="22">
        <v>85383030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111527075</v>
      </c>
      <c r="F9" s="21">
        <f t="shared" si="1"/>
        <v>111527075</v>
      </c>
      <c r="G9" s="21">
        <f t="shared" si="1"/>
        <v>1122064</v>
      </c>
      <c r="H9" s="21">
        <f t="shared" si="1"/>
        <v>964003</v>
      </c>
      <c r="I9" s="21">
        <f t="shared" si="1"/>
        <v>2879910</v>
      </c>
      <c r="J9" s="21">
        <f t="shared" si="1"/>
        <v>4965977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4965977</v>
      </c>
      <c r="X9" s="21">
        <f t="shared" si="1"/>
        <v>4623392</v>
      </c>
      <c r="Y9" s="21">
        <f t="shared" si="1"/>
        <v>342585</v>
      </c>
      <c r="Z9" s="4">
        <f>+IF(X9&lt;&gt;0,+(Y9/X9)*100,0)</f>
        <v>7.40981945722967</v>
      </c>
      <c r="AA9" s="19">
        <f>SUM(AA10:AA14)</f>
        <v>111527075</v>
      </c>
    </row>
    <row r="10" spans="1:27" ht="13.5">
      <c r="A10" s="5" t="s">
        <v>37</v>
      </c>
      <c r="B10" s="3"/>
      <c r="C10" s="22"/>
      <c r="D10" s="22"/>
      <c r="E10" s="23">
        <v>4911021</v>
      </c>
      <c r="F10" s="24">
        <v>4911021</v>
      </c>
      <c r="G10" s="24">
        <v>335276</v>
      </c>
      <c r="H10" s="24">
        <v>114672</v>
      </c>
      <c r="I10" s="24">
        <v>133650</v>
      </c>
      <c r="J10" s="24">
        <v>583598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583598</v>
      </c>
      <c r="X10" s="24">
        <v>1027159</v>
      </c>
      <c r="Y10" s="24">
        <v>-443561</v>
      </c>
      <c r="Z10" s="6">
        <v>-43.18</v>
      </c>
      <c r="AA10" s="22">
        <v>4911021</v>
      </c>
    </row>
    <row r="11" spans="1:27" ht="13.5">
      <c r="A11" s="5" t="s">
        <v>38</v>
      </c>
      <c r="B11" s="3"/>
      <c r="C11" s="22"/>
      <c r="D11" s="22"/>
      <c r="E11" s="23">
        <v>16459129</v>
      </c>
      <c r="F11" s="24">
        <v>16459129</v>
      </c>
      <c r="G11" s="24">
        <v>255595</v>
      </c>
      <c r="H11" s="24">
        <v>285890</v>
      </c>
      <c r="I11" s="24">
        <v>59373</v>
      </c>
      <c r="J11" s="24">
        <v>600858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600858</v>
      </c>
      <c r="X11" s="24">
        <v>1128403</v>
      </c>
      <c r="Y11" s="24">
        <v>-527545</v>
      </c>
      <c r="Z11" s="6">
        <v>-46.75</v>
      </c>
      <c r="AA11" s="22">
        <v>16459129</v>
      </c>
    </row>
    <row r="12" spans="1:27" ht="13.5">
      <c r="A12" s="5" t="s">
        <v>39</v>
      </c>
      <c r="B12" s="3"/>
      <c r="C12" s="22"/>
      <c r="D12" s="22"/>
      <c r="E12" s="23">
        <v>8730320</v>
      </c>
      <c r="F12" s="24">
        <v>8730320</v>
      </c>
      <c r="G12" s="24">
        <v>513483</v>
      </c>
      <c r="H12" s="24">
        <v>542407</v>
      </c>
      <c r="I12" s="24">
        <v>467517</v>
      </c>
      <c r="J12" s="24">
        <v>1523407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1523407</v>
      </c>
      <c r="X12" s="24">
        <v>2415375</v>
      </c>
      <c r="Y12" s="24">
        <v>-891968</v>
      </c>
      <c r="Z12" s="6">
        <v>-36.93</v>
      </c>
      <c r="AA12" s="22">
        <v>8730320</v>
      </c>
    </row>
    <row r="13" spans="1:27" ht="13.5">
      <c r="A13" s="5" t="s">
        <v>40</v>
      </c>
      <c r="B13" s="3"/>
      <c r="C13" s="22"/>
      <c r="D13" s="22"/>
      <c r="E13" s="23">
        <v>81168538</v>
      </c>
      <c r="F13" s="24">
        <v>81168538</v>
      </c>
      <c r="G13" s="24">
        <v>15210</v>
      </c>
      <c r="H13" s="24">
        <v>16034</v>
      </c>
      <c r="I13" s="24">
        <v>2213370</v>
      </c>
      <c r="J13" s="24">
        <v>2244614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2244614</v>
      </c>
      <c r="X13" s="24">
        <v>47280</v>
      </c>
      <c r="Y13" s="24">
        <v>2197334</v>
      </c>
      <c r="Z13" s="6">
        <v>4647.49</v>
      </c>
      <c r="AA13" s="22">
        <v>81168538</v>
      </c>
    </row>
    <row r="14" spans="1:27" ht="13.5">
      <c r="A14" s="5" t="s">
        <v>41</v>
      </c>
      <c r="B14" s="3"/>
      <c r="C14" s="25"/>
      <c r="D14" s="25"/>
      <c r="E14" s="26">
        <v>258067</v>
      </c>
      <c r="F14" s="27">
        <v>258067</v>
      </c>
      <c r="G14" s="27">
        <v>2500</v>
      </c>
      <c r="H14" s="27">
        <v>5000</v>
      </c>
      <c r="I14" s="27">
        <v>6000</v>
      </c>
      <c r="J14" s="27">
        <v>13500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13500</v>
      </c>
      <c r="X14" s="27">
        <v>5175</v>
      </c>
      <c r="Y14" s="27">
        <v>8325</v>
      </c>
      <c r="Z14" s="7">
        <v>160.87</v>
      </c>
      <c r="AA14" s="25">
        <v>258067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55648933</v>
      </c>
      <c r="F15" s="21">
        <f t="shared" si="2"/>
        <v>55648933</v>
      </c>
      <c r="G15" s="21">
        <f t="shared" si="2"/>
        <v>2191275</v>
      </c>
      <c r="H15" s="21">
        <f t="shared" si="2"/>
        <v>2509550</v>
      </c>
      <c r="I15" s="21">
        <f t="shared" si="2"/>
        <v>2332855</v>
      </c>
      <c r="J15" s="21">
        <f t="shared" si="2"/>
        <v>7033680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7033680</v>
      </c>
      <c r="X15" s="21">
        <f t="shared" si="2"/>
        <v>9487915</v>
      </c>
      <c r="Y15" s="21">
        <f t="shared" si="2"/>
        <v>-2454235</v>
      </c>
      <c r="Z15" s="4">
        <f>+IF(X15&lt;&gt;0,+(Y15/X15)*100,0)</f>
        <v>-25.86695812515184</v>
      </c>
      <c r="AA15" s="19">
        <f>SUM(AA16:AA18)</f>
        <v>55648933</v>
      </c>
    </row>
    <row r="16" spans="1:27" ht="13.5">
      <c r="A16" s="5" t="s">
        <v>43</v>
      </c>
      <c r="B16" s="3"/>
      <c r="C16" s="22"/>
      <c r="D16" s="22"/>
      <c r="E16" s="23">
        <v>3019223</v>
      </c>
      <c r="F16" s="24">
        <v>3019223</v>
      </c>
      <c r="G16" s="24">
        <v>121222</v>
      </c>
      <c r="H16" s="24">
        <v>143135</v>
      </c>
      <c r="I16" s="24">
        <v>115657</v>
      </c>
      <c r="J16" s="24">
        <v>380014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380014</v>
      </c>
      <c r="X16" s="24">
        <v>335969</v>
      </c>
      <c r="Y16" s="24">
        <v>44045</v>
      </c>
      <c r="Z16" s="6">
        <v>13.11</v>
      </c>
      <c r="AA16" s="22">
        <v>3019223</v>
      </c>
    </row>
    <row r="17" spans="1:27" ht="13.5">
      <c r="A17" s="5" t="s">
        <v>44</v>
      </c>
      <c r="B17" s="3"/>
      <c r="C17" s="22"/>
      <c r="D17" s="22"/>
      <c r="E17" s="23">
        <v>52629710</v>
      </c>
      <c r="F17" s="24">
        <v>52629710</v>
      </c>
      <c r="G17" s="24">
        <v>2070053</v>
      </c>
      <c r="H17" s="24">
        <v>2366415</v>
      </c>
      <c r="I17" s="24">
        <v>2217198</v>
      </c>
      <c r="J17" s="24">
        <v>6653666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6653666</v>
      </c>
      <c r="X17" s="24">
        <v>9151946</v>
      </c>
      <c r="Y17" s="24">
        <v>-2498280</v>
      </c>
      <c r="Z17" s="6">
        <v>-27.3</v>
      </c>
      <c r="AA17" s="22">
        <v>52629710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790022566</v>
      </c>
      <c r="F19" s="21">
        <f t="shared" si="3"/>
        <v>790022566</v>
      </c>
      <c r="G19" s="21">
        <f t="shared" si="3"/>
        <v>73931551</v>
      </c>
      <c r="H19" s="21">
        <f t="shared" si="3"/>
        <v>67077416</v>
      </c>
      <c r="I19" s="21">
        <f t="shared" si="3"/>
        <v>64081812</v>
      </c>
      <c r="J19" s="21">
        <f t="shared" si="3"/>
        <v>205090779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205090779</v>
      </c>
      <c r="X19" s="21">
        <f t="shared" si="3"/>
        <v>211934910</v>
      </c>
      <c r="Y19" s="21">
        <f t="shared" si="3"/>
        <v>-6844131</v>
      </c>
      <c r="Z19" s="4">
        <f>+IF(X19&lt;&gt;0,+(Y19/X19)*100,0)</f>
        <v>-3.229355182683211</v>
      </c>
      <c r="AA19" s="19">
        <f>SUM(AA20:AA23)</f>
        <v>790022566</v>
      </c>
    </row>
    <row r="20" spans="1:27" ht="13.5">
      <c r="A20" s="5" t="s">
        <v>47</v>
      </c>
      <c r="B20" s="3"/>
      <c r="C20" s="22"/>
      <c r="D20" s="22"/>
      <c r="E20" s="23">
        <v>503720475</v>
      </c>
      <c r="F20" s="24">
        <v>503720475</v>
      </c>
      <c r="G20" s="24">
        <v>40592272</v>
      </c>
      <c r="H20" s="24">
        <v>49416876</v>
      </c>
      <c r="I20" s="24">
        <v>46732087</v>
      </c>
      <c r="J20" s="24">
        <v>136741235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136741235</v>
      </c>
      <c r="X20" s="24">
        <v>142586570</v>
      </c>
      <c r="Y20" s="24">
        <v>-5845335</v>
      </c>
      <c r="Z20" s="6">
        <v>-4.1</v>
      </c>
      <c r="AA20" s="22">
        <v>503720475</v>
      </c>
    </row>
    <row r="21" spans="1:27" ht="13.5">
      <c r="A21" s="5" t="s">
        <v>48</v>
      </c>
      <c r="B21" s="3"/>
      <c r="C21" s="22"/>
      <c r="D21" s="22"/>
      <c r="E21" s="23">
        <v>93579837</v>
      </c>
      <c r="F21" s="24">
        <v>93579837</v>
      </c>
      <c r="G21" s="24">
        <v>8486733</v>
      </c>
      <c r="H21" s="24">
        <v>6064827</v>
      </c>
      <c r="I21" s="24">
        <v>6099030</v>
      </c>
      <c r="J21" s="24">
        <v>20650590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20650590</v>
      </c>
      <c r="X21" s="24">
        <v>20741108</v>
      </c>
      <c r="Y21" s="24">
        <v>-90518</v>
      </c>
      <c r="Z21" s="6">
        <v>-0.44</v>
      </c>
      <c r="AA21" s="22">
        <v>93579837</v>
      </c>
    </row>
    <row r="22" spans="1:27" ht="13.5">
      <c r="A22" s="5" t="s">
        <v>49</v>
      </c>
      <c r="B22" s="3"/>
      <c r="C22" s="25"/>
      <c r="D22" s="25"/>
      <c r="E22" s="26">
        <v>96295711</v>
      </c>
      <c r="F22" s="27">
        <v>96295711</v>
      </c>
      <c r="G22" s="27">
        <v>12086136</v>
      </c>
      <c r="H22" s="27">
        <v>5489987</v>
      </c>
      <c r="I22" s="27">
        <v>5404204</v>
      </c>
      <c r="J22" s="27">
        <v>22980327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22980327</v>
      </c>
      <c r="X22" s="27">
        <v>23723182</v>
      </c>
      <c r="Y22" s="27">
        <v>-742855</v>
      </c>
      <c r="Z22" s="7">
        <v>-3.13</v>
      </c>
      <c r="AA22" s="25">
        <v>96295711</v>
      </c>
    </row>
    <row r="23" spans="1:27" ht="13.5">
      <c r="A23" s="5" t="s">
        <v>50</v>
      </c>
      <c r="B23" s="3"/>
      <c r="C23" s="22"/>
      <c r="D23" s="22"/>
      <c r="E23" s="23">
        <v>96426543</v>
      </c>
      <c r="F23" s="24">
        <v>96426543</v>
      </c>
      <c r="G23" s="24">
        <v>12766410</v>
      </c>
      <c r="H23" s="24">
        <v>6105726</v>
      </c>
      <c r="I23" s="24">
        <v>5846491</v>
      </c>
      <c r="J23" s="24">
        <v>24718627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24718627</v>
      </c>
      <c r="X23" s="24">
        <v>24884050</v>
      </c>
      <c r="Y23" s="24">
        <v>-165423</v>
      </c>
      <c r="Z23" s="6">
        <v>-0.66</v>
      </c>
      <c r="AA23" s="22">
        <v>96426543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1398882473</v>
      </c>
      <c r="F25" s="42">
        <f t="shared" si="4"/>
        <v>1398882473</v>
      </c>
      <c r="G25" s="42">
        <f t="shared" si="4"/>
        <v>130653832</v>
      </c>
      <c r="H25" s="42">
        <f t="shared" si="4"/>
        <v>99568487</v>
      </c>
      <c r="I25" s="42">
        <f t="shared" si="4"/>
        <v>97280941</v>
      </c>
      <c r="J25" s="42">
        <f t="shared" si="4"/>
        <v>327503260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327503260</v>
      </c>
      <c r="X25" s="42">
        <f t="shared" si="4"/>
        <v>337262086</v>
      </c>
      <c r="Y25" s="42">
        <f t="shared" si="4"/>
        <v>-9758826</v>
      </c>
      <c r="Z25" s="43">
        <f>+IF(X25&lt;&gt;0,+(Y25/X25)*100,0)</f>
        <v>-2.8935437468651606</v>
      </c>
      <c r="AA25" s="40">
        <f>+AA5+AA9+AA15+AA19+AA24</f>
        <v>1398882473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266597839</v>
      </c>
      <c r="F28" s="21">
        <f t="shared" si="5"/>
        <v>266597839</v>
      </c>
      <c r="G28" s="21">
        <f t="shared" si="5"/>
        <v>20412293</v>
      </c>
      <c r="H28" s="21">
        <f t="shared" si="5"/>
        <v>18570306</v>
      </c>
      <c r="I28" s="21">
        <f t="shared" si="5"/>
        <v>17164429</v>
      </c>
      <c r="J28" s="21">
        <f t="shared" si="5"/>
        <v>56147028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56147028</v>
      </c>
      <c r="X28" s="21">
        <f t="shared" si="5"/>
        <v>60013242</v>
      </c>
      <c r="Y28" s="21">
        <f t="shared" si="5"/>
        <v>-3866214</v>
      </c>
      <c r="Z28" s="4">
        <f>+IF(X28&lt;&gt;0,+(Y28/X28)*100,0)</f>
        <v>-6.442268191410156</v>
      </c>
      <c r="AA28" s="19">
        <f>SUM(AA29:AA31)</f>
        <v>266597839</v>
      </c>
    </row>
    <row r="29" spans="1:27" ht="13.5">
      <c r="A29" s="5" t="s">
        <v>33</v>
      </c>
      <c r="B29" s="3"/>
      <c r="C29" s="22"/>
      <c r="D29" s="22"/>
      <c r="E29" s="23">
        <v>85463450</v>
      </c>
      <c r="F29" s="24">
        <v>85463450</v>
      </c>
      <c r="G29" s="24">
        <v>5923151</v>
      </c>
      <c r="H29" s="24">
        <v>5706436</v>
      </c>
      <c r="I29" s="24">
        <v>6507011</v>
      </c>
      <c r="J29" s="24">
        <v>18136598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18136598</v>
      </c>
      <c r="X29" s="24">
        <v>20338795</v>
      </c>
      <c r="Y29" s="24">
        <v>-2202197</v>
      </c>
      <c r="Z29" s="6">
        <v>-10.83</v>
      </c>
      <c r="AA29" s="22">
        <v>85463450</v>
      </c>
    </row>
    <row r="30" spans="1:27" ht="13.5">
      <c r="A30" s="5" t="s">
        <v>34</v>
      </c>
      <c r="B30" s="3"/>
      <c r="C30" s="25"/>
      <c r="D30" s="25"/>
      <c r="E30" s="26">
        <v>63627517</v>
      </c>
      <c r="F30" s="27">
        <v>63627517</v>
      </c>
      <c r="G30" s="27">
        <v>4359971</v>
      </c>
      <c r="H30" s="27">
        <v>4616318</v>
      </c>
      <c r="I30" s="27">
        <v>5042714</v>
      </c>
      <c r="J30" s="27">
        <v>14019003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14019003</v>
      </c>
      <c r="X30" s="27">
        <v>14009216</v>
      </c>
      <c r="Y30" s="27">
        <v>9787</v>
      </c>
      <c r="Z30" s="7">
        <v>0.07</v>
      </c>
      <c r="AA30" s="25">
        <v>63627517</v>
      </c>
    </row>
    <row r="31" spans="1:27" ht="13.5">
      <c r="A31" s="5" t="s">
        <v>35</v>
      </c>
      <c r="B31" s="3"/>
      <c r="C31" s="22"/>
      <c r="D31" s="22"/>
      <c r="E31" s="23">
        <v>117506872</v>
      </c>
      <c r="F31" s="24">
        <v>117506872</v>
      </c>
      <c r="G31" s="24">
        <v>10129171</v>
      </c>
      <c r="H31" s="24">
        <v>8247552</v>
      </c>
      <c r="I31" s="24">
        <v>5614704</v>
      </c>
      <c r="J31" s="24">
        <v>23991427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23991427</v>
      </c>
      <c r="X31" s="24">
        <v>25665231</v>
      </c>
      <c r="Y31" s="24">
        <v>-1673804</v>
      </c>
      <c r="Z31" s="6">
        <v>-6.52</v>
      </c>
      <c r="AA31" s="22">
        <v>117506872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269235119</v>
      </c>
      <c r="F32" s="21">
        <f t="shared" si="6"/>
        <v>269235119</v>
      </c>
      <c r="G32" s="21">
        <f t="shared" si="6"/>
        <v>13358615</v>
      </c>
      <c r="H32" s="21">
        <f t="shared" si="6"/>
        <v>14006715</v>
      </c>
      <c r="I32" s="21">
        <f t="shared" si="6"/>
        <v>17020272</v>
      </c>
      <c r="J32" s="21">
        <f t="shared" si="6"/>
        <v>44385602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44385602</v>
      </c>
      <c r="X32" s="21">
        <f t="shared" si="6"/>
        <v>60769133</v>
      </c>
      <c r="Y32" s="21">
        <f t="shared" si="6"/>
        <v>-16383531</v>
      </c>
      <c r="Z32" s="4">
        <f>+IF(X32&lt;&gt;0,+(Y32/X32)*100,0)</f>
        <v>-26.960284261419364</v>
      </c>
      <c r="AA32" s="19">
        <f>SUM(AA33:AA37)</f>
        <v>269235119</v>
      </c>
    </row>
    <row r="33" spans="1:27" ht="13.5">
      <c r="A33" s="5" t="s">
        <v>37</v>
      </c>
      <c r="B33" s="3"/>
      <c r="C33" s="22"/>
      <c r="D33" s="22"/>
      <c r="E33" s="23">
        <v>31510955</v>
      </c>
      <c r="F33" s="24">
        <v>31510955</v>
      </c>
      <c r="G33" s="24">
        <v>2274454</v>
      </c>
      <c r="H33" s="24">
        <v>2441456</v>
      </c>
      <c r="I33" s="24">
        <v>2662039</v>
      </c>
      <c r="J33" s="24">
        <v>7377949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7377949</v>
      </c>
      <c r="X33" s="24">
        <v>7338742</v>
      </c>
      <c r="Y33" s="24">
        <v>39207</v>
      </c>
      <c r="Z33" s="6">
        <v>0.53</v>
      </c>
      <c r="AA33" s="22">
        <v>31510955</v>
      </c>
    </row>
    <row r="34" spans="1:27" ht="13.5">
      <c r="A34" s="5" t="s">
        <v>38</v>
      </c>
      <c r="B34" s="3"/>
      <c r="C34" s="22"/>
      <c r="D34" s="22"/>
      <c r="E34" s="23">
        <v>56800635</v>
      </c>
      <c r="F34" s="24">
        <v>56800635</v>
      </c>
      <c r="G34" s="24">
        <v>3415839</v>
      </c>
      <c r="H34" s="24">
        <v>3733128</v>
      </c>
      <c r="I34" s="24">
        <v>4309568</v>
      </c>
      <c r="J34" s="24">
        <v>11458535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11458535</v>
      </c>
      <c r="X34" s="24">
        <v>12620250</v>
      </c>
      <c r="Y34" s="24">
        <v>-1161715</v>
      </c>
      <c r="Z34" s="6">
        <v>-9.21</v>
      </c>
      <c r="AA34" s="22">
        <v>56800635</v>
      </c>
    </row>
    <row r="35" spans="1:27" ht="13.5">
      <c r="A35" s="5" t="s">
        <v>39</v>
      </c>
      <c r="B35" s="3"/>
      <c r="C35" s="22"/>
      <c r="D35" s="22"/>
      <c r="E35" s="23">
        <v>83448632</v>
      </c>
      <c r="F35" s="24">
        <v>83448632</v>
      </c>
      <c r="G35" s="24">
        <v>6316543</v>
      </c>
      <c r="H35" s="24">
        <v>6534594</v>
      </c>
      <c r="I35" s="24">
        <v>6889916</v>
      </c>
      <c r="J35" s="24">
        <v>19741053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19741053</v>
      </c>
      <c r="X35" s="24">
        <v>20146653</v>
      </c>
      <c r="Y35" s="24">
        <v>-405600</v>
      </c>
      <c r="Z35" s="6">
        <v>-2.01</v>
      </c>
      <c r="AA35" s="22">
        <v>83448632</v>
      </c>
    </row>
    <row r="36" spans="1:27" ht="13.5">
      <c r="A36" s="5" t="s">
        <v>40</v>
      </c>
      <c r="B36" s="3"/>
      <c r="C36" s="22"/>
      <c r="D36" s="22"/>
      <c r="E36" s="23">
        <v>91470502</v>
      </c>
      <c r="F36" s="24">
        <v>91470502</v>
      </c>
      <c r="G36" s="24">
        <v>963678</v>
      </c>
      <c r="H36" s="24">
        <v>885614</v>
      </c>
      <c r="I36" s="24">
        <v>2625988</v>
      </c>
      <c r="J36" s="24">
        <v>4475280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4475280</v>
      </c>
      <c r="X36" s="24">
        <v>19301100</v>
      </c>
      <c r="Y36" s="24">
        <v>-14825820</v>
      </c>
      <c r="Z36" s="6">
        <v>-76.81</v>
      </c>
      <c r="AA36" s="22">
        <v>91470502</v>
      </c>
    </row>
    <row r="37" spans="1:27" ht="13.5">
      <c r="A37" s="5" t="s">
        <v>41</v>
      </c>
      <c r="B37" s="3"/>
      <c r="C37" s="25"/>
      <c r="D37" s="25"/>
      <c r="E37" s="26">
        <v>6004395</v>
      </c>
      <c r="F37" s="27">
        <v>6004395</v>
      </c>
      <c r="G37" s="27">
        <v>388101</v>
      </c>
      <c r="H37" s="27">
        <v>411923</v>
      </c>
      <c r="I37" s="27">
        <v>532761</v>
      </c>
      <c r="J37" s="27">
        <v>1332785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1332785</v>
      </c>
      <c r="X37" s="27">
        <v>1362388</v>
      </c>
      <c r="Y37" s="27">
        <v>-29603</v>
      </c>
      <c r="Z37" s="7">
        <v>-2.17</v>
      </c>
      <c r="AA37" s="25">
        <v>6004395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119825821</v>
      </c>
      <c r="F38" s="21">
        <f t="shared" si="7"/>
        <v>119825821</v>
      </c>
      <c r="G38" s="21">
        <f t="shared" si="7"/>
        <v>8506403</v>
      </c>
      <c r="H38" s="21">
        <f t="shared" si="7"/>
        <v>8447949</v>
      </c>
      <c r="I38" s="21">
        <f t="shared" si="7"/>
        <v>8800767</v>
      </c>
      <c r="J38" s="21">
        <f t="shared" si="7"/>
        <v>25755119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25755119</v>
      </c>
      <c r="X38" s="21">
        <f t="shared" si="7"/>
        <v>25302095</v>
      </c>
      <c r="Y38" s="21">
        <f t="shared" si="7"/>
        <v>453024</v>
      </c>
      <c r="Z38" s="4">
        <f>+IF(X38&lt;&gt;0,+(Y38/X38)*100,0)</f>
        <v>1.7904604342051518</v>
      </c>
      <c r="AA38" s="19">
        <f>SUM(AA39:AA41)</f>
        <v>119825821</v>
      </c>
    </row>
    <row r="39" spans="1:27" ht="13.5">
      <c r="A39" s="5" t="s">
        <v>43</v>
      </c>
      <c r="B39" s="3"/>
      <c r="C39" s="22"/>
      <c r="D39" s="22"/>
      <c r="E39" s="23">
        <v>17986756</v>
      </c>
      <c r="F39" s="24">
        <v>17986756</v>
      </c>
      <c r="G39" s="24">
        <v>1262322</v>
      </c>
      <c r="H39" s="24">
        <v>1133580</v>
      </c>
      <c r="I39" s="24">
        <v>1327681</v>
      </c>
      <c r="J39" s="24">
        <v>3723583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3723583</v>
      </c>
      <c r="X39" s="24">
        <v>3506159</v>
      </c>
      <c r="Y39" s="24">
        <v>217424</v>
      </c>
      <c r="Z39" s="6">
        <v>6.2</v>
      </c>
      <c r="AA39" s="22">
        <v>17986756</v>
      </c>
    </row>
    <row r="40" spans="1:27" ht="13.5">
      <c r="A40" s="5" t="s">
        <v>44</v>
      </c>
      <c r="B40" s="3"/>
      <c r="C40" s="22"/>
      <c r="D40" s="22"/>
      <c r="E40" s="23">
        <v>101839065</v>
      </c>
      <c r="F40" s="24">
        <v>101839065</v>
      </c>
      <c r="G40" s="24">
        <v>7244081</v>
      </c>
      <c r="H40" s="24">
        <v>7314369</v>
      </c>
      <c r="I40" s="24">
        <v>7473086</v>
      </c>
      <c r="J40" s="24">
        <v>22031536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22031536</v>
      </c>
      <c r="X40" s="24">
        <v>21795936</v>
      </c>
      <c r="Y40" s="24">
        <v>235600</v>
      </c>
      <c r="Z40" s="6">
        <v>1.08</v>
      </c>
      <c r="AA40" s="22">
        <v>101839065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696727392</v>
      </c>
      <c r="F42" s="21">
        <f t="shared" si="8"/>
        <v>696727392</v>
      </c>
      <c r="G42" s="21">
        <f t="shared" si="8"/>
        <v>24092414</v>
      </c>
      <c r="H42" s="21">
        <f t="shared" si="8"/>
        <v>66107070</v>
      </c>
      <c r="I42" s="21">
        <f t="shared" si="8"/>
        <v>69325999</v>
      </c>
      <c r="J42" s="21">
        <f t="shared" si="8"/>
        <v>159525483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159525483</v>
      </c>
      <c r="X42" s="21">
        <f t="shared" si="8"/>
        <v>170168610</v>
      </c>
      <c r="Y42" s="21">
        <f t="shared" si="8"/>
        <v>-10643127</v>
      </c>
      <c r="Z42" s="4">
        <f>+IF(X42&lt;&gt;0,+(Y42/X42)*100,0)</f>
        <v>-6.254459620960646</v>
      </c>
      <c r="AA42" s="19">
        <f>SUM(AA43:AA46)</f>
        <v>696727392</v>
      </c>
    </row>
    <row r="43" spans="1:27" ht="13.5">
      <c r="A43" s="5" t="s">
        <v>47</v>
      </c>
      <c r="B43" s="3"/>
      <c r="C43" s="22"/>
      <c r="D43" s="22"/>
      <c r="E43" s="23">
        <v>442184171</v>
      </c>
      <c r="F43" s="24">
        <v>442184171</v>
      </c>
      <c r="G43" s="24">
        <v>6575373</v>
      </c>
      <c r="H43" s="24">
        <v>46840806</v>
      </c>
      <c r="I43" s="24">
        <v>50085522</v>
      </c>
      <c r="J43" s="24">
        <v>103501701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103501701</v>
      </c>
      <c r="X43" s="24">
        <v>113096127</v>
      </c>
      <c r="Y43" s="24">
        <v>-9594426</v>
      </c>
      <c r="Z43" s="6">
        <v>-8.48</v>
      </c>
      <c r="AA43" s="22">
        <v>442184171</v>
      </c>
    </row>
    <row r="44" spans="1:27" ht="13.5">
      <c r="A44" s="5" t="s">
        <v>48</v>
      </c>
      <c r="B44" s="3"/>
      <c r="C44" s="22"/>
      <c r="D44" s="22"/>
      <c r="E44" s="23">
        <v>87447868</v>
      </c>
      <c r="F44" s="24">
        <v>87447868</v>
      </c>
      <c r="G44" s="24">
        <v>5183926</v>
      </c>
      <c r="H44" s="24">
        <v>6500136</v>
      </c>
      <c r="I44" s="24">
        <v>6539524</v>
      </c>
      <c r="J44" s="24">
        <v>18223586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18223586</v>
      </c>
      <c r="X44" s="24">
        <v>18777258</v>
      </c>
      <c r="Y44" s="24">
        <v>-553672</v>
      </c>
      <c r="Z44" s="6">
        <v>-2.95</v>
      </c>
      <c r="AA44" s="22">
        <v>87447868</v>
      </c>
    </row>
    <row r="45" spans="1:27" ht="13.5">
      <c r="A45" s="5" t="s">
        <v>49</v>
      </c>
      <c r="B45" s="3"/>
      <c r="C45" s="25"/>
      <c r="D45" s="25"/>
      <c r="E45" s="26">
        <v>82420165</v>
      </c>
      <c r="F45" s="27">
        <v>82420165</v>
      </c>
      <c r="G45" s="27">
        <v>5759275</v>
      </c>
      <c r="H45" s="27">
        <v>5717713</v>
      </c>
      <c r="I45" s="27">
        <v>5738722</v>
      </c>
      <c r="J45" s="27">
        <v>17215710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17215710</v>
      </c>
      <c r="X45" s="27">
        <v>18294470</v>
      </c>
      <c r="Y45" s="27">
        <v>-1078760</v>
      </c>
      <c r="Z45" s="7">
        <v>-5.9</v>
      </c>
      <c r="AA45" s="25">
        <v>82420165</v>
      </c>
    </row>
    <row r="46" spans="1:27" ht="13.5">
      <c r="A46" s="5" t="s">
        <v>50</v>
      </c>
      <c r="B46" s="3"/>
      <c r="C46" s="22"/>
      <c r="D46" s="22"/>
      <c r="E46" s="23">
        <v>84675188</v>
      </c>
      <c r="F46" s="24">
        <v>84675188</v>
      </c>
      <c r="G46" s="24">
        <v>6573840</v>
      </c>
      <c r="H46" s="24">
        <v>7048415</v>
      </c>
      <c r="I46" s="24">
        <v>6962231</v>
      </c>
      <c r="J46" s="24">
        <v>20584486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20584486</v>
      </c>
      <c r="X46" s="24">
        <v>20000755</v>
      </c>
      <c r="Y46" s="24">
        <v>583731</v>
      </c>
      <c r="Z46" s="6">
        <v>2.92</v>
      </c>
      <c r="AA46" s="22">
        <v>84675188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1352386171</v>
      </c>
      <c r="F48" s="42">
        <f t="shared" si="9"/>
        <v>1352386171</v>
      </c>
      <c r="G48" s="42">
        <f t="shared" si="9"/>
        <v>66369725</v>
      </c>
      <c r="H48" s="42">
        <f t="shared" si="9"/>
        <v>107132040</v>
      </c>
      <c r="I48" s="42">
        <f t="shared" si="9"/>
        <v>112311467</v>
      </c>
      <c r="J48" s="42">
        <f t="shared" si="9"/>
        <v>285813232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285813232</v>
      </c>
      <c r="X48" s="42">
        <f t="shared" si="9"/>
        <v>316253080</v>
      </c>
      <c r="Y48" s="42">
        <f t="shared" si="9"/>
        <v>-30439848</v>
      </c>
      <c r="Z48" s="43">
        <f>+IF(X48&lt;&gt;0,+(Y48/X48)*100,0)</f>
        <v>-9.625154638810159</v>
      </c>
      <c r="AA48" s="40">
        <f>+AA28+AA32+AA38+AA42+AA47</f>
        <v>1352386171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46496302</v>
      </c>
      <c r="F49" s="46">
        <f t="shared" si="10"/>
        <v>46496302</v>
      </c>
      <c r="G49" s="46">
        <f t="shared" si="10"/>
        <v>64284107</v>
      </c>
      <c r="H49" s="46">
        <f t="shared" si="10"/>
        <v>-7563553</v>
      </c>
      <c r="I49" s="46">
        <f t="shared" si="10"/>
        <v>-15030526</v>
      </c>
      <c r="J49" s="46">
        <f t="shared" si="10"/>
        <v>41690028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41690028</v>
      </c>
      <c r="X49" s="46">
        <f>IF(F25=F48,0,X25-X48)</f>
        <v>21009006</v>
      </c>
      <c r="Y49" s="46">
        <f t="shared" si="10"/>
        <v>20681022</v>
      </c>
      <c r="Z49" s="47">
        <f>+IF(X49&lt;&gt;0,+(Y49/X49)*100,0)</f>
        <v>98.43884094278425</v>
      </c>
      <c r="AA49" s="44">
        <f>+AA25-AA48</f>
        <v>46496302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120662734</v>
      </c>
      <c r="D5" s="19">
        <f>SUM(D6:D8)</f>
        <v>0</v>
      </c>
      <c r="E5" s="20">
        <f t="shared" si="0"/>
        <v>125340284</v>
      </c>
      <c r="F5" s="21">
        <f t="shared" si="0"/>
        <v>125340284</v>
      </c>
      <c r="G5" s="21">
        <f t="shared" si="0"/>
        <v>40740514</v>
      </c>
      <c r="H5" s="21">
        <f t="shared" si="0"/>
        <v>5595155</v>
      </c>
      <c r="I5" s="21">
        <f t="shared" si="0"/>
        <v>4600637</v>
      </c>
      <c r="J5" s="21">
        <f t="shared" si="0"/>
        <v>50936306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50936306</v>
      </c>
      <c r="X5" s="21">
        <f t="shared" si="0"/>
        <v>31335072</v>
      </c>
      <c r="Y5" s="21">
        <f t="shared" si="0"/>
        <v>19601234</v>
      </c>
      <c r="Z5" s="4">
        <f>+IF(X5&lt;&gt;0,+(Y5/X5)*100,0)</f>
        <v>62.553658724639284</v>
      </c>
      <c r="AA5" s="19">
        <f>SUM(AA6:AA8)</f>
        <v>125340284</v>
      </c>
    </row>
    <row r="6" spans="1:27" ht="13.5">
      <c r="A6" s="5" t="s">
        <v>33</v>
      </c>
      <c r="B6" s="3"/>
      <c r="C6" s="22">
        <v>119574087</v>
      </c>
      <c r="D6" s="22"/>
      <c r="E6" s="23">
        <v>62330921</v>
      </c>
      <c r="F6" s="24">
        <v>62330921</v>
      </c>
      <c r="G6" s="24">
        <v>25675000</v>
      </c>
      <c r="H6" s="24">
        <v>957828</v>
      </c>
      <c r="I6" s="24">
        <v>12000</v>
      </c>
      <c r="J6" s="24">
        <v>26644828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26644828</v>
      </c>
      <c r="X6" s="24">
        <v>17336382</v>
      </c>
      <c r="Y6" s="24">
        <v>9308446</v>
      </c>
      <c r="Z6" s="6">
        <v>53.69</v>
      </c>
      <c r="AA6" s="22">
        <v>62330921</v>
      </c>
    </row>
    <row r="7" spans="1:27" ht="13.5">
      <c r="A7" s="5" t="s">
        <v>34</v>
      </c>
      <c r="B7" s="3"/>
      <c r="C7" s="25">
        <v>758313</v>
      </c>
      <c r="D7" s="25"/>
      <c r="E7" s="26">
        <v>62856030</v>
      </c>
      <c r="F7" s="27">
        <v>62856030</v>
      </c>
      <c r="G7" s="27">
        <v>15065514</v>
      </c>
      <c r="H7" s="27">
        <v>4637327</v>
      </c>
      <c r="I7" s="27">
        <v>4588637</v>
      </c>
      <c r="J7" s="27">
        <v>24291478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24291478</v>
      </c>
      <c r="X7" s="27">
        <v>13960356</v>
      </c>
      <c r="Y7" s="27">
        <v>10331122</v>
      </c>
      <c r="Z7" s="7">
        <v>74</v>
      </c>
      <c r="AA7" s="25">
        <v>62856030</v>
      </c>
    </row>
    <row r="8" spans="1:27" ht="13.5">
      <c r="A8" s="5" t="s">
        <v>35</v>
      </c>
      <c r="B8" s="3"/>
      <c r="C8" s="22">
        <v>330334</v>
      </c>
      <c r="D8" s="22"/>
      <c r="E8" s="23">
        <v>153333</v>
      </c>
      <c r="F8" s="24">
        <v>153333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38334</v>
      </c>
      <c r="Y8" s="24">
        <v>-38334</v>
      </c>
      <c r="Z8" s="6">
        <v>-100</v>
      </c>
      <c r="AA8" s="22">
        <v>153333</v>
      </c>
    </row>
    <row r="9" spans="1:27" ht="13.5">
      <c r="A9" s="2" t="s">
        <v>36</v>
      </c>
      <c r="B9" s="3"/>
      <c r="C9" s="19">
        <f aca="true" t="shared" si="1" ref="C9:Y9">SUM(C10:C14)</f>
        <v>3092522</v>
      </c>
      <c r="D9" s="19">
        <f>SUM(D10:D14)</f>
        <v>0</v>
      </c>
      <c r="E9" s="20">
        <f t="shared" si="1"/>
        <v>168605</v>
      </c>
      <c r="F9" s="21">
        <f t="shared" si="1"/>
        <v>168605</v>
      </c>
      <c r="G9" s="21">
        <f t="shared" si="1"/>
        <v>21145</v>
      </c>
      <c r="H9" s="21">
        <f t="shared" si="1"/>
        <v>11772</v>
      </c>
      <c r="I9" s="21">
        <f t="shared" si="1"/>
        <v>7605</v>
      </c>
      <c r="J9" s="21">
        <f t="shared" si="1"/>
        <v>40522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40522</v>
      </c>
      <c r="X9" s="21">
        <f t="shared" si="1"/>
        <v>42153</v>
      </c>
      <c r="Y9" s="21">
        <f t="shared" si="1"/>
        <v>-1631</v>
      </c>
      <c r="Z9" s="4">
        <f>+IF(X9&lt;&gt;0,+(Y9/X9)*100,0)</f>
        <v>-3.8692382511327783</v>
      </c>
      <c r="AA9" s="19">
        <f>SUM(AA10:AA14)</f>
        <v>168605</v>
      </c>
    </row>
    <row r="10" spans="1:27" ht="13.5">
      <c r="A10" s="5" t="s">
        <v>37</v>
      </c>
      <c r="B10" s="3"/>
      <c r="C10" s="22">
        <v>88399</v>
      </c>
      <c r="D10" s="22"/>
      <c r="E10" s="23">
        <v>67734</v>
      </c>
      <c r="F10" s="24">
        <v>67734</v>
      </c>
      <c r="G10" s="24">
        <v>14196</v>
      </c>
      <c r="H10" s="24">
        <v>3582</v>
      </c>
      <c r="I10" s="24">
        <v>6049</v>
      </c>
      <c r="J10" s="24">
        <v>23827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23827</v>
      </c>
      <c r="X10" s="24">
        <v>16935</v>
      </c>
      <c r="Y10" s="24">
        <v>6892</v>
      </c>
      <c r="Z10" s="6">
        <v>40.7</v>
      </c>
      <c r="AA10" s="22">
        <v>67734</v>
      </c>
    </row>
    <row r="11" spans="1:27" ht="13.5">
      <c r="A11" s="5" t="s">
        <v>38</v>
      </c>
      <c r="B11" s="3"/>
      <c r="C11" s="22">
        <v>112030</v>
      </c>
      <c r="D11" s="22"/>
      <c r="E11" s="23">
        <v>95871</v>
      </c>
      <c r="F11" s="24">
        <v>95871</v>
      </c>
      <c r="G11" s="24">
        <v>6949</v>
      </c>
      <c r="H11" s="24">
        <v>8190</v>
      </c>
      <c r="I11" s="24">
        <v>1556</v>
      </c>
      <c r="J11" s="24">
        <v>16695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16695</v>
      </c>
      <c r="X11" s="24">
        <v>23967</v>
      </c>
      <c r="Y11" s="24">
        <v>-7272</v>
      </c>
      <c r="Z11" s="6">
        <v>-30.34</v>
      </c>
      <c r="AA11" s="22">
        <v>95871</v>
      </c>
    </row>
    <row r="12" spans="1:27" ht="13.5">
      <c r="A12" s="5" t="s">
        <v>39</v>
      </c>
      <c r="B12" s="3"/>
      <c r="C12" s="22">
        <v>2892093</v>
      </c>
      <c r="D12" s="22"/>
      <c r="E12" s="23">
        <v>5000</v>
      </c>
      <c r="F12" s="24">
        <v>5000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1251</v>
      </c>
      <c r="Y12" s="24">
        <v>-1251</v>
      </c>
      <c r="Z12" s="6">
        <v>-100</v>
      </c>
      <c r="AA12" s="22">
        <v>5000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13170622</v>
      </c>
      <c r="D15" s="19">
        <f>SUM(D16:D18)</f>
        <v>0</v>
      </c>
      <c r="E15" s="20">
        <f t="shared" si="2"/>
        <v>9419073</v>
      </c>
      <c r="F15" s="21">
        <f t="shared" si="2"/>
        <v>9419073</v>
      </c>
      <c r="G15" s="21">
        <f t="shared" si="2"/>
        <v>32268</v>
      </c>
      <c r="H15" s="21">
        <f t="shared" si="2"/>
        <v>1401758</v>
      </c>
      <c r="I15" s="21">
        <f t="shared" si="2"/>
        <v>991418</v>
      </c>
      <c r="J15" s="21">
        <f t="shared" si="2"/>
        <v>2425444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2425444</v>
      </c>
      <c r="X15" s="21">
        <f t="shared" si="2"/>
        <v>2354769</v>
      </c>
      <c r="Y15" s="21">
        <f t="shared" si="2"/>
        <v>70675</v>
      </c>
      <c r="Z15" s="4">
        <f>+IF(X15&lt;&gt;0,+(Y15/X15)*100,0)</f>
        <v>3.001355971647325</v>
      </c>
      <c r="AA15" s="19">
        <f>SUM(AA16:AA18)</f>
        <v>9419073</v>
      </c>
    </row>
    <row r="16" spans="1:27" ht="13.5">
      <c r="A16" s="5" t="s">
        <v>43</v>
      </c>
      <c r="B16" s="3"/>
      <c r="C16" s="22">
        <v>1167118</v>
      </c>
      <c r="D16" s="22"/>
      <c r="E16" s="23">
        <v>1601372</v>
      </c>
      <c r="F16" s="24">
        <v>1601372</v>
      </c>
      <c r="G16" s="24">
        <v>17644</v>
      </c>
      <c r="H16" s="24">
        <v>503897</v>
      </c>
      <c r="I16" s="24">
        <v>27171</v>
      </c>
      <c r="J16" s="24">
        <v>548712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548712</v>
      </c>
      <c r="X16" s="24">
        <v>400344</v>
      </c>
      <c r="Y16" s="24">
        <v>148368</v>
      </c>
      <c r="Z16" s="6">
        <v>37.06</v>
      </c>
      <c r="AA16" s="22">
        <v>1601372</v>
      </c>
    </row>
    <row r="17" spans="1:27" ht="13.5">
      <c r="A17" s="5" t="s">
        <v>44</v>
      </c>
      <c r="B17" s="3"/>
      <c r="C17" s="22">
        <v>12003504</v>
      </c>
      <c r="D17" s="22"/>
      <c r="E17" s="23">
        <v>7817701</v>
      </c>
      <c r="F17" s="24">
        <v>7817701</v>
      </c>
      <c r="G17" s="24">
        <v>14624</v>
      </c>
      <c r="H17" s="24">
        <v>897861</v>
      </c>
      <c r="I17" s="24">
        <v>964247</v>
      </c>
      <c r="J17" s="24">
        <v>1876732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1876732</v>
      </c>
      <c r="X17" s="24">
        <v>1954425</v>
      </c>
      <c r="Y17" s="24">
        <v>-77693</v>
      </c>
      <c r="Z17" s="6">
        <v>-3.98</v>
      </c>
      <c r="AA17" s="22">
        <v>7817701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65398594</v>
      </c>
      <c r="D19" s="19">
        <f>SUM(D20:D23)</f>
        <v>0</v>
      </c>
      <c r="E19" s="20">
        <f t="shared" si="3"/>
        <v>74070416</v>
      </c>
      <c r="F19" s="21">
        <f t="shared" si="3"/>
        <v>74070416</v>
      </c>
      <c r="G19" s="21">
        <f t="shared" si="3"/>
        <v>10583867</v>
      </c>
      <c r="H19" s="21">
        <f t="shared" si="3"/>
        <v>1563289</v>
      </c>
      <c r="I19" s="21">
        <f t="shared" si="3"/>
        <v>3199375</v>
      </c>
      <c r="J19" s="21">
        <f t="shared" si="3"/>
        <v>15346531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15346531</v>
      </c>
      <c r="X19" s="21">
        <f t="shared" si="3"/>
        <v>18517605</v>
      </c>
      <c r="Y19" s="21">
        <f t="shared" si="3"/>
        <v>-3171074</v>
      </c>
      <c r="Z19" s="4">
        <f>+IF(X19&lt;&gt;0,+(Y19/X19)*100,0)</f>
        <v>-17.124644358706213</v>
      </c>
      <c r="AA19" s="19">
        <f>SUM(AA20:AA23)</f>
        <v>74070416</v>
      </c>
    </row>
    <row r="20" spans="1:27" ht="13.5">
      <c r="A20" s="5" t="s">
        <v>47</v>
      </c>
      <c r="B20" s="3"/>
      <c r="C20" s="22">
        <v>35865186</v>
      </c>
      <c r="D20" s="22"/>
      <c r="E20" s="23">
        <v>44899533</v>
      </c>
      <c r="F20" s="24">
        <v>44899533</v>
      </c>
      <c r="G20" s="24">
        <v>8285318</v>
      </c>
      <c r="H20" s="24">
        <v>-878127</v>
      </c>
      <c r="I20" s="24">
        <v>1234806</v>
      </c>
      <c r="J20" s="24">
        <v>8641997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8641997</v>
      </c>
      <c r="X20" s="24">
        <v>11224884</v>
      </c>
      <c r="Y20" s="24">
        <v>-2582887</v>
      </c>
      <c r="Z20" s="6">
        <v>-23.01</v>
      </c>
      <c r="AA20" s="22">
        <v>44899533</v>
      </c>
    </row>
    <row r="21" spans="1:27" ht="13.5">
      <c r="A21" s="5" t="s">
        <v>48</v>
      </c>
      <c r="B21" s="3"/>
      <c r="C21" s="22">
        <v>14005408</v>
      </c>
      <c r="D21" s="22"/>
      <c r="E21" s="23">
        <v>12380182</v>
      </c>
      <c r="F21" s="24">
        <v>12380182</v>
      </c>
      <c r="G21" s="24">
        <v>826127</v>
      </c>
      <c r="H21" s="24">
        <v>984906</v>
      </c>
      <c r="I21" s="24">
        <v>579993</v>
      </c>
      <c r="J21" s="24">
        <v>2391026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2391026</v>
      </c>
      <c r="X21" s="24">
        <v>3095046</v>
      </c>
      <c r="Y21" s="24">
        <v>-704020</v>
      </c>
      <c r="Z21" s="6">
        <v>-22.75</v>
      </c>
      <c r="AA21" s="22">
        <v>12380182</v>
      </c>
    </row>
    <row r="22" spans="1:27" ht="13.5">
      <c r="A22" s="5" t="s">
        <v>49</v>
      </c>
      <c r="B22" s="3"/>
      <c r="C22" s="25">
        <v>7721036</v>
      </c>
      <c r="D22" s="25"/>
      <c r="E22" s="26">
        <v>8303637</v>
      </c>
      <c r="F22" s="27">
        <v>8303637</v>
      </c>
      <c r="G22" s="27">
        <v>705693</v>
      </c>
      <c r="H22" s="27">
        <v>696796</v>
      </c>
      <c r="I22" s="27">
        <v>669485</v>
      </c>
      <c r="J22" s="27">
        <v>2071974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2071974</v>
      </c>
      <c r="X22" s="27">
        <v>2075910</v>
      </c>
      <c r="Y22" s="27">
        <v>-3936</v>
      </c>
      <c r="Z22" s="7">
        <v>-0.19</v>
      </c>
      <c r="AA22" s="25">
        <v>8303637</v>
      </c>
    </row>
    <row r="23" spans="1:27" ht="13.5">
      <c r="A23" s="5" t="s">
        <v>50</v>
      </c>
      <c r="B23" s="3"/>
      <c r="C23" s="22">
        <v>7806964</v>
      </c>
      <c r="D23" s="22"/>
      <c r="E23" s="23">
        <v>8487064</v>
      </c>
      <c r="F23" s="24">
        <v>8487064</v>
      </c>
      <c r="G23" s="24">
        <v>766729</v>
      </c>
      <c r="H23" s="24">
        <v>759714</v>
      </c>
      <c r="I23" s="24">
        <v>715091</v>
      </c>
      <c r="J23" s="24">
        <v>2241534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2241534</v>
      </c>
      <c r="X23" s="24">
        <v>2121765</v>
      </c>
      <c r="Y23" s="24">
        <v>119769</v>
      </c>
      <c r="Z23" s="6">
        <v>5.64</v>
      </c>
      <c r="AA23" s="22">
        <v>8487064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202324472</v>
      </c>
      <c r="D25" s="40">
        <f>+D5+D9+D15+D19+D24</f>
        <v>0</v>
      </c>
      <c r="E25" s="41">
        <f t="shared" si="4"/>
        <v>208998378</v>
      </c>
      <c r="F25" s="42">
        <f t="shared" si="4"/>
        <v>208998378</v>
      </c>
      <c r="G25" s="42">
        <f t="shared" si="4"/>
        <v>51377794</v>
      </c>
      <c r="H25" s="42">
        <f t="shared" si="4"/>
        <v>8571974</v>
      </c>
      <c r="I25" s="42">
        <f t="shared" si="4"/>
        <v>8799035</v>
      </c>
      <c r="J25" s="42">
        <f t="shared" si="4"/>
        <v>68748803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68748803</v>
      </c>
      <c r="X25" s="42">
        <f t="shared" si="4"/>
        <v>52249599</v>
      </c>
      <c r="Y25" s="42">
        <f t="shared" si="4"/>
        <v>16499204</v>
      </c>
      <c r="Z25" s="43">
        <f>+IF(X25&lt;&gt;0,+(Y25/X25)*100,0)</f>
        <v>31.577666270701904</v>
      </c>
      <c r="AA25" s="40">
        <f>+AA5+AA9+AA15+AA19+AA24</f>
        <v>208998378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128415573</v>
      </c>
      <c r="D28" s="19">
        <f>SUM(D29:D31)</f>
        <v>0</v>
      </c>
      <c r="E28" s="20">
        <f t="shared" si="5"/>
        <v>119814972</v>
      </c>
      <c r="F28" s="21">
        <f t="shared" si="5"/>
        <v>119814972</v>
      </c>
      <c r="G28" s="21">
        <f t="shared" si="5"/>
        <v>2891772</v>
      </c>
      <c r="H28" s="21">
        <f t="shared" si="5"/>
        <v>3363084</v>
      </c>
      <c r="I28" s="21">
        <f t="shared" si="5"/>
        <v>3646884</v>
      </c>
      <c r="J28" s="21">
        <f t="shared" si="5"/>
        <v>9901740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9901740</v>
      </c>
      <c r="X28" s="21">
        <f t="shared" si="5"/>
        <v>29953743</v>
      </c>
      <c r="Y28" s="21">
        <f t="shared" si="5"/>
        <v>-20052003</v>
      </c>
      <c r="Z28" s="4">
        <f>+IF(X28&lt;&gt;0,+(Y28/X28)*100,0)</f>
        <v>-66.94322976597616</v>
      </c>
      <c r="AA28" s="19">
        <f>SUM(AA29:AA31)</f>
        <v>119814972</v>
      </c>
    </row>
    <row r="29" spans="1:27" ht="13.5">
      <c r="A29" s="5" t="s">
        <v>33</v>
      </c>
      <c r="B29" s="3"/>
      <c r="C29" s="22">
        <v>100191368</v>
      </c>
      <c r="D29" s="22"/>
      <c r="E29" s="23">
        <v>35456671</v>
      </c>
      <c r="F29" s="24">
        <v>35456671</v>
      </c>
      <c r="G29" s="24">
        <v>838823</v>
      </c>
      <c r="H29" s="24">
        <v>1405520</v>
      </c>
      <c r="I29" s="24">
        <v>1235738</v>
      </c>
      <c r="J29" s="24">
        <v>3480081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3480081</v>
      </c>
      <c r="X29" s="24">
        <v>8864169</v>
      </c>
      <c r="Y29" s="24">
        <v>-5384088</v>
      </c>
      <c r="Z29" s="6">
        <v>-60.74</v>
      </c>
      <c r="AA29" s="22">
        <v>35456671</v>
      </c>
    </row>
    <row r="30" spans="1:27" ht="13.5">
      <c r="A30" s="5" t="s">
        <v>34</v>
      </c>
      <c r="B30" s="3"/>
      <c r="C30" s="25">
        <v>13620536</v>
      </c>
      <c r="D30" s="25"/>
      <c r="E30" s="26">
        <v>73606445</v>
      </c>
      <c r="F30" s="27">
        <v>73606445</v>
      </c>
      <c r="G30" s="27">
        <v>1268172</v>
      </c>
      <c r="H30" s="27">
        <v>1119113</v>
      </c>
      <c r="I30" s="27">
        <v>1399001</v>
      </c>
      <c r="J30" s="27">
        <v>3786286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3786286</v>
      </c>
      <c r="X30" s="27">
        <v>18401610</v>
      </c>
      <c r="Y30" s="27">
        <v>-14615324</v>
      </c>
      <c r="Z30" s="7">
        <v>-79.42</v>
      </c>
      <c r="AA30" s="25">
        <v>73606445</v>
      </c>
    </row>
    <row r="31" spans="1:27" ht="13.5">
      <c r="A31" s="5" t="s">
        <v>35</v>
      </c>
      <c r="B31" s="3"/>
      <c r="C31" s="22">
        <v>14603669</v>
      </c>
      <c r="D31" s="22"/>
      <c r="E31" s="23">
        <v>10751856</v>
      </c>
      <c r="F31" s="24">
        <v>10751856</v>
      </c>
      <c r="G31" s="24">
        <v>784777</v>
      </c>
      <c r="H31" s="24">
        <v>838451</v>
      </c>
      <c r="I31" s="24">
        <v>1012145</v>
      </c>
      <c r="J31" s="24">
        <v>2635373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2635373</v>
      </c>
      <c r="X31" s="24">
        <v>2687964</v>
      </c>
      <c r="Y31" s="24">
        <v>-52591</v>
      </c>
      <c r="Z31" s="6">
        <v>-1.96</v>
      </c>
      <c r="AA31" s="22">
        <v>10751856</v>
      </c>
    </row>
    <row r="32" spans="1:27" ht="13.5">
      <c r="A32" s="2" t="s">
        <v>36</v>
      </c>
      <c r="B32" s="3"/>
      <c r="C32" s="19">
        <f aca="true" t="shared" si="6" ref="C32:Y32">SUM(C33:C37)</f>
        <v>7531830</v>
      </c>
      <c r="D32" s="19">
        <f>SUM(D33:D37)</f>
        <v>0</v>
      </c>
      <c r="E32" s="20">
        <f t="shared" si="6"/>
        <v>9430279</v>
      </c>
      <c r="F32" s="21">
        <f t="shared" si="6"/>
        <v>9430279</v>
      </c>
      <c r="G32" s="21">
        <f t="shared" si="6"/>
        <v>602752</v>
      </c>
      <c r="H32" s="21">
        <f t="shared" si="6"/>
        <v>688934</v>
      </c>
      <c r="I32" s="21">
        <f t="shared" si="6"/>
        <v>664402</v>
      </c>
      <c r="J32" s="21">
        <f t="shared" si="6"/>
        <v>1956088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1956088</v>
      </c>
      <c r="X32" s="21">
        <f t="shared" si="6"/>
        <v>2357571</v>
      </c>
      <c r="Y32" s="21">
        <f t="shared" si="6"/>
        <v>-401483</v>
      </c>
      <c r="Z32" s="4">
        <f>+IF(X32&lt;&gt;0,+(Y32/X32)*100,0)</f>
        <v>-17.029518941317143</v>
      </c>
      <c r="AA32" s="19">
        <f>SUM(AA33:AA37)</f>
        <v>9430279</v>
      </c>
    </row>
    <row r="33" spans="1:27" ht="13.5">
      <c r="A33" s="5" t="s">
        <v>37</v>
      </c>
      <c r="B33" s="3"/>
      <c r="C33" s="22">
        <v>1628974</v>
      </c>
      <c r="D33" s="22"/>
      <c r="E33" s="23">
        <v>2182007</v>
      </c>
      <c r="F33" s="24">
        <v>2182007</v>
      </c>
      <c r="G33" s="24">
        <v>137294</v>
      </c>
      <c r="H33" s="24">
        <v>140318</v>
      </c>
      <c r="I33" s="24">
        <v>128048</v>
      </c>
      <c r="J33" s="24">
        <v>405660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405660</v>
      </c>
      <c r="X33" s="24">
        <v>545502</v>
      </c>
      <c r="Y33" s="24">
        <v>-139842</v>
      </c>
      <c r="Z33" s="6">
        <v>-25.64</v>
      </c>
      <c r="AA33" s="22">
        <v>2182007</v>
      </c>
    </row>
    <row r="34" spans="1:27" ht="13.5">
      <c r="A34" s="5" t="s">
        <v>38</v>
      </c>
      <c r="B34" s="3"/>
      <c r="C34" s="22">
        <v>3679393</v>
      </c>
      <c r="D34" s="22"/>
      <c r="E34" s="23">
        <v>4283723</v>
      </c>
      <c r="F34" s="24">
        <v>4283723</v>
      </c>
      <c r="G34" s="24">
        <v>306148</v>
      </c>
      <c r="H34" s="24">
        <v>337254</v>
      </c>
      <c r="I34" s="24">
        <v>351271</v>
      </c>
      <c r="J34" s="24">
        <v>994673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994673</v>
      </c>
      <c r="X34" s="24">
        <v>1070931</v>
      </c>
      <c r="Y34" s="24">
        <v>-76258</v>
      </c>
      <c r="Z34" s="6">
        <v>-7.12</v>
      </c>
      <c r="AA34" s="22">
        <v>4283723</v>
      </c>
    </row>
    <row r="35" spans="1:27" ht="13.5">
      <c r="A35" s="5" t="s">
        <v>39</v>
      </c>
      <c r="B35" s="3"/>
      <c r="C35" s="22">
        <v>1498540</v>
      </c>
      <c r="D35" s="22"/>
      <c r="E35" s="23">
        <v>1910347</v>
      </c>
      <c r="F35" s="24">
        <v>1910347</v>
      </c>
      <c r="G35" s="24">
        <v>98073</v>
      </c>
      <c r="H35" s="24">
        <v>150270</v>
      </c>
      <c r="I35" s="24">
        <v>122480</v>
      </c>
      <c r="J35" s="24">
        <v>370823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370823</v>
      </c>
      <c r="X35" s="24">
        <v>477588</v>
      </c>
      <c r="Y35" s="24">
        <v>-106765</v>
      </c>
      <c r="Z35" s="6">
        <v>-22.36</v>
      </c>
      <c r="AA35" s="22">
        <v>1910347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724923</v>
      </c>
      <c r="D37" s="25"/>
      <c r="E37" s="26">
        <v>1054202</v>
      </c>
      <c r="F37" s="27">
        <v>1054202</v>
      </c>
      <c r="G37" s="27">
        <v>61237</v>
      </c>
      <c r="H37" s="27">
        <v>61092</v>
      </c>
      <c r="I37" s="27">
        <v>62603</v>
      </c>
      <c r="J37" s="27">
        <v>184932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184932</v>
      </c>
      <c r="X37" s="27">
        <v>263550</v>
      </c>
      <c r="Y37" s="27">
        <v>-78618</v>
      </c>
      <c r="Z37" s="7">
        <v>-29.83</v>
      </c>
      <c r="AA37" s="25">
        <v>1054202</v>
      </c>
    </row>
    <row r="38" spans="1:27" ht="13.5">
      <c r="A38" s="2" t="s">
        <v>42</v>
      </c>
      <c r="B38" s="8"/>
      <c r="C38" s="19">
        <f aca="true" t="shared" si="7" ref="C38:Y38">SUM(C39:C41)</f>
        <v>25801155</v>
      </c>
      <c r="D38" s="19">
        <f>SUM(D39:D41)</f>
        <v>0</v>
      </c>
      <c r="E38" s="20">
        <f t="shared" si="7"/>
        <v>31324074</v>
      </c>
      <c r="F38" s="21">
        <f t="shared" si="7"/>
        <v>31324074</v>
      </c>
      <c r="G38" s="21">
        <f t="shared" si="7"/>
        <v>1398674</v>
      </c>
      <c r="H38" s="21">
        <f t="shared" si="7"/>
        <v>2043353</v>
      </c>
      <c r="I38" s="21">
        <f t="shared" si="7"/>
        <v>2186197</v>
      </c>
      <c r="J38" s="21">
        <f t="shared" si="7"/>
        <v>5628224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5628224</v>
      </c>
      <c r="X38" s="21">
        <f t="shared" si="7"/>
        <v>7831020</v>
      </c>
      <c r="Y38" s="21">
        <f t="shared" si="7"/>
        <v>-2202796</v>
      </c>
      <c r="Z38" s="4">
        <f>+IF(X38&lt;&gt;0,+(Y38/X38)*100,0)</f>
        <v>-28.129107063958465</v>
      </c>
      <c r="AA38" s="19">
        <f>SUM(AA39:AA41)</f>
        <v>31324074</v>
      </c>
    </row>
    <row r="39" spans="1:27" ht="13.5">
      <c r="A39" s="5" t="s">
        <v>43</v>
      </c>
      <c r="B39" s="3"/>
      <c r="C39" s="22">
        <v>9940275</v>
      </c>
      <c r="D39" s="22"/>
      <c r="E39" s="23">
        <v>15765186</v>
      </c>
      <c r="F39" s="24">
        <v>15765186</v>
      </c>
      <c r="G39" s="24">
        <v>789046</v>
      </c>
      <c r="H39" s="24">
        <v>862842</v>
      </c>
      <c r="I39" s="24">
        <v>910458</v>
      </c>
      <c r="J39" s="24">
        <v>2562346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2562346</v>
      </c>
      <c r="X39" s="24">
        <v>3941298</v>
      </c>
      <c r="Y39" s="24">
        <v>-1378952</v>
      </c>
      <c r="Z39" s="6">
        <v>-34.99</v>
      </c>
      <c r="AA39" s="22">
        <v>15765186</v>
      </c>
    </row>
    <row r="40" spans="1:27" ht="13.5">
      <c r="A40" s="5" t="s">
        <v>44</v>
      </c>
      <c r="B40" s="3"/>
      <c r="C40" s="22">
        <v>15860880</v>
      </c>
      <c r="D40" s="22"/>
      <c r="E40" s="23">
        <v>15558888</v>
      </c>
      <c r="F40" s="24">
        <v>15558888</v>
      </c>
      <c r="G40" s="24">
        <v>609628</v>
      </c>
      <c r="H40" s="24">
        <v>1180511</v>
      </c>
      <c r="I40" s="24">
        <v>1275739</v>
      </c>
      <c r="J40" s="24">
        <v>3065878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3065878</v>
      </c>
      <c r="X40" s="24">
        <v>3889722</v>
      </c>
      <c r="Y40" s="24">
        <v>-823844</v>
      </c>
      <c r="Z40" s="6">
        <v>-21.18</v>
      </c>
      <c r="AA40" s="22">
        <v>15558888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60967771</v>
      </c>
      <c r="D42" s="19">
        <f>SUM(D43:D46)</f>
        <v>0</v>
      </c>
      <c r="E42" s="20">
        <f t="shared" si="8"/>
        <v>71734334</v>
      </c>
      <c r="F42" s="21">
        <f t="shared" si="8"/>
        <v>71734334</v>
      </c>
      <c r="G42" s="21">
        <f t="shared" si="8"/>
        <v>2049180</v>
      </c>
      <c r="H42" s="21">
        <f t="shared" si="8"/>
        <v>12265703</v>
      </c>
      <c r="I42" s="21">
        <f t="shared" si="8"/>
        <v>1953275</v>
      </c>
      <c r="J42" s="21">
        <f t="shared" si="8"/>
        <v>16268158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16268158</v>
      </c>
      <c r="X42" s="21">
        <f t="shared" si="8"/>
        <v>17933580</v>
      </c>
      <c r="Y42" s="21">
        <f t="shared" si="8"/>
        <v>-1665422</v>
      </c>
      <c r="Z42" s="4">
        <f>+IF(X42&lt;&gt;0,+(Y42/X42)*100,0)</f>
        <v>-9.286612042882682</v>
      </c>
      <c r="AA42" s="19">
        <f>SUM(AA43:AA46)</f>
        <v>71734334</v>
      </c>
    </row>
    <row r="43" spans="1:27" ht="13.5">
      <c r="A43" s="5" t="s">
        <v>47</v>
      </c>
      <c r="B43" s="3"/>
      <c r="C43" s="22">
        <v>38107702</v>
      </c>
      <c r="D43" s="22"/>
      <c r="E43" s="23">
        <v>47074397</v>
      </c>
      <c r="F43" s="24">
        <v>47074397</v>
      </c>
      <c r="G43" s="24">
        <v>259967</v>
      </c>
      <c r="H43" s="24">
        <v>11072170</v>
      </c>
      <c r="I43" s="24">
        <v>396909</v>
      </c>
      <c r="J43" s="24">
        <v>11729046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11729046</v>
      </c>
      <c r="X43" s="24">
        <v>11768598</v>
      </c>
      <c r="Y43" s="24">
        <v>-39552</v>
      </c>
      <c r="Z43" s="6">
        <v>-0.34</v>
      </c>
      <c r="AA43" s="22">
        <v>47074397</v>
      </c>
    </row>
    <row r="44" spans="1:27" ht="13.5">
      <c r="A44" s="5" t="s">
        <v>48</v>
      </c>
      <c r="B44" s="3"/>
      <c r="C44" s="22">
        <v>8573626</v>
      </c>
      <c r="D44" s="22"/>
      <c r="E44" s="23">
        <v>7423480</v>
      </c>
      <c r="F44" s="24">
        <v>7423480</v>
      </c>
      <c r="G44" s="24">
        <v>1053462</v>
      </c>
      <c r="H44" s="24">
        <v>238870</v>
      </c>
      <c r="I44" s="24">
        <v>468818</v>
      </c>
      <c r="J44" s="24">
        <v>1761150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1761150</v>
      </c>
      <c r="X44" s="24">
        <v>1855869</v>
      </c>
      <c r="Y44" s="24">
        <v>-94719</v>
      </c>
      <c r="Z44" s="6">
        <v>-5.1</v>
      </c>
      <c r="AA44" s="22">
        <v>7423480</v>
      </c>
    </row>
    <row r="45" spans="1:27" ht="13.5">
      <c r="A45" s="5" t="s">
        <v>49</v>
      </c>
      <c r="B45" s="3"/>
      <c r="C45" s="25">
        <v>5521386</v>
      </c>
      <c r="D45" s="25"/>
      <c r="E45" s="26">
        <v>7010753</v>
      </c>
      <c r="F45" s="27">
        <v>7010753</v>
      </c>
      <c r="G45" s="27">
        <v>331176</v>
      </c>
      <c r="H45" s="27">
        <v>409445</v>
      </c>
      <c r="I45" s="27">
        <v>445649</v>
      </c>
      <c r="J45" s="27">
        <v>1186270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1186270</v>
      </c>
      <c r="X45" s="27">
        <v>1752687</v>
      </c>
      <c r="Y45" s="27">
        <v>-566417</v>
      </c>
      <c r="Z45" s="7">
        <v>-32.32</v>
      </c>
      <c r="AA45" s="25">
        <v>7010753</v>
      </c>
    </row>
    <row r="46" spans="1:27" ht="13.5">
      <c r="A46" s="5" t="s">
        <v>50</v>
      </c>
      <c r="B46" s="3"/>
      <c r="C46" s="22">
        <v>8765057</v>
      </c>
      <c r="D46" s="22"/>
      <c r="E46" s="23">
        <v>10225704</v>
      </c>
      <c r="F46" s="24">
        <v>10225704</v>
      </c>
      <c r="G46" s="24">
        <v>404575</v>
      </c>
      <c r="H46" s="24">
        <v>545218</v>
      </c>
      <c r="I46" s="24">
        <v>641899</v>
      </c>
      <c r="J46" s="24">
        <v>1591692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1591692</v>
      </c>
      <c r="X46" s="24">
        <v>2556426</v>
      </c>
      <c r="Y46" s="24">
        <v>-964734</v>
      </c>
      <c r="Z46" s="6">
        <v>-37.74</v>
      </c>
      <c r="AA46" s="22">
        <v>10225704</v>
      </c>
    </row>
    <row r="47" spans="1:27" ht="13.5">
      <c r="A47" s="2" t="s">
        <v>51</v>
      </c>
      <c r="B47" s="8" t="s">
        <v>52</v>
      </c>
      <c r="C47" s="19">
        <v>563649</v>
      </c>
      <c r="D47" s="19"/>
      <c r="E47" s="20">
        <v>1019815</v>
      </c>
      <c r="F47" s="21">
        <v>1019815</v>
      </c>
      <c r="G47" s="21">
        <v>45248</v>
      </c>
      <c r="H47" s="21">
        <v>46088</v>
      </c>
      <c r="I47" s="21">
        <v>66262</v>
      </c>
      <c r="J47" s="21">
        <v>157598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157598</v>
      </c>
      <c r="X47" s="21">
        <v>254955</v>
      </c>
      <c r="Y47" s="21">
        <v>-97357</v>
      </c>
      <c r="Z47" s="4">
        <v>-38.19</v>
      </c>
      <c r="AA47" s="19">
        <v>1019815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223279978</v>
      </c>
      <c r="D48" s="40">
        <f>+D28+D32+D38+D42+D47</f>
        <v>0</v>
      </c>
      <c r="E48" s="41">
        <f t="shared" si="9"/>
        <v>233323474</v>
      </c>
      <c r="F48" s="42">
        <f t="shared" si="9"/>
        <v>233323474</v>
      </c>
      <c r="G48" s="42">
        <f t="shared" si="9"/>
        <v>6987626</v>
      </c>
      <c r="H48" s="42">
        <f t="shared" si="9"/>
        <v>18407162</v>
      </c>
      <c r="I48" s="42">
        <f t="shared" si="9"/>
        <v>8517020</v>
      </c>
      <c r="J48" s="42">
        <f t="shared" si="9"/>
        <v>33911808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33911808</v>
      </c>
      <c r="X48" s="42">
        <f t="shared" si="9"/>
        <v>58330869</v>
      </c>
      <c r="Y48" s="42">
        <f t="shared" si="9"/>
        <v>-24419061</v>
      </c>
      <c r="Z48" s="43">
        <f>+IF(X48&lt;&gt;0,+(Y48/X48)*100,0)</f>
        <v>-41.863015961582875</v>
      </c>
      <c r="AA48" s="40">
        <f>+AA28+AA32+AA38+AA42+AA47</f>
        <v>233323474</v>
      </c>
    </row>
    <row r="49" spans="1:27" ht="13.5">
      <c r="A49" s="14" t="s">
        <v>58</v>
      </c>
      <c r="B49" s="15"/>
      <c r="C49" s="44">
        <f aca="true" t="shared" si="10" ref="C49:Y49">+C25-C48</f>
        <v>-20955506</v>
      </c>
      <c r="D49" s="44">
        <f>+D25-D48</f>
        <v>0</v>
      </c>
      <c r="E49" s="45">
        <f t="shared" si="10"/>
        <v>-24325096</v>
      </c>
      <c r="F49" s="46">
        <f t="shared" si="10"/>
        <v>-24325096</v>
      </c>
      <c r="G49" s="46">
        <f t="shared" si="10"/>
        <v>44390168</v>
      </c>
      <c r="H49" s="46">
        <f t="shared" si="10"/>
        <v>-9835188</v>
      </c>
      <c r="I49" s="46">
        <f t="shared" si="10"/>
        <v>282015</v>
      </c>
      <c r="J49" s="46">
        <f t="shared" si="10"/>
        <v>34836995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34836995</v>
      </c>
      <c r="X49" s="46">
        <f>IF(F25=F48,0,X25-X48)</f>
        <v>-6081270</v>
      </c>
      <c r="Y49" s="46">
        <f t="shared" si="10"/>
        <v>40918265</v>
      </c>
      <c r="Z49" s="47">
        <f>+IF(X49&lt;&gt;0,+(Y49/X49)*100,0)</f>
        <v>-672.8572321242109</v>
      </c>
      <c r="AA49" s="44">
        <f>+AA25-AA48</f>
        <v>-24325096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290860300</v>
      </c>
      <c r="F5" s="21">
        <f t="shared" si="0"/>
        <v>290860300</v>
      </c>
      <c r="G5" s="21">
        <f t="shared" si="0"/>
        <v>108040720</v>
      </c>
      <c r="H5" s="21">
        <f t="shared" si="0"/>
        <v>4126461</v>
      </c>
      <c r="I5" s="21">
        <f t="shared" si="0"/>
        <v>3097661</v>
      </c>
      <c r="J5" s="21">
        <f t="shared" si="0"/>
        <v>115264842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115264842</v>
      </c>
      <c r="X5" s="21">
        <f t="shared" si="0"/>
        <v>138868000</v>
      </c>
      <c r="Y5" s="21">
        <f t="shared" si="0"/>
        <v>-23603158</v>
      </c>
      <c r="Z5" s="4">
        <f>+IF(X5&lt;&gt;0,+(Y5/X5)*100,0)</f>
        <v>-16.99683008324452</v>
      </c>
      <c r="AA5" s="19">
        <f>SUM(AA6:AA8)</f>
        <v>290860300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290860300</v>
      </c>
      <c r="F7" s="27">
        <v>290860300</v>
      </c>
      <c r="G7" s="27">
        <v>108040720</v>
      </c>
      <c r="H7" s="27">
        <v>4126461</v>
      </c>
      <c r="I7" s="27">
        <v>3097661</v>
      </c>
      <c r="J7" s="27">
        <v>115264842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115264842</v>
      </c>
      <c r="X7" s="27">
        <v>138868000</v>
      </c>
      <c r="Y7" s="27">
        <v>-23603158</v>
      </c>
      <c r="Z7" s="7">
        <v>-17</v>
      </c>
      <c r="AA7" s="25">
        <v>290860300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7667056</v>
      </c>
      <c r="F9" s="21">
        <f t="shared" si="1"/>
        <v>7667056</v>
      </c>
      <c r="G9" s="21">
        <f t="shared" si="1"/>
        <v>907550</v>
      </c>
      <c r="H9" s="21">
        <f t="shared" si="1"/>
        <v>195192</v>
      </c>
      <c r="I9" s="21">
        <f t="shared" si="1"/>
        <v>816165</v>
      </c>
      <c r="J9" s="21">
        <f t="shared" si="1"/>
        <v>1918907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1918907</v>
      </c>
      <c r="X9" s="21">
        <f t="shared" si="1"/>
        <v>1734000</v>
      </c>
      <c r="Y9" s="21">
        <f t="shared" si="1"/>
        <v>184907</v>
      </c>
      <c r="Z9" s="4">
        <f>+IF(X9&lt;&gt;0,+(Y9/X9)*100,0)</f>
        <v>10.66361014994233</v>
      </c>
      <c r="AA9" s="19">
        <f>SUM(AA10:AA14)</f>
        <v>7667056</v>
      </c>
    </row>
    <row r="10" spans="1:27" ht="13.5">
      <c r="A10" s="5" t="s">
        <v>37</v>
      </c>
      <c r="B10" s="3"/>
      <c r="C10" s="22"/>
      <c r="D10" s="22"/>
      <c r="E10" s="23">
        <v>1390129</v>
      </c>
      <c r="F10" s="24">
        <v>1390129</v>
      </c>
      <c r="G10" s="24">
        <v>275656</v>
      </c>
      <c r="H10" s="24">
        <v>184236</v>
      </c>
      <c r="I10" s="24">
        <v>201118</v>
      </c>
      <c r="J10" s="24">
        <v>661010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661010</v>
      </c>
      <c r="X10" s="24">
        <v>284000</v>
      </c>
      <c r="Y10" s="24">
        <v>377010</v>
      </c>
      <c r="Z10" s="6">
        <v>132.75</v>
      </c>
      <c r="AA10" s="22">
        <v>1390129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6276927</v>
      </c>
      <c r="F12" s="24">
        <v>6276927</v>
      </c>
      <c r="G12" s="24">
        <v>631894</v>
      </c>
      <c r="H12" s="24">
        <v>10956</v>
      </c>
      <c r="I12" s="24">
        <v>615047</v>
      </c>
      <c r="J12" s="24">
        <v>1257897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1257897</v>
      </c>
      <c r="X12" s="24">
        <v>1450000</v>
      </c>
      <c r="Y12" s="24">
        <v>-192103</v>
      </c>
      <c r="Z12" s="6">
        <v>-13.25</v>
      </c>
      <c r="AA12" s="22">
        <v>6276927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116003073</v>
      </c>
      <c r="F15" s="21">
        <f t="shared" si="2"/>
        <v>116003073</v>
      </c>
      <c r="G15" s="21">
        <f t="shared" si="2"/>
        <v>150560</v>
      </c>
      <c r="H15" s="21">
        <f t="shared" si="2"/>
        <v>3268</v>
      </c>
      <c r="I15" s="21">
        <f t="shared" si="2"/>
        <v>7000</v>
      </c>
      <c r="J15" s="21">
        <f t="shared" si="2"/>
        <v>160828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160828</v>
      </c>
      <c r="X15" s="21">
        <f t="shared" si="2"/>
        <v>57767000</v>
      </c>
      <c r="Y15" s="21">
        <f t="shared" si="2"/>
        <v>-57606172</v>
      </c>
      <c r="Z15" s="4">
        <f>+IF(X15&lt;&gt;0,+(Y15/X15)*100,0)</f>
        <v>-99.72159191233749</v>
      </c>
      <c r="AA15" s="19">
        <f>SUM(AA16:AA18)</f>
        <v>116003073</v>
      </c>
    </row>
    <row r="16" spans="1:27" ht="13.5">
      <c r="A16" s="5" t="s">
        <v>43</v>
      </c>
      <c r="B16" s="3"/>
      <c r="C16" s="22"/>
      <c r="D16" s="22"/>
      <c r="E16" s="23">
        <v>116003073</v>
      </c>
      <c r="F16" s="24">
        <v>116003073</v>
      </c>
      <c r="G16" s="24">
        <v>150560</v>
      </c>
      <c r="H16" s="24">
        <v>3268</v>
      </c>
      <c r="I16" s="24">
        <v>7000</v>
      </c>
      <c r="J16" s="24">
        <v>160828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160828</v>
      </c>
      <c r="X16" s="24">
        <v>57767000</v>
      </c>
      <c r="Y16" s="24">
        <v>-57606172</v>
      </c>
      <c r="Z16" s="6">
        <v>-99.72</v>
      </c>
      <c r="AA16" s="22">
        <v>116003073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59229407</v>
      </c>
      <c r="F19" s="21">
        <f t="shared" si="3"/>
        <v>59229407</v>
      </c>
      <c r="G19" s="21">
        <f t="shared" si="3"/>
        <v>4494691</v>
      </c>
      <c r="H19" s="21">
        <f t="shared" si="3"/>
        <v>8609284</v>
      </c>
      <c r="I19" s="21">
        <f t="shared" si="3"/>
        <v>6709012</v>
      </c>
      <c r="J19" s="21">
        <f t="shared" si="3"/>
        <v>19812987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19812987</v>
      </c>
      <c r="X19" s="21">
        <f t="shared" si="3"/>
        <v>13451754</v>
      </c>
      <c r="Y19" s="21">
        <f t="shared" si="3"/>
        <v>6361233</v>
      </c>
      <c r="Z19" s="4">
        <f>+IF(X19&lt;&gt;0,+(Y19/X19)*100,0)</f>
        <v>47.28924569985446</v>
      </c>
      <c r="AA19" s="19">
        <f>SUM(AA20:AA23)</f>
        <v>59229407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50750148</v>
      </c>
      <c r="F21" s="24">
        <v>50750148</v>
      </c>
      <c r="G21" s="24">
        <v>3328930</v>
      </c>
      <c r="H21" s="24">
        <v>5931440</v>
      </c>
      <c r="I21" s="24">
        <v>5342853</v>
      </c>
      <c r="J21" s="24">
        <v>14603223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14603223</v>
      </c>
      <c r="X21" s="24">
        <v>10924254</v>
      </c>
      <c r="Y21" s="24">
        <v>3678969</v>
      </c>
      <c r="Z21" s="6">
        <v>33.68</v>
      </c>
      <c r="AA21" s="22">
        <v>50750148</v>
      </c>
    </row>
    <row r="22" spans="1:27" ht="13.5">
      <c r="A22" s="5" t="s">
        <v>49</v>
      </c>
      <c r="B22" s="3"/>
      <c r="C22" s="25"/>
      <c r="D22" s="25"/>
      <c r="E22" s="26">
        <v>1533259</v>
      </c>
      <c r="F22" s="27">
        <v>1533259</v>
      </c>
      <c r="G22" s="27">
        <v>124520</v>
      </c>
      <c r="H22" s="27">
        <v>150390</v>
      </c>
      <c r="I22" s="27">
        <v>140992</v>
      </c>
      <c r="J22" s="27">
        <v>415902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415902</v>
      </c>
      <c r="X22" s="27"/>
      <c r="Y22" s="27">
        <v>415902</v>
      </c>
      <c r="Z22" s="7">
        <v>0</v>
      </c>
      <c r="AA22" s="25">
        <v>1533259</v>
      </c>
    </row>
    <row r="23" spans="1:27" ht="13.5">
      <c r="A23" s="5" t="s">
        <v>50</v>
      </c>
      <c r="B23" s="3"/>
      <c r="C23" s="22"/>
      <c r="D23" s="22"/>
      <c r="E23" s="23">
        <v>6946000</v>
      </c>
      <c r="F23" s="24">
        <v>6946000</v>
      </c>
      <c r="G23" s="24">
        <v>1041241</v>
      </c>
      <c r="H23" s="24">
        <v>2527454</v>
      </c>
      <c r="I23" s="24">
        <v>1225167</v>
      </c>
      <c r="J23" s="24">
        <v>4793862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4793862</v>
      </c>
      <c r="X23" s="24">
        <v>2527500</v>
      </c>
      <c r="Y23" s="24">
        <v>2266362</v>
      </c>
      <c r="Z23" s="6">
        <v>89.67</v>
      </c>
      <c r="AA23" s="22">
        <v>6946000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473759836</v>
      </c>
      <c r="F25" s="42">
        <f t="shared" si="4"/>
        <v>473759836</v>
      </c>
      <c r="G25" s="42">
        <f t="shared" si="4"/>
        <v>113593521</v>
      </c>
      <c r="H25" s="42">
        <f t="shared" si="4"/>
        <v>12934205</v>
      </c>
      <c r="I25" s="42">
        <f t="shared" si="4"/>
        <v>10629838</v>
      </c>
      <c r="J25" s="42">
        <f t="shared" si="4"/>
        <v>137157564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137157564</v>
      </c>
      <c r="X25" s="42">
        <f t="shared" si="4"/>
        <v>211820754</v>
      </c>
      <c r="Y25" s="42">
        <f t="shared" si="4"/>
        <v>-74663190</v>
      </c>
      <c r="Z25" s="43">
        <f>+IF(X25&lt;&gt;0,+(Y25/X25)*100,0)</f>
        <v>-35.24828827679463</v>
      </c>
      <c r="AA25" s="40">
        <f>+AA5+AA9+AA15+AA19+AA24</f>
        <v>473759836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328424455</v>
      </c>
      <c r="F28" s="21">
        <f t="shared" si="5"/>
        <v>328424455</v>
      </c>
      <c r="G28" s="21">
        <f t="shared" si="5"/>
        <v>4740906</v>
      </c>
      <c r="H28" s="21">
        <f t="shared" si="5"/>
        <v>5895204</v>
      </c>
      <c r="I28" s="21">
        <f t="shared" si="5"/>
        <v>7507716</v>
      </c>
      <c r="J28" s="21">
        <f t="shared" si="5"/>
        <v>18143826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18143826</v>
      </c>
      <c r="X28" s="21">
        <f t="shared" si="5"/>
        <v>19508000</v>
      </c>
      <c r="Y28" s="21">
        <f t="shared" si="5"/>
        <v>-1364174</v>
      </c>
      <c r="Z28" s="4">
        <f>+IF(X28&lt;&gt;0,+(Y28/X28)*100,0)</f>
        <v>-6.992895222472832</v>
      </c>
      <c r="AA28" s="19">
        <f>SUM(AA29:AA31)</f>
        <v>328424455</v>
      </c>
    </row>
    <row r="29" spans="1:27" ht="13.5">
      <c r="A29" s="5" t="s">
        <v>33</v>
      </c>
      <c r="B29" s="3"/>
      <c r="C29" s="22"/>
      <c r="D29" s="22"/>
      <c r="E29" s="23">
        <v>286978484</v>
      </c>
      <c r="F29" s="24">
        <v>286978484</v>
      </c>
      <c r="G29" s="24">
        <v>2908684</v>
      </c>
      <c r="H29" s="24">
        <v>2979490</v>
      </c>
      <c r="I29" s="24">
        <v>3042385</v>
      </c>
      <c r="J29" s="24">
        <v>8930559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8930559</v>
      </c>
      <c r="X29" s="24">
        <v>10452000</v>
      </c>
      <c r="Y29" s="24">
        <v>-1521441</v>
      </c>
      <c r="Z29" s="6">
        <v>-14.56</v>
      </c>
      <c r="AA29" s="22">
        <v>286978484</v>
      </c>
    </row>
    <row r="30" spans="1:27" ht="13.5">
      <c r="A30" s="5" t="s">
        <v>34</v>
      </c>
      <c r="B30" s="3"/>
      <c r="C30" s="25"/>
      <c r="D30" s="25"/>
      <c r="E30" s="26">
        <v>19870972</v>
      </c>
      <c r="F30" s="27">
        <v>19870972</v>
      </c>
      <c r="G30" s="27">
        <v>810224</v>
      </c>
      <c r="H30" s="27">
        <v>979217</v>
      </c>
      <c r="I30" s="27">
        <v>2462135</v>
      </c>
      <c r="J30" s="27">
        <v>4251576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4251576</v>
      </c>
      <c r="X30" s="27">
        <v>4756000</v>
      </c>
      <c r="Y30" s="27">
        <v>-504424</v>
      </c>
      <c r="Z30" s="7">
        <v>-10.61</v>
      </c>
      <c r="AA30" s="25">
        <v>19870972</v>
      </c>
    </row>
    <row r="31" spans="1:27" ht="13.5">
      <c r="A31" s="5" t="s">
        <v>35</v>
      </c>
      <c r="B31" s="3"/>
      <c r="C31" s="22"/>
      <c r="D31" s="22"/>
      <c r="E31" s="23">
        <v>21574999</v>
      </c>
      <c r="F31" s="24">
        <v>21574999</v>
      </c>
      <c r="G31" s="24">
        <v>1021998</v>
      </c>
      <c r="H31" s="24">
        <v>1936497</v>
      </c>
      <c r="I31" s="24">
        <v>2003196</v>
      </c>
      <c r="J31" s="24">
        <v>4961691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4961691</v>
      </c>
      <c r="X31" s="24">
        <v>4300000</v>
      </c>
      <c r="Y31" s="24">
        <v>661691</v>
      </c>
      <c r="Z31" s="6">
        <v>15.39</v>
      </c>
      <c r="AA31" s="22">
        <v>21574999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34251971</v>
      </c>
      <c r="F32" s="21">
        <f t="shared" si="6"/>
        <v>34251971</v>
      </c>
      <c r="G32" s="21">
        <f t="shared" si="6"/>
        <v>3261846</v>
      </c>
      <c r="H32" s="21">
        <f t="shared" si="6"/>
        <v>3267947</v>
      </c>
      <c r="I32" s="21">
        <f t="shared" si="6"/>
        <v>2829036</v>
      </c>
      <c r="J32" s="21">
        <f t="shared" si="6"/>
        <v>9358829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9358829</v>
      </c>
      <c r="X32" s="21">
        <f t="shared" si="6"/>
        <v>6966200</v>
      </c>
      <c r="Y32" s="21">
        <f t="shared" si="6"/>
        <v>2392629</v>
      </c>
      <c r="Z32" s="4">
        <f>+IF(X32&lt;&gt;0,+(Y32/X32)*100,0)</f>
        <v>34.34625764405271</v>
      </c>
      <c r="AA32" s="19">
        <f>SUM(AA33:AA37)</f>
        <v>34251971</v>
      </c>
    </row>
    <row r="33" spans="1:27" ht="13.5">
      <c r="A33" s="5" t="s">
        <v>37</v>
      </c>
      <c r="B33" s="3"/>
      <c r="C33" s="22"/>
      <c r="D33" s="22"/>
      <c r="E33" s="23">
        <v>30002590</v>
      </c>
      <c r="F33" s="24">
        <v>30002590</v>
      </c>
      <c r="G33" s="24">
        <v>2911906</v>
      </c>
      <c r="H33" s="24">
        <v>2909304</v>
      </c>
      <c r="I33" s="24">
        <v>2495344</v>
      </c>
      <c r="J33" s="24">
        <v>8316554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8316554</v>
      </c>
      <c r="X33" s="24">
        <v>5905000</v>
      </c>
      <c r="Y33" s="24">
        <v>2411554</v>
      </c>
      <c r="Z33" s="6">
        <v>40.84</v>
      </c>
      <c r="AA33" s="22">
        <v>30002590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4249381</v>
      </c>
      <c r="F35" s="24">
        <v>4249381</v>
      </c>
      <c r="G35" s="24">
        <v>349940</v>
      </c>
      <c r="H35" s="24">
        <v>358643</v>
      </c>
      <c r="I35" s="24">
        <v>333692</v>
      </c>
      <c r="J35" s="24">
        <v>1042275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1042275</v>
      </c>
      <c r="X35" s="24">
        <v>1061200</v>
      </c>
      <c r="Y35" s="24">
        <v>-18925</v>
      </c>
      <c r="Z35" s="6">
        <v>-1.78</v>
      </c>
      <c r="AA35" s="22">
        <v>4249381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22422875</v>
      </c>
      <c r="F38" s="21">
        <f t="shared" si="7"/>
        <v>22422875</v>
      </c>
      <c r="G38" s="21">
        <f t="shared" si="7"/>
        <v>1703572</v>
      </c>
      <c r="H38" s="21">
        <f t="shared" si="7"/>
        <v>1783025</v>
      </c>
      <c r="I38" s="21">
        <f t="shared" si="7"/>
        <v>3035495</v>
      </c>
      <c r="J38" s="21">
        <f t="shared" si="7"/>
        <v>6522092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6522092</v>
      </c>
      <c r="X38" s="21">
        <f t="shared" si="7"/>
        <v>5262000</v>
      </c>
      <c r="Y38" s="21">
        <f t="shared" si="7"/>
        <v>1260092</v>
      </c>
      <c r="Z38" s="4">
        <f>+IF(X38&lt;&gt;0,+(Y38/X38)*100,0)</f>
        <v>23.947016343595593</v>
      </c>
      <c r="AA38" s="19">
        <f>SUM(AA39:AA41)</f>
        <v>22422875</v>
      </c>
    </row>
    <row r="39" spans="1:27" ht="13.5">
      <c r="A39" s="5" t="s">
        <v>43</v>
      </c>
      <c r="B39" s="3"/>
      <c r="C39" s="22"/>
      <c r="D39" s="22"/>
      <c r="E39" s="23">
        <v>22422875</v>
      </c>
      <c r="F39" s="24">
        <v>22422875</v>
      </c>
      <c r="G39" s="24">
        <v>1703572</v>
      </c>
      <c r="H39" s="24">
        <v>1783025</v>
      </c>
      <c r="I39" s="24">
        <v>3035495</v>
      </c>
      <c r="J39" s="24">
        <v>6522092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6522092</v>
      </c>
      <c r="X39" s="24">
        <v>5262000</v>
      </c>
      <c r="Y39" s="24">
        <v>1260092</v>
      </c>
      <c r="Z39" s="6">
        <v>23.95</v>
      </c>
      <c r="AA39" s="22">
        <v>22422875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157104624</v>
      </c>
      <c r="F42" s="21">
        <f t="shared" si="8"/>
        <v>157104624</v>
      </c>
      <c r="G42" s="21">
        <f t="shared" si="8"/>
        <v>2322915</v>
      </c>
      <c r="H42" s="21">
        <f t="shared" si="8"/>
        <v>13562383</v>
      </c>
      <c r="I42" s="21">
        <f t="shared" si="8"/>
        <v>14659310</v>
      </c>
      <c r="J42" s="21">
        <f t="shared" si="8"/>
        <v>30544608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30544608</v>
      </c>
      <c r="X42" s="21">
        <f t="shared" si="8"/>
        <v>38569000</v>
      </c>
      <c r="Y42" s="21">
        <f t="shared" si="8"/>
        <v>-8024392</v>
      </c>
      <c r="Z42" s="4">
        <f>+IF(X42&lt;&gt;0,+(Y42/X42)*100,0)</f>
        <v>-20.805289221913974</v>
      </c>
      <c r="AA42" s="19">
        <f>SUM(AA43:AA46)</f>
        <v>157104624</v>
      </c>
    </row>
    <row r="43" spans="1:27" ht="13.5">
      <c r="A43" s="5" t="s">
        <v>47</v>
      </c>
      <c r="B43" s="3"/>
      <c r="C43" s="22"/>
      <c r="D43" s="22"/>
      <c r="E43" s="23">
        <v>2973341</v>
      </c>
      <c r="F43" s="24">
        <v>2973341</v>
      </c>
      <c r="G43" s="24">
        <v>9159</v>
      </c>
      <c r="H43" s="24">
        <v>286349</v>
      </c>
      <c r="I43" s="24">
        <v>1182631</v>
      </c>
      <c r="J43" s="24">
        <v>1478139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1478139</v>
      </c>
      <c r="X43" s="24">
        <v>744000</v>
      </c>
      <c r="Y43" s="24">
        <v>734139</v>
      </c>
      <c r="Z43" s="6">
        <v>98.67</v>
      </c>
      <c r="AA43" s="22">
        <v>2973341</v>
      </c>
    </row>
    <row r="44" spans="1:27" ht="13.5">
      <c r="A44" s="5" t="s">
        <v>48</v>
      </c>
      <c r="B44" s="3"/>
      <c r="C44" s="22"/>
      <c r="D44" s="22"/>
      <c r="E44" s="23">
        <v>144290029</v>
      </c>
      <c r="F44" s="24">
        <v>144290029</v>
      </c>
      <c r="G44" s="24">
        <v>1966970</v>
      </c>
      <c r="H44" s="24">
        <v>12876304</v>
      </c>
      <c r="I44" s="24">
        <v>10529650</v>
      </c>
      <c r="J44" s="24">
        <v>25372924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25372924</v>
      </c>
      <c r="X44" s="24">
        <v>35524000</v>
      </c>
      <c r="Y44" s="24">
        <v>-10151076</v>
      </c>
      <c r="Z44" s="6">
        <v>-28.58</v>
      </c>
      <c r="AA44" s="22">
        <v>144290029</v>
      </c>
    </row>
    <row r="45" spans="1:27" ht="13.5">
      <c r="A45" s="5" t="s">
        <v>49</v>
      </c>
      <c r="B45" s="3"/>
      <c r="C45" s="25"/>
      <c r="D45" s="25"/>
      <c r="E45" s="26">
        <v>6084254</v>
      </c>
      <c r="F45" s="27">
        <v>6084254</v>
      </c>
      <c r="G45" s="27">
        <v>346786</v>
      </c>
      <c r="H45" s="27">
        <v>399730</v>
      </c>
      <c r="I45" s="27">
        <v>2555434</v>
      </c>
      <c r="J45" s="27">
        <v>3301950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3301950</v>
      </c>
      <c r="X45" s="27">
        <v>1362000</v>
      </c>
      <c r="Y45" s="27">
        <v>1939950</v>
      </c>
      <c r="Z45" s="7">
        <v>142.43</v>
      </c>
      <c r="AA45" s="25">
        <v>6084254</v>
      </c>
    </row>
    <row r="46" spans="1:27" ht="13.5">
      <c r="A46" s="5" t="s">
        <v>50</v>
      </c>
      <c r="B46" s="3"/>
      <c r="C46" s="22"/>
      <c r="D46" s="22"/>
      <c r="E46" s="23">
        <v>3757000</v>
      </c>
      <c r="F46" s="24">
        <v>3757000</v>
      </c>
      <c r="G46" s="24"/>
      <c r="H46" s="24"/>
      <c r="I46" s="24">
        <v>391595</v>
      </c>
      <c r="J46" s="24">
        <v>391595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391595</v>
      </c>
      <c r="X46" s="24">
        <v>939000</v>
      </c>
      <c r="Y46" s="24">
        <v>-547405</v>
      </c>
      <c r="Z46" s="6">
        <v>-58.3</v>
      </c>
      <c r="AA46" s="22">
        <v>3757000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542203925</v>
      </c>
      <c r="F48" s="42">
        <f t="shared" si="9"/>
        <v>542203925</v>
      </c>
      <c r="G48" s="42">
        <f t="shared" si="9"/>
        <v>12029239</v>
      </c>
      <c r="H48" s="42">
        <f t="shared" si="9"/>
        <v>24508559</v>
      </c>
      <c r="I48" s="42">
        <f t="shared" si="9"/>
        <v>28031557</v>
      </c>
      <c r="J48" s="42">
        <f t="shared" si="9"/>
        <v>64569355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64569355</v>
      </c>
      <c r="X48" s="42">
        <f t="shared" si="9"/>
        <v>70305200</v>
      </c>
      <c r="Y48" s="42">
        <f t="shared" si="9"/>
        <v>-5735845</v>
      </c>
      <c r="Z48" s="43">
        <f>+IF(X48&lt;&gt;0,+(Y48/X48)*100,0)</f>
        <v>-8.158493255121954</v>
      </c>
      <c r="AA48" s="40">
        <f>+AA28+AA32+AA38+AA42+AA47</f>
        <v>542203925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-68444089</v>
      </c>
      <c r="F49" s="46">
        <f t="shared" si="10"/>
        <v>-68444089</v>
      </c>
      <c r="G49" s="46">
        <f t="shared" si="10"/>
        <v>101564282</v>
      </c>
      <c r="H49" s="46">
        <f t="shared" si="10"/>
        <v>-11574354</v>
      </c>
      <c r="I49" s="46">
        <f t="shared" si="10"/>
        <v>-17401719</v>
      </c>
      <c r="J49" s="46">
        <f t="shared" si="10"/>
        <v>72588209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72588209</v>
      </c>
      <c r="X49" s="46">
        <f>IF(F25=F48,0,X25-X48)</f>
        <v>141515554</v>
      </c>
      <c r="Y49" s="46">
        <f t="shared" si="10"/>
        <v>-68927345</v>
      </c>
      <c r="Z49" s="47">
        <f>+IF(X49&lt;&gt;0,+(Y49/X49)*100,0)</f>
        <v>-48.706550659442</v>
      </c>
      <c r="AA49" s="44">
        <f>+AA25-AA48</f>
        <v>-68444089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441554375</v>
      </c>
      <c r="F5" s="21">
        <f t="shared" si="0"/>
        <v>441554375</v>
      </c>
      <c r="G5" s="21">
        <f t="shared" si="0"/>
        <v>205513610</v>
      </c>
      <c r="H5" s="21">
        <f t="shared" si="0"/>
        <v>5728776</v>
      </c>
      <c r="I5" s="21">
        <f t="shared" si="0"/>
        <v>4277000</v>
      </c>
      <c r="J5" s="21">
        <f t="shared" si="0"/>
        <v>215519386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215519386</v>
      </c>
      <c r="X5" s="21">
        <f t="shared" si="0"/>
        <v>108747999</v>
      </c>
      <c r="Y5" s="21">
        <f t="shared" si="0"/>
        <v>106771387</v>
      </c>
      <c r="Z5" s="4">
        <f>+IF(X5&lt;&gt;0,+(Y5/X5)*100,0)</f>
        <v>98.18239230314482</v>
      </c>
      <c r="AA5" s="19">
        <f>SUM(AA6:AA8)</f>
        <v>441554375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441554375</v>
      </c>
      <c r="F7" s="27">
        <v>441554375</v>
      </c>
      <c r="G7" s="27">
        <v>205513610</v>
      </c>
      <c r="H7" s="27">
        <v>5728776</v>
      </c>
      <c r="I7" s="27">
        <v>4277000</v>
      </c>
      <c r="J7" s="27">
        <v>215519386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215519386</v>
      </c>
      <c r="X7" s="27">
        <v>108747999</v>
      </c>
      <c r="Y7" s="27">
        <v>106771387</v>
      </c>
      <c r="Z7" s="7">
        <v>98.18</v>
      </c>
      <c r="AA7" s="25">
        <v>441554375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555721</v>
      </c>
      <c r="F9" s="21">
        <f t="shared" si="1"/>
        <v>555721</v>
      </c>
      <c r="G9" s="21">
        <f t="shared" si="1"/>
        <v>48226</v>
      </c>
      <c r="H9" s="21">
        <f t="shared" si="1"/>
        <v>37958</v>
      </c>
      <c r="I9" s="21">
        <f t="shared" si="1"/>
        <v>22000</v>
      </c>
      <c r="J9" s="21">
        <f t="shared" si="1"/>
        <v>108184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108184</v>
      </c>
      <c r="X9" s="21">
        <f t="shared" si="1"/>
        <v>90000</v>
      </c>
      <c r="Y9" s="21">
        <f t="shared" si="1"/>
        <v>18184</v>
      </c>
      <c r="Z9" s="4">
        <f>+IF(X9&lt;&gt;0,+(Y9/X9)*100,0)</f>
        <v>20.204444444444444</v>
      </c>
      <c r="AA9" s="19">
        <f>SUM(AA10:AA14)</f>
        <v>555721</v>
      </c>
    </row>
    <row r="10" spans="1:27" ht="13.5">
      <c r="A10" s="5" t="s">
        <v>37</v>
      </c>
      <c r="B10" s="3"/>
      <c r="C10" s="22"/>
      <c r="D10" s="22"/>
      <c r="E10" s="23">
        <v>359806</v>
      </c>
      <c r="F10" s="24">
        <v>359806</v>
      </c>
      <c r="G10" s="24">
        <v>36976</v>
      </c>
      <c r="H10" s="24">
        <v>33358</v>
      </c>
      <c r="I10" s="24">
        <v>22000</v>
      </c>
      <c r="J10" s="24">
        <v>92334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92334</v>
      </c>
      <c r="X10" s="24">
        <v>90000</v>
      </c>
      <c r="Y10" s="24">
        <v>2334</v>
      </c>
      <c r="Z10" s="6">
        <v>2.59</v>
      </c>
      <c r="AA10" s="22">
        <v>359806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195915</v>
      </c>
      <c r="F12" s="24">
        <v>195915</v>
      </c>
      <c r="G12" s="24">
        <v>11250</v>
      </c>
      <c r="H12" s="24">
        <v>4600</v>
      </c>
      <c r="I12" s="24"/>
      <c r="J12" s="24">
        <v>15850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15850</v>
      </c>
      <c r="X12" s="24"/>
      <c r="Y12" s="24">
        <v>15850</v>
      </c>
      <c r="Z12" s="6">
        <v>0</v>
      </c>
      <c r="AA12" s="22">
        <v>195915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3633543</v>
      </c>
      <c r="F15" s="21">
        <f t="shared" si="2"/>
        <v>3633543</v>
      </c>
      <c r="G15" s="21">
        <f t="shared" si="2"/>
        <v>547570</v>
      </c>
      <c r="H15" s="21">
        <f t="shared" si="2"/>
        <v>580514</v>
      </c>
      <c r="I15" s="21">
        <f t="shared" si="2"/>
        <v>539000</v>
      </c>
      <c r="J15" s="21">
        <f t="shared" si="2"/>
        <v>1667084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1667084</v>
      </c>
      <c r="X15" s="21">
        <f t="shared" si="2"/>
        <v>2623998</v>
      </c>
      <c r="Y15" s="21">
        <f t="shared" si="2"/>
        <v>-956914</v>
      </c>
      <c r="Z15" s="4">
        <f>+IF(X15&lt;&gt;0,+(Y15/X15)*100,0)</f>
        <v>-36.46778694191078</v>
      </c>
      <c r="AA15" s="19">
        <f>SUM(AA16:AA18)</f>
        <v>3633543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547570</v>
      </c>
      <c r="H16" s="24"/>
      <c r="I16" s="24"/>
      <c r="J16" s="24">
        <v>547570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547570</v>
      </c>
      <c r="X16" s="24">
        <v>1715499</v>
      </c>
      <c r="Y16" s="24">
        <v>-1167929</v>
      </c>
      <c r="Z16" s="6">
        <v>-68.08</v>
      </c>
      <c r="AA16" s="22"/>
    </row>
    <row r="17" spans="1:27" ht="13.5">
      <c r="A17" s="5" t="s">
        <v>44</v>
      </c>
      <c r="B17" s="3"/>
      <c r="C17" s="22"/>
      <c r="D17" s="22"/>
      <c r="E17" s="23">
        <v>3633543</v>
      </c>
      <c r="F17" s="24">
        <v>3633543</v>
      </c>
      <c r="G17" s="24"/>
      <c r="H17" s="24">
        <v>580514</v>
      </c>
      <c r="I17" s="24">
        <v>539000</v>
      </c>
      <c r="J17" s="24">
        <v>1119514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1119514</v>
      </c>
      <c r="X17" s="24">
        <v>908499</v>
      </c>
      <c r="Y17" s="24">
        <v>211015</v>
      </c>
      <c r="Z17" s="6">
        <v>23.23</v>
      </c>
      <c r="AA17" s="22">
        <v>3633543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33904000</v>
      </c>
      <c r="F19" s="21">
        <f t="shared" si="3"/>
        <v>33904000</v>
      </c>
      <c r="G19" s="21">
        <f t="shared" si="3"/>
        <v>3354594</v>
      </c>
      <c r="H19" s="21">
        <f t="shared" si="3"/>
        <v>9282755</v>
      </c>
      <c r="I19" s="21">
        <f t="shared" si="3"/>
        <v>3636000</v>
      </c>
      <c r="J19" s="21">
        <f t="shared" si="3"/>
        <v>16273349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16273349</v>
      </c>
      <c r="X19" s="21">
        <f t="shared" si="3"/>
        <v>8475750</v>
      </c>
      <c r="Y19" s="21">
        <f t="shared" si="3"/>
        <v>7797599</v>
      </c>
      <c r="Z19" s="4">
        <f>+IF(X19&lt;&gt;0,+(Y19/X19)*100,0)</f>
        <v>91.9989263487007</v>
      </c>
      <c r="AA19" s="19">
        <f>SUM(AA20:AA23)</f>
        <v>33904000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28657000</v>
      </c>
      <c r="F21" s="24">
        <v>28657000</v>
      </c>
      <c r="G21" s="24">
        <v>2025088</v>
      </c>
      <c r="H21" s="24">
        <v>8303176</v>
      </c>
      <c r="I21" s="24">
        <v>2984000</v>
      </c>
      <c r="J21" s="24">
        <v>13312264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13312264</v>
      </c>
      <c r="X21" s="24">
        <v>7800750</v>
      </c>
      <c r="Y21" s="24">
        <v>5511514</v>
      </c>
      <c r="Z21" s="6">
        <v>70.65</v>
      </c>
      <c r="AA21" s="22">
        <v>28657000</v>
      </c>
    </row>
    <row r="22" spans="1:27" ht="13.5">
      <c r="A22" s="5" t="s">
        <v>49</v>
      </c>
      <c r="B22" s="3"/>
      <c r="C22" s="25"/>
      <c r="D22" s="25"/>
      <c r="E22" s="26">
        <v>2547000</v>
      </c>
      <c r="F22" s="27">
        <v>2547000</v>
      </c>
      <c r="G22" s="27">
        <v>1002849</v>
      </c>
      <c r="H22" s="27">
        <v>306798</v>
      </c>
      <c r="I22" s="27">
        <v>307000</v>
      </c>
      <c r="J22" s="27">
        <v>1616647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1616647</v>
      </c>
      <c r="X22" s="27"/>
      <c r="Y22" s="27">
        <v>1616647</v>
      </c>
      <c r="Z22" s="7">
        <v>0</v>
      </c>
      <c r="AA22" s="25">
        <v>2547000</v>
      </c>
    </row>
    <row r="23" spans="1:27" ht="13.5">
      <c r="A23" s="5" t="s">
        <v>50</v>
      </c>
      <c r="B23" s="3"/>
      <c r="C23" s="22"/>
      <c r="D23" s="22"/>
      <c r="E23" s="23">
        <v>2700000</v>
      </c>
      <c r="F23" s="24">
        <v>2700000</v>
      </c>
      <c r="G23" s="24">
        <v>326657</v>
      </c>
      <c r="H23" s="24">
        <v>672781</v>
      </c>
      <c r="I23" s="24">
        <v>345000</v>
      </c>
      <c r="J23" s="24">
        <v>1344438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1344438</v>
      </c>
      <c r="X23" s="24">
        <v>675000</v>
      </c>
      <c r="Y23" s="24">
        <v>669438</v>
      </c>
      <c r="Z23" s="6">
        <v>99.18</v>
      </c>
      <c r="AA23" s="22">
        <v>2700000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479647639</v>
      </c>
      <c r="F25" s="42">
        <f t="shared" si="4"/>
        <v>479647639</v>
      </c>
      <c r="G25" s="42">
        <f t="shared" si="4"/>
        <v>209464000</v>
      </c>
      <c r="H25" s="42">
        <f t="shared" si="4"/>
        <v>15630003</v>
      </c>
      <c r="I25" s="42">
        <f t="shared" si="4"/>
        <v>8474000</v>
      </c>
      <c r="J25" s="42">
        <f t="shared" si="4"/>
        <v>233568003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233568003</v>
      </c>
      <c r="X25" s="42">
        <f t="shared" si="4"/>
        <v>119937747</v>
      </c>
      <c r="Y25" s="42">
        <f t="shared" si="4"/>
        <v>113630256</v>
      </c>
      <c r="Z25" s="43">
        <f>+IF(X25&lt;&gt;0,+(Y25/X25)*100,0)</f>
        <v>94.74102927746341</v>
      </c>
      <c r="AA25" s="40">
        <f>+AA5+AA9+AA15+AA19+AA24</f>
        <v>479647639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315372169</v>
      </c>
      <c r="F28" s="21">
        <f t="shared" si="5"/>
        <v>315372169</v>
      </c>
      <c r="G28" s="21">
        <f t="shared" si="5"/>
        <v>6882002</v>
      </c>
      <c r="H28" s="21">
        <f t="shared" si="5"/>
        <v>12018091</v>
      </c>
      <c r="I28" s="21">
        <f t="shared" si="5"/>
        <v>11541513</v>
      </c>
      <c r="J28" s="21">
        <f t="shared" si="5"/>
        <v>30441606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30441606</v>
      </c>
      <c r="X28" s="21">
        <f t="shared" si="5"/>
        <v>69511998</v>
      </c>
      <c r="Y28" s="21">
        <f t="shared" si="5"/>
        <v>-39070392</v>
      </c>
      <c r="Z28" s="4">
        <f>+IF(X28&lt;&gt;0,+(Y28/X28)*100,0)</f>
        <v>-56.20668823244011</v>
      </c>
      <c r="AA28" s="19">
        <f>SUM(AA29:AA31)</f>
        <v>315372169</v>
      </c>
    </row>
    <row r="29" spans="1:27" ht="13.5">
      <c r="A29" s="5" t="s">
        <v>33</v>
      </c>
      <c r="B29" s="3"/>
      <c r="C29" s="22"/>
      <c r="D29" s="22"/>
      <c r="E29" s="23">
        <v>39081971</v>
      </c>
      <c r="F29" s="24">
        <v>39081971</v>
      </c>
      <c r="G29" s="24">
        <v>3481506</v>
      </c>
      <c r="H29" s="24">
        <v>3458546</v>
      </c>
      <c r="I29" s="24">
        <v>4377160</v>
      </c>
      <c r="J29" s="24">
        <v>11317212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11317212</v>
      </c>
      <c r="X29" s="24">
        <v>9890499</v>
      </c>
      <c r="Y29" s="24">
        <v>1426713</v>
      </c>
      <c r="Z29" s="6">
        <v>14.43</v>
      </c>
      <c r="AA29" s="22">
        <v>39081971</v>
      </c>
    </row>
    <row r="30" spans="1:27" ht="13.5">
      <c r="A30" s="5" t="s">
        <v>34</v>
      </c>
      <c r="B30" s="3"/>
      <c r="C30" s="25"/>
      <c r="D30" s="25"/>
      <c r="E30" s="26">
        <v>205648974</v>
      </c>
      <c r="F30" s="27">
        <v>205648974</v>
      </c>
      <c r="G30" s="27">
        <v>2076030</v>
      </c>
      <c r="H30" s="27">
        <v>6483052</v>
      </c>
      <c r="I30" s="27">
        <v>5723860</v>
      </c>
      <c r="J30" s="27">
        <v>14282942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14282942</v>
      </c>
      <c r="X30" s="27">
        <v>58558500</v>
      </c>
      <c r="Y30" s="27">
        <v>-44275558</v>
      </c>
      <c r="Z30" s="7">
        <v>-75.61</v>
      </c>
      <c r="AA30" s="25">
        <v>205648974</v>
      </c>
    </row>
    <row r="31" spans="1:27" ht="13.5">
      <c r="A31" s="5" t="s">
        <v>35</v>
      </c>
      <c r="B31" s="3"/>
      <c r="C31" s="22"/>
      <c r="D31" s="22"/>
      <c r="E31" s="23">
        <v>70641224</v>
      </c>
      <c r="F31" s="24">
        <v>70641224</v>
      </c>
      <c r="G31" s="24">
        <v>1324466</v>
      </c>
      <c r="H31" s="24">
        <v>2076493</v>
      </c>
      <c r="I31" s="24">
        <v>1440493</v>
      </c>
      <c r="J31" s="24">
        <v>4841452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4841452</v>
      </c>
      <c r="X31" s="24">
        <v>1062999</v>
      </c>
      <c r="Y31" s="24">
        <v>3778453</v>
      </c>
      <c r="Z31" s="6">
        <v>355.45</v>
      </c>
      <c r="AA31" s="22">
        <v>70641224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88034217</v>
      </c>
      <c r="F32" s="21">
        <f t="shared" si="6"/>
        <v>88034217</v>
      </c>
      <c r="G32" s="21">
        <f t="shared" si="6"/>
        <v>5391505</v>
      </c>
      <c r="H32" s="21">
        <f t="shared" si="6"/>
        <v>4180451</v>
      </c>
      <c r="I32" s="21">
        <f t="shared" si="6"/>
        <v>6229081</v>
      </c>
      <c r="J32" s="21">
        <f t="shared" si="6"/>
        <v>15801037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15801037</v>
      </c>
      <c r="X32" s="21">
        <f t="shared" si="6"/>
        <v>20342250</v>
      </c>
      <c r="Y32" s="21">
        <f t="shared" si="6"/>
        <v>-4541213</v>
      </c>
      <c r="Z32" s="4">
        <f>+IF(X32&lt;&gt;0,+(Y32/X32)*100,0)</f>
        <v>-22.324044783639962</v>
      </c>
      <c r="AA32" s="19">
        <f>SUM(AA33:AA37)</f>
        <v>88034217</v>
      </c>
    </row>
    <row r="33" spans="1:27" ht="13.5">
      <c r="A33" s="5" t="s">
        <v>37</v>
      </c>
      <c r="B33" s="3"/>
      <c r="C33" s="22"/>
      <c r="D33" s="22"/>
      <c r="E33" s="23">
        <v>37373314</v>
      </c>
      <c r="F33" s="24">
        <v>37373314</v>
      </c>
      <c r="G33" s="24">
        <v>1586104</v>
      </c>
      <c r="H33" s="24">
        <v>1886835</v>
      </c>
      <c r="I33" s="24">
        <v>1779640</v>
      </c>
      <c r="J33" s="24">
        <v>5252579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5252579</v>
      </c>
      <c r="X33" s="24">
        <v>7624500</v>
      </c>
      <c r="Y33" s="24">
        <v>-2371921</v>
      </c>
      <c r="Z33" s="6">
        <v>-31.11</v>
      </c>
      <c r="AA33" s="22">
        <v>37373314</v>
      </c>
    </row>
    <row r="34" spans="1:27" ht="13.5">
      <c r="A34" s="5" t="s">
        <v>38</v>
      </c>
      <c r="B34" s="3"/>
      <c r="C34" s="22"/>
      <c r="D34" s="22"/>
      <c r="E34" s="23">
        <v>1849392</v>
      </c>
      <c r="F34" s="24">
        <v>1849392</v>
      </c>
      <c r="G34" s="24">
        <v>121581</v>
      </c>
      <c r="H34" s="24"/>
      <c r="I34" s="24">
        <v>155668</v>
      </c>
      <c r="J34" s="24">
        <v>277249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277249</v>
      </c>
      <c r="X34" s="24">
        <v>537249</v>
      </c>
      <c r="Y34" s="24">
        <v>-260000</v>
      </c>
      <c r="Z34" s="6">
        <v>-48.39</v>
      </c>
      <c r="AA34" s="22">
        <v>1849392</v>
      </c>
    </row>
    <row r="35" spans="1:27" ht="13.5">
      <c r="A35" s="5" t="s">
        <v>39</v>
      </c>
      <c r="B35" s="3"/>
      <c r="C35" s="22"/>
      <c r="D35" s="22"/>
      <c r="E35" s="23">
        <v>48598795</v>
      </c>
      <c r="F35" s="24">
        <v>48598795</v>
      </c>
      <c r="G35" s="24">
        <v>3668395</v>
      </c>
      <c r="H35" s="24">
        <v>2278191</v>
      </c>
      <c r="I35" s="24">
        <v>4275099</v>
      </c>
      <c r="J35" s="24">
        <v>10221685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10221685</v>
      </c>
      <c r="X35" s="24">
        <v>12149751</v>
      </c>
      <c r="Y35" s="24">
        <v>-1928066</v>
      </c>
      <c r="Z35" s="6">
        <v>-15.87</v>
      </c>
      <c r="AA35" s="22">
        <v>48598795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212716</v>
      </c>
      <c r="F37" s="27">
        <v>212716</v>
      </c>
      <c r="G37" s="27">
        <v>15425</v>
      </c>
      <c r="H37" s="27">
        <v>15425</v>
      </c>
      <c r="I37" s="27">
        <v>18674</v>
      </c>
      <c r="J37" s="27">
        <v>49524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49524</v>
      </c>
      <c r="X37" s="27">
        <v>30750</v>
      </c>
      <c r="Y37" s="27">
        <v>18774</v>
      </c>
      <c r="Z37" s="7">
        <v>61.05</v>
      </c>
      <c r="AA37" s="25">
        <v>212716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28977377</v>
      </c>
      <c r="F38" s="21">
        <f t="shared" si="7"/>
        <v>28977377</v>
      </c>
      <c r="G38" s="21">
        <f t="shared" si="7"/>
        <v>1565607</v>
      </c>
      <c r="H38" s="21">
        <f t="shared" si="7"/>
        <v>1468981</v>
      </c>
      <c r="I38" s="21">
        <f t="shared" si="7"/>
        <v>2076319</v>
      </c>
      <c r="J38" s="21">
        <f t="shared" si="7"/>
        <v>5110907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5110907</v>
      </c>
      <c r="X38" s="21">
        <f t="shared" si="7"/>
        <v>9555249</v>
      </c>
      <c r="Y38" s="21">
        <f t="shared" si="7"/>
        <v>-4444342</v>
      </c>
      <c r="Z38" s="4">
        <f>+IF(X38&lt;&gt;0,+(Y38/X38)*100,0)</f>
        <v>-46.51204798535339</v>
      </c>
      <c r="AA38" s="19">
        <f>SUM(AA39:AA41)</f>
        <v>28977377</v>
      </c>
    </row>
    <row r="39" spans="1:27" ht="13.5">
      <c r="A39" s="5" t="s">
        <v>43</v>
      </c>
      <c r="B39" s="3"/>
      <c r="C39" s="22"/>
      <c r="D39" s="22"/>
      <c r="E39" s="23">
        <v>20272139</v>
      </c>
      <c r="F39" s="24">
        <v>20272139</v>
      </c>
      <c r="G39" s="24">
        <v>1055552</v>
      </c>
      <c r="H39" s="24">
        <v>844426</v>
      </c>
      <c r="I39" s="24">
        <v>1562185</v>
      </c>
      <c r="J39" s="24">
        <v>3462163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3462163</v>
      </c>
      <c r="X39" s="24">
        <v>6871749</v>
      </c>
      <c r="Y39" s="24">
        <v>-3409586</v>
      </c>
      <c r="Z39" s="6">
        <v>-49.62</v>
      </c>
      <c r="AA39" s="22">
        <v>20272139</v>
      </c>
    </row>
    <row r="40" spans="1:27" ht="13.5">
      <c r="A40" s="5" t="s">
        <v>44</v>
      </c>
      <c r="B40" s="3"/>
      <c r="C40" s="22"/>
      <c r="D40" s="22"/>
      <c r="E40" s="23">
        <v>8705238</v>
      </c>
      <c r="F40" s="24">
        <v>8705238</v>
      </c>
      <c r="G40" s="24">
        <v>510055</v>
      </c>
      <c r="H40" s="24">
        <v>624555</v>
      </c>
      <c r="I40" s="24">
        <v>514134</v>
      </c>
      <c r="J40" s="24">
        <v>1648744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1648744</v>
      </c>
      <c r="X40" s="24">
        <v>2683500</v>
      </c>
      <c r="Y40" s="24">
        <v>-1034756</v>
      </c>
      <c r="Z40" s="6">
        <v>-38.56</v>
      </c>
      <c r="AA40" s="22">
        <v>8705238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90159237</v>
      </c>
      <c r="F42" s="21">
        <f t="shared" si="8"/>
        <v>90159237</v>
      </c>
      <c r="G42" s="21">
        <f t="shared" si="8"/>
        <v>5173976</v>
      </c>
      <c r="H42" s="21">
        <f t="shared" si="8"/>
        <v>5250595</v>
      </c>
      <c r="I42" s="21">
        <f t="shared" si="8"/>
        <v>4602266</v>
      </c>
      <c r="J42" s="21">
        <f t="shared" si="8"/>
        <v>15026837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15026837</v>
      </c>
      <c r="X42" s="21">
        <f t="shared" si="8"/>
        <v>25523001</v>
      </c>
      <c r="Y42" s="21">
        <f t="shared" si="8"/>
        <v>-10496164</v>
      </c>
      <c r="Z42" s="4">
        <f>+IF(X42&lt;&gt;0,+(Y42/X42)*100,0)</f>
        <v>-41.12433330234168</v>
      </c>
      <c r="AA42" s="19">
        <f>SUM(AA43:AA46)</f>
        <v>90159237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58374995</v>
      </c>
      <c r="F44" s="24">
        <v>58374995</v>
      </c>
      <c r="G44" s="24">
        <v>3663039</v>
      </c>
      <c r="H44" s="24">
        <v>3982143</v>
      </c>
      <c r="I44" s="24">
        <v>3089269</v>
      </c>
      <c r="J44" s="24">
        <v>10734451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10734451</v>
      </c>
      <c r="X44" s="24">
        <v>17566251</v>
      </c>
      <c r="Y44" s="24">
        <v>-6831800</v>
      </c>
      <c r="Z44" s="6">
        <v>-38.89</v>
      </c>
      <c r="AA44" s="22">
        <v>58374995</v>
      </c>
    </row>
    <row r="45" spans="1:27" ht="13.5">
      <c r="A45" s="5" t="s">
        <v>49</v>
      </c>
      <c r="B45" s="3"/>
      <c r="C45" s="25"/>
      <c r="D45" s="25"/>
      <c r="E45" s="26">
        <v>20164614</v>
      </c>
      <c r="F45" s="27">
        <v>20164614</v>
      </c>
      <c r="G45" s="27">
        <v>845875</v>
      </c>
      <c r="H45" s="27">
        <v>856196</v>
      </c>
      <c r="I45" s="27">
        <v>900111</v>
      </c>
      <c r="J45" s="27">
        <v>2602182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2602182</v>
      </c>
      <c r="X45" s="27">
        <v>5041251</v>
      </c>
      <c r="Y45" s="27">
        <v>-2439069</v>
      </c>
      <c r="Z45" s="7">
        <v>-48.38</v>
      </c>
      <c r="AA45" s="25">
        <v>20164614</v>
      </c>
    </row>
    <row r="46" spans="1:27" ht="13.5">
      <c r="A46" s="5" t="s">
        <v>50</v>
      </c>
      <c r="B46" s="3"/>
      <c r="C46" s="22"/>
      <c r="D46" s="22"/>
      <c r="E46" s="23">
        <v>11619628</v>
      </c>
      <c r="F46" s="24">
        <v>11619628</v>
      </c>
      <c r="G46" s="24">
        <v>665062</v>
      </c>
      <c r="H46" s="24">
        <v>412256</v>
      </c>
      <c r="I46" s="24">
        <v>612886</v>
      </c>
      <c r="J46" s="24">
        <v>1690204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1690204</v>
      </c>
      <c r="X46" s="24">
        <v>2915499</v>
      </c>
      <c r="Y46" s="24">
        <v>-1225295</v>
      </c>
      <c r="Z46" s="6">
        <v>-42.03</v>
      </c>
      <c r="AA46" s="22">
        <v>11619628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522543000</v>
      </c>
      <c r="F48" s="42">
        <f t="shared" si="9"/>
        <v>522543000</v>
      </c>
      <c r="G48" s="42">
        <f t="shared" si="9"/>
        <v>19013090</v>
      </c>
      <c r="H48" s="42">
        <f t="shared" si="9"/>
        <v>22918118</v>
      </c>
      <c r="I48" s="42">
        <f t="shared" si="9"/>
        <v>24449179</v>
      </c>
      <c r="J48" s="42">
        <f t="shared" si="9"/>
        <v>66380387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66380387</v>
      </c>
      <c r="X48" s="42">
        <f t="shared" si="9"/>
        <v>124932498</v>
      </c>
      <c r="Y48" s="42">
        <f t="shared" si="9"/>
        <v>-58552111</v>
      </c>
      <c r="Z48" s="43">
        <f>+IF(X48&lt;&gt;0,+(Y48/X48)*100,0)</f>
        <v>-46.86699772864543</v>
      </c>
      <c r="AA48" s="40">
        <f>+AA28+AA32+AA38+AA42+AA47</f>
        <v>522543000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-42895361</v>
      </c>
      <c r="F49" s="46">
        <f t="shared" si="10"/>
        <v>-42895361</v>
      </c>
      <c r="G49" s="46">
        <f t="shared" si="10"/>
        <v>190450910</v>
      </c>
      <c r="H49" s="46">
        <f t="shared" si="10"/>
        <v>-7288115</v>
      </c>
      <c r="I49" s="46">
        <f t="shared" si="10"/>
        <v>-15975179</v>
      </c>
      <c r="J49" s="46">
        <f t="shared" si="10"/>
        <v>167187616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167187616</v>
      </c>
      <c r="X49" s="46">
        <f>IF(F25=F48,0,X25-X48)</f>
        <v>-4994751</v>
      </c>
      <c r="Y49" s="46">
        <f t="shared" si="10"/>
        <v>172182367</v>
      </c>
      <c r="Z49" s="47">
        <f>+IF(X49&lt;&gt;0,+(Y49/X49)*100,0)</f>
        <v>-3447.2662801408915</v>
      </c>
      <c r="AA49" s="44">
        <f>+AA25-AA48</f>
        <v>-42895361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350949222</v>
      </c>
      <c r="D5" s="19">
        <f>SUM(D6:D8)</f>
        <v>0</v>
      </c>
      <c r="E5" s="20">
        <f t="shared" si="0"/>
        <v>342773000</v>
      </c>
      <c r="F5" s="21">
        <f t="shared" si="0"/>
        <v>342773000</v>
      </c>
      <c r="G5" s="21">
        <f t="shared" si="0"/>
        <v>127963528</v>
      </c>
      <c r="H5" s="21">
        <f t="shared" si="0"/>
        <v>7494317</v>
      </c>
      <c r="I5" s="21">
        <f t="shared" si="0"/>
        <v>722555</v>
      </c>
      <c r="J5" s="21">
        <f t="shared" si="0"/>
        <v>136180400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136180400</v>
      </c>
      <c r="X5" s="21">
        <f t="shared" si="0"/>
        <v>112703917</v>
      </c>
      <c r="Y5" s="21">
        <f t="shared" si="0"/>
        <v>23476483</v>
      </c>
      <c r="Z5" s="4">
        <f>+IF(X5&lt;&gt;0,+(Y5/X5)*100,0)</f>
        <v>20.830228109995502</v>
      </c>
      <c r="AA5" s="19">
        <f>SUM(AA6:AA8)</f>
        <v>342773000</v>
      </c>
    </row>
    <row r="6" spans="1:27" ht="13.5">
      <c r="A6" s="5" t="s">
        <v>33</v>
      </c>
      <c r="B6" s="3"/>
      <c r="C6" s="22">
        <v>1263</v>
      </c>
      <c r="D6" s="22"/>
      <c r="E6" s="23"/>
      <c r="F6" s="24"/>
      <c r="G6" s="24"/>
      <c r="H6" s="24">
        <v>750</v>
      </c>
      <c r="I6" s="24">
        <v>263</v>
      </c>
      <c r="J6" s="24">
        <v>1013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1013</v>
      </c>
      <c r="X6" s="24"/>
      <c r="Y6" s="24">
        <v>1013</v>
      </c>
      <c r="Z6" s="6">
        <v>0</v>
      </c>
      <c r="AA6" s="22"/>
    </row>
    <row r="7" spans="1:27" ht="13.5">
      <c r="A7" s="5" t="s">
        <v>34</v>
      </c>
      <c r="B7" s="3"/>
      <c r="C7" s="25">
        <v>350947959</v>
      </c>
      <c r="D7" s="25"/>
      <c r="E7" s="26">
        <v>342773000</v>
      </c>
      <c r="F7" s="27">
        <v>342773000</v>
      </c>
      <c r="G7" s="27">
        <v>127963528</v>
      </c>
      <c r="H7" s="27">
        <v>7493567</v>
      </c>
      <c r="I7" s="27">
        <v>722292</v>
      </c>
      <c r="J7" s="27">
        <v>136179387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136179387</v>
      </c>
      <c r="X7" s="27">
        <v>112703917</v>
      </c>
      <c r="Y7" s="27">
        <v>23475470</v>
      </c>
      <c r="Z7" s="7">
        <v>20.83</v>
      </c>
      <c r="AA7" s="25">
        <v>342773000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890000</v>
      </c>
      <c r="D15" s="19">
        <f>SUM(D16:D18)</f>
        <v>0</v>
      </c>
      <c r="E15" s="20">
        <f t="shared" si="2"/>
        <v>934000</v>
      </c>
      <c r="F15" s="21">
        <f t="shared" si="2"/>
        <v>934000</v>
      </c>
      <c r="G15" s="21">
        <f t="shared" si="2"/>
        <v>0</v>
      </c>
      <c r="H15" s="21">
        <f t="shared" si="2"/>
        <v>52034</v>
      </c>
      <c r="I15" s="21">
        <f t="shared" si="2"/>
        <v>383125</v>
      </c>
      <c r="J15" s="21">
        <f t="shared" si="2"/>
        <v>435159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435159</v>
      </c>
      <c r="X15" s="21">
        <f t="shared" si="2"/>
        <v>311333</v>
      </c>
      <c r="Y15" s="21">
        <f t="shared" si="2"/>
        <v>123826</v>
      </c>
      <c r="Z15" s="4">
        <f>+IF(X15&lt;&gt;0,+(Y15/X15)*100,0)</f>
        <v>39.77284772253504</v>
      </c>
      <c r="AA15" s="19">
        <f>SUM(AA16:AA18)</f>
        <v>934000</v>
      </c>
    </row>
    <row r="16" spans="1:27" ht="13.5">
      <c r="A16" s="5" t="s">
        <v>43</v>
      </c>
      <c r="B16" s="3"/>
      <c r="C16" s="22">
        <v>890000</v>
      </c>
      <c r="D16" s="22"/>
      <c r="E16" s="23">
        <v>934000</v>
      </c>
      <c r="F16" s="24">
        <v>934000</v>
      </c>
      <c r="G16" s="24"/>
      <c r="H16" s="24">
        <v>52034</v>
      </c>
      <c r="I16" s="24">
        <v>383125</v>
      </c>
      <c r="J16" s="24">
        <v>435159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435159</v>
      </c>
      <c r="X16" s="24">
        <v>311333</v>
      </c>
      <c r="Y16" s="24">
        <v>123826</v>
      </c>
      <c r="Z16" s="6">
        <v>39.77</v>
      </c>
      <c r="AA16" s="22">
        <v>934000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351839222</v>
      </c>
      <c r="D25" s="40">
        <f>+D5+D9+D15+D19+D24</f>
        <v>0</v>
      </c>
      <c r="E25" s="41">
        <f t="shared" si="4"/>
        <v>343707000</v>
      </c>
      <c r="F25" s="42">
        <f t="shared" si="4"/>
        <v>343707000</v>
      </c>
      <c r="G25" s="42">
        <f t="shared" si="4"/>
        <v>127963528</v>
      </c>
      <c r="H25" s="42">
        <f t="shared" si="4"/>
        <v>7546351</v>
      </c>
      <c r="I25" s="42">
        <f t="shared" si="4"/>
        <v>1105680</v>
      </c>
      <c r="J25" s="42">
        <f t="shared" si="4"/>
        <v>136615559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136615559</v>
      </c>
      <c r="X25" s="42">
        <f t="shared" si="4"/>
        <v>113015250</v>
      </c>
      <c r="Y25" s="42">
        <f t="shared" si="4"/>
        <v>23600309</v>
      </c>
      <c r="Z25" s="43">
        <f>+IF(X25&lt;&gt;0,+(Y25/X25)*100,0)</f>
        <v>20.882411002055033</v>
      </c>
      <c r="AA25" s="40">
        <f>+AA5+AA9+AA15+AA19+AA24</f>
        <v>343707000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98362356</v>
      </c>
      <c r="D28" s="19">
        <f>SUM(D29:D31)</f>
        <v>0</v>
      </c>
      <c r="E28" s="20">
        <f t="shared" si="5"/>
        <v>148043926</v>
      </c>
      <c r="F28" s="21">
        <f t="shared" si="5"/>
        <v>148043926</v>
      </c>
      <c r="G28" s="21">
        <f t="shared" si="5"/>
        <v>5938764</v>
      </c>
      <c r="H28" s="21">
        <f t="shared" si="5"/>
        <v>9145909</v>
      </c>
      <c r="I28" s="21">
        <f t="shared" si="5"/>
        <v>9212949</v>
      </c>
      <c r="J28" s="21">
        <f t="shared" si="5"/>
        <v>24297622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24297622</v>
      </c>
      <c r="X28" s="21">
        <f t="shared" si="5"/>
        <v>42228104</v>
      </c>
      <c r="Y28" s="21">
        <f t="shared" si="5"/>
        <v>-17930482</v>
      </c>
      <c r="Z28" s="4">
        <f>+IF(X28&lt;&gt;0,+(Y28/X28)*100,0)</f>
        <v>-42.461016009622405</v>
      </c>
      <c r="AA28" s="19">
        <f>SUM(AA29:AA31)</f>
        <v>148043926</v>
      </c>
    </row>
    <row r="29" spans="1:27" ht="13.5">
      <c r="A29" s="5" t="s">
        <v>33</v>
      </c>
      <c r="B29" s="3"/>
      <c r="C29" s="22">
        <v>50773460</v>
      </c>
      <c r="D29" s="22"/>
      <c r="E29" s="23">
        <v>69633415</v>
      </c>
      <c r="F29" s="24">
        <v>69633415</v>
      </c>
      <c r="G29" s="24">
        <v>3422354</v>
      </c>
      <c r="H29" s="24">
        <v>5135254</v>
      </c>
      <c r="I29" s="24">
        <v>3741235</v>
      </c>
      <c r="J29" s="24">
        <v>12298843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12298843</v>
      </c>
      <c r="X29" s="24">
        <v>16420282</v>
      </c>
      <c r="Y29" s="24">
        <v>-4121439</v>
      </c>
      <c r="Z29" s="6">
        <v>-25.1</v>
      </c>
      <c r="AA29" s="22">
        <v>69633415</v>
      </c>
    </row>
    <row r="30" spans="1:27" ht="13.5">
      <c r="A30" s="5" t="s">
        <v>34</v>
      </c>
      <c r="B30" s="3"/>
      <c r="C30" s="25">
        <v>17025302</v>
      </c>
      <c r="D30" s="25"/>
      <c r="E30" s="26">
        <v>40457227</v>
      </c>
      <c r="F30" s="27">
        <v>40457227</v>
      </c>
      <c r="G30" s="27">
        <v>1181107</v>
      </c>
      <c r="H30" s="27">
        <v>2907224</v>
      </c>
      <c r="I30" s="27">
        <v>2969292</v>
      </c>
      <c r="J30" s="27">
        <v>7057623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7057623</v>
      </c>
      <c r="X30" s="27">
        <v>17003926</v>
      </c>
      <c r="Y30" s="27">
        <v>-9946303</v>
      </c>
      <c r="Z30" s="7">
        <v>-58.49</v>
      </c>
      <c r="AA30" s="25">
        <v>40457227</v>
      </c>
    </row>
    <row r="31" spans="1:27" ht="13.5">
      <c r="A31" s="5" t="s">
        <v>35</v>
      </c>
      <c r="B31" s="3"/>
      <c r="C31" s="22">
        <v>30563594</v>
      </c>
      <c r="D31" s="22"/>
      <c r="E31" s="23">
        <v>37953284</v>
      </c>
      <c r="F31" s="24">
        <v>37953284</v>
      </c>
      <c r="G31" s="24">
        <v>1335303</v>
      </c>
      <c r="H31" s="24">
        <v>1103431</v>
      </c>
      <c r="I31" s="24">
        <v>2502422</v>
      </c>
      <c r="J31" s="24">
        <v>4941156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4941156</v>
      </c>
      <c r="X31" s="24">
        <v>8803896</v>
      </c>
      <c r="Y31" s="24">
        <v>-3862740</v>
      </c>
      <c r="Z31" s="6">
        <v>-43.88</v>
      </c>
      <c r="AA31" s="22">
        <v>37953284</v>
      </c>
    </row>
    <row r="32" spans="1:27" ht="13.5">
      <c r="A32" s="2" t="s">
        <v>36</v>
      </c>
      <c r="B32" s="3"/>
      <c r="C32" s="19">
        <f aca="true" t="shared" si="6" ref="C32:Y32">SUM(C33:C37)</f>
        <v>37047109</v>
      </c>
      <c r="D32" s="19">
        <f>SUM(D33:D37)</f>
        <v>0</v>
      </c>
      <c r="E32" s="20">
        <f t="shared" si="6"/>
        <v>75978396</v>
      </c>
      <c r="F32" s="21">
        <f t="shared" si="6"/>
        <v>75978396</v>
      </c>
      <c r="G32" s="21">
        <f t="shared" si="6"/>
        <v>1940131</v>
      </c>
      <c r="H32" s="21">
        <f t="shared" si="6"/>
        <v>722754</v>
      </c>
      <c r="I32" s="21">
        <f t="shared" si="6"/>
        <v>1166587</v>
      </c>
      <c r="J32" s="21">
        <f t="shared" si="6"/>
        <v>3829472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3829472</v>
      </c>
      <c r="X32" s="21">
        <f t="shared" si="6"/>
        <v>17887017</v>
      </c>
      <c r="Y32" s="21">
        <f t="shared" si="6"/>
        <v>-14057545</v>
      </c>
      <c r="Z32" s="4">
        <f>+IF(X32&lt;&gt;0,+(Y32/X32)*100,0)</f>
        <v>-78.59077340844479</v>
      </c>
      <c r="AA32" s="19">
        <f>SUM(AA33:AA37)</f>
        <v>75978396</v>
      </c>
    </row>
    <row r="33" spans="1:27" ht="13.5">
      <c r="A33" s="5" t="s">
        <v>37</v>
      </c>
      <c r="B33" s="3"/>
      <c r="C33" s="22">
        <v>6699833</v>
      </c>
      <c r="D33" s="22"/>
      <c r="E33" s="23">
        <v>13665319</v>
      </c>
      <c r="F33" s="24">
        <v>13665319</v>
      </c>
      <c r="G33" s="24">
        <v>621549</v>
      </c>
      <c r="H33" s="24">
        <v>297247</v>
      </c>
      <c r="I33" s="24">
        <v>658886</v>
      </c>
      <c r="J33" s="24">
        <v>1577682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1577682</v>
      </c>
      <c r="X33" s="24">
        <v>2847303</v>
      </c>
      <c r="Y33" s="24">
        <v>-1269621</v>
      </c>
      <c r="Z33" s="6">
        <v>-44.59</v>
      </c>
      <c r="AA33" s="22">
        <v>13665319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30347276</v>
      </c>
      <c r="D35" s="22"/>
      <c r="E35" s="23">
        <v>38088589</v>
      </c>
      <c r="F35" s="24">
        <v>38088589</v>
      </c>
      <c r="G35" s="24">
        <v>1234125</v>
      </c>
      <c r="H35" s="24">
        <v>156020</v>
      </c>
      <c r="I35" s="24">
        <v>417344</v>
      </c>
      <c r="J35" s="24">
        <v>1807489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1807489</v>
      </c>
      <c r="X35" s="24">
        <v>9068230</v>
      </c>
      <c r="Y35" s="24">
        <v>-7260741</v>
      </c>
      <c r="Z35" s="6">
        <v>-80.07</v>
      </c>
      <c r="AA35" s="22">
        <v>38088589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24224488</v>
      </c>
      <c r="F37" s="27">
        <v>24224488</v>
      </c>
      <c r="G37" s="27">
        <v>84457</v>
      </c>
      <c r="H37" s="27">
        <v>269487</v>
      </c>
      <c r="I37" s="27">
        <v>90357</v>
      </c>
      <c r="J37" s="27">
        <v>444301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444301</v>
      </c>
      <c r="X37" s="27">
        <v>5971484</v>
      </c>
      <c r="Y37" s="27">
        <v>-5527183</v>
      </c>
      <c r="Z37" s="7">
        <v>-92.56</v>
      </c>
      <c r="AA37" s="25">
        <v>24224488</v>
      </c>
    </row>
    <row r="38" spans="1:27" ht="13.5">
      <c r="A38" s="2" t="s">
        <v>42</v>
      </c>
      <c r="B38" s="8"/>
      <c r="C38" s="19">
        <f aca="true" t="shared" si="7" ref="C38:Y38">SUM(C39:C41)</f>
        <v>287977975</v>
      </c>
      <c r="D38" s="19">
        <f>SUM(D39:D41)</f>
        <v>0</v>
      </c>
      <c r="E38" s="20">
        <f t="shared" si="7"/>
        <v>248383559</v>
      </c>
      <c r="F38" s="21">
        <f t="shared" si="7"/>
        <v>248383559</v>
      </c>
      <c r="G38" s="21">
        <f t="shared" si="7"/>
        <v>6154867</v>
      </c>
      <c r="H38" s="21">
        <f t="shared" si="7"/>
        <v>11123617</v>
      </c>
      <c r="I38" s="21">
        <f t="shared" si="7"/>
        <v>7708844</v>
      </c>
      <c r="J38" s="21">
        <f t="shared" si="7"/>
        <v>24987328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24987328</v>
      </c>
      <c r="X38" s="21">
        <f t="shared" si="7"/>
        <v>71806332</v>
      </c>
      <c r="Y38" s="21">
        <f t="shared" si="7"/>
        <v>-46819004</v>
      </c>
      <c r="Z38" s="4">
        <f>+IF(X38&lt;&gt;0,+(Y38/X38)*100,0)</f>
        <v>-65.20177635587903</v>
      </c>
      <c r="AA38" s="19">
        <f>SUM(AA39:AA41)</f>
        <v>248383559</v>
      </c>
    </row>
    <row r="39" spans="1:27" ht="13.5">
      <c r="A39" s="5" t="s">
        <v>43</v>
      </c>
      <c r="B39" s="3"/>
      <c r="C39" s="22">
        <v>257277724</v>
      </c>
      <c r="D39" s="22"/>
      <c r="E39" s="23">
        <v>227877308</v>
      </c>
      <c r="F39" s="24">
        <v>227877308</v>
      </c>
      <c r="G39" s="24">
        <v>2733482</v>
      </c>
      <c r="H39" s="24">
        <v>9111519</v>
      </c>
      <c r="I39" s="24">
        <v>6086098</v>
      </c>
      <c r="J39" s="24">
        <v>17931099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17931099</v>
      </c>
      <c r="X39" s="24">
        <v>67619338</v>
      </c>
      <c r="Y39" s="24">
        <v>-49688239</v>
      </c>
      <c r="Z39" s="6">
        <v>-73.48</v>
      </c>
      <c r="AA39" s="22">
        <v>227877308</v>
      </c>
    </row>
    <row r="40" spans="1:27" ht="13.5">
      <c r="A40" s="5" t="s">
        <v>44</v>
      </c>
      <c r="B40" s="3"/>
      <c r="C40" s="22">
        <v>27898025</v>
      </c>
      <c r="D40" s="22"/>
      <c r="E40" s="23">
        <v>20506251</v>
      </c>
      <c r="F40" s="24">
        <v>20506251</v>
      </c>
      <c r="G40" s="24">
        <v>3421385</v>
      </c>
      <c r="H40" s="24">
        <v>2012098</v>
      </c>
      <c r="I40" s="24">
        <v>1622746</v>
      </c>
      <c r="J40" s="24">
        <v>7056229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7056229</v>
      </c>
      <c r="X40" s="24">
        <v>4186994</v>
      </c>
      <c r="Y40" s="24">
        <v>2869235</v>
      </c>
      <c r="Z40" s="6">
        <v>68.53</v>
      </c>
      <c r="AA40" s="22">
        <v>20506251</v>
      </c>
    </row>
    <row r="41" spans="1:27" ht="13.5">
      <c r="A41" s="5" t="s">
        <v>45</v>
      </c>
      <c r="B41" s="3"/>
      <c r="C41" s="22">
        <v>2802226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1768961</v>
      </c>
      <c r="D47" s="19"/>
      <c r="E47" s="20">
        <v>15984097</v>
      </c>
      <c r="F47" s="21">
        <v>15984097</v>
      </c>
      <c r="G47" s="21"/>
      <c r="H47" s="21">
        <v>3790</v>
      </c>
      <c r="I47" s="21">
        <v>77244</v>
      </c>
      <c r="J47" s="21">
        <v>81034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81034</v>
      </c>
      <c r="X47" s="21">
        <v>7941563</v>
      </c>
      <c r="Y47" s="21">
        <v>-7860529</v>
      </c>
      <c r="Z47" s="4">
        <v>-98.98</v>
      </c>
      <c r="AA47" s="19">
        <v>15984097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425156401</v>
      </c>
      <c r="D48" s="40">
        <f>+D28+D32+D38+D42+D47</f>
        <v>0</v>
      </c>
      <c r="E48" s="41">
        <f t="shared" si="9"/>
        <v>488389978</v>
      </c>
      <c r="F48" s="42">
        <f t="shared" si="9"/>
        <v>488389978</v>
      </c>
      <c r="G48" s="42">
        <f t="shared" si="9"/>
        <v>14033762</v>
      </c>
      <c r="H48" s="42">
        <f t="shared" si="9"/>
        <v>20996070</v>
      </c>
      <c r="I48" s="42">
        <f t="shared" si="9"/>
        <v>18165624</v>
      </c>
      <c r="J48" s="42">
        <f t="shared" si="9"/>
        <v>53195456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53195456</v>
      </c>
      <c r="X48" s="42">
        <f t="shared" si="9"/>
        <v>139863016</v>
      </c>
      <c r="Y48" s="42">
        <f t="shared" si="9"/>
        <v>-86667560</v>
      </c>
      <c r="Z48" s="43">
        <f>+IF(X48&lt;&gt;0,+(Y48/X48)*100,0)</f>
        <v>-61.96603110574993</v>
      </c>
      <c r="AA48" s="40">
        <f>+AA28+AA32+AA38+AA42+AA47</f>
        <v>488389978</v>
      </c>
    </row>
    <row r="49" spans="1:27" ht="13.5">
      <c r="A49" s="14" t="s">
        <v>58</v>
      </c>
      <c r="B49" s="15"/>
      <c r="C49" s="44">
        <f aca="true" t="shared" si="10" ref="C49:Y49">+C25-C48</f>
        <v>-73317179</v>
      </c>
      <c r="D49" s="44">
        <f>+D25-D48</f>
        <v>0</v>
      </c>
      <c r="E49" s="45">
        <f t="shared" si="10"/>
        <v>-144682978</v>
      </c>
      <c r="F49" s="46">
        <f t="shared" si="10"/>
        <v>-144682978</v>
      </c>
      <c r="G49" s="46">
        <f t="shared" si="10"/>
        <v>113929766</v>
      </c>
      <c r="H49" s="46">
        <f t="shared" si="10"/>
        <v>-13449719</v>
      </c>
      <c r="I49" s="46">
        <f t="shared" si="10"/>
        <v>-17059944</v>
      </c>
      <c r="J49" s="46">
        <f t="shared" si="10"/>
        <v>83420103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83420103</v>
      </c>
      <c r="X49" s="46">
        <f>IF(F25=F48,0,X25-X48)</f>
        <v>-26847766</v>
      </c>
      <c r="Y49" s="46">
        <f t="shared" si="10"/>
        <v>110267869</v>
      </c>
      <c r="Z49" s="47">
        <f>+IF(X49&lt;&gt;0,+(Y49/X49)*100,0)</f>
        <v>-410.71524908254935</v>
      </c>
      <c r="AA49" s="44">
        <f>+AA25-AA48</f>
        <v>-144682978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162577586</v>
      </c>
      <c r="F5" s="21">
        <f t="shared" si="0"/>
        <v>162577586</v>
      </c>
      <c r="G5" s="21">
        <f t="shared" si="0"/>
        <v>88624839</v>
      </c>
      <c r="H5" s="21">
        <f t="shared" si="0"/>
        <v>44308350</v>
      </c>
      <c r="I5" s="21">
        <f t="shared" si="0"/>
        <v>2637505</v>
      </c>
      <c r="J5" s="21">
        <f t="shared" si="0"/>
        <v>135570694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135570694</v>
      </c>
      <c r="X5" s="21">
        <f t="shared" si="0"/>
        <v>51895302</v>
      </c>
      <c r="Y5" s="21">
        <f t="shared" si="0"/>
        <v>83675392</v>
      </c>
      <c r="Z5" s="4">
        <f>+IF(X5&lt;&gt;0,+(Y5/X5)*100,0)</f>
        <v>161.23885742104363</v>
      </c>
      <c r="AA5" s="19">
        <f>SUM(AA6:AA8)</f>
        <v>162577586</v>
      </c>
    </row>
    <row r="6" spans="1:27" ht="13.5">
      <c r="A6" s="5" t="s">
        <v>33</v>
      </c>
      <c r="B6" s="3"/>
      <c r="C6" s="22"/>
      <c r="D6" s="22"/>
      <c r="E6" s="23">
        <v>92142000</v>
      </c>
      <c r="F6" s="24">
        <v>92142000</v>
      </c>
      <c r="G6" s="24">
        <v>35816000</v>
      </c>
      <c r="H6" s="24"/>
      <c r="I6" s="24"/>
      <c r="J6" s="24">
        <v>35816000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35816000</v>
      </c>
      <c r="X6" s="24">
        <v>34286499</v>
      </c>
      <c r="Y6" s="24">
        <v>1529501</v>
      </c>
      <c r="Z6" s="6">
        <v>4.46</v>
      </c>
      <c r="AA6" s="22">
        <v>92142000</v>
      </c>
    </row>
    <row r="7" spans="1:27" ht="13.5">
      <c r="A7" s="5" t="s">
        <v>34</v>
      </c>
      <c r="B7" s="3"/>
      <c r="C7" s="25"/>
      <c r="D7" s="25"/>
      <c r="E7" s="26">
        <v>69416375</v>
      </c>
      <c r="F7" s="27">
        <v>69416375</v>
      </c>
      <c r="G7" s="27">
        <v>52800765</v>
      </c>
      <c r="H7" s="27">
        <v>44083817</v>
      </c>
      <c r="I7" s="27">
        <v>2423379</v>
      </c>
      <c r="J7" s="27">
        <v>99307961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99307961</v>
      </c>
      <c r="X7" s="27">
        <v>17354001</v>
      </c>
      <c r="Y7" s="27">
        <v>81953960</v>
      </c>
      <c r="Z7" s="7">
        <v>472.25</v>
      </c>
      <c r="AA7" s="25">
        <v>69416375</v>
      </c>
    </row>
    <row r="8" spans="1:27" ht="13.5">
      <c r="A8" s="5" t="s">
        <v>35</v>
      </c>
      <c r="B8" s="3"/>
      <c r="C8" s="22"/>
      <c r="D8" s="22"/>
      <c r="E8" s="23">
        <v>1019211</v>
      </c>
      <c r="F8" s="24">
        <v>1019211</v>
      </c>
      <c r="G8" s="24">
        <v>8074</v>
      </c>
      <c r="H8" s="24">
        <v>224533</v>
      </c>
      <c r="I8" s="24">
        <v>214126</v>
      </c>
      <c r="J8" s="24">
        <v>446733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446733</v>
      </c>
      <c r="X8" s="24">
        <v>254802</v>
      </c>
      <c r="Y8" s="24">
        <v>191931</v>
      </c>
      <c r="Z8" s="6">
        <v>75.33</v>
      </c>
      <c r="AA8" s="22">
        <v>1019211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3384120</v>
      </c>
      <c r="F9" s="21">
        <f t="shared" si="1"/>
        <v>3384120</v>
      </c>
      <c r="G9" s="21">
        <f t="shared" si="1"/>
        <v>248959</v>
      </c>
      <c r="H9" s="21">
        <f t="shared" si="1"/>
        <v>25048</v>
      </c>
      <c r="I9" s="21">
        <f t="shared" si="1"/>
        <v>75554</v>
      </c>
      <c r="J9" s="21">
        <f t="shared" si="1"/>
        <v>349561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349561</v>
      </c>
      <c r="X9" s="21">
        <f t="shared" si="1"/>
        <v>391251</v>
      </c>
      <c r="Y9" s="21">
        <f t="shared" si="1"/>
        <v>-41690</v>
      </c>
      <c r="Z9" s="4">
        <f>+IF(X9&lt;&gt;0,+(Y9/X9)*100,0)</f>
        <v>-10.65556381964519</v>
      </c>
      <c r="AA9" s="19">
        <f>SUM(AA10:AA14)</f>
        <v>3384120</v>
      </c>
    </row>
    <row r="10" spans="1:27" ht="13.5">
      <c r="A10" s="5" t="s">
        <v>37</v>
      </c>
      <c r="B10" s="3"/>
      <c r="C10" s="22"/>
      <c r="D10" s="22"/>
      <c r="E10" s="23">
        <v>110075</v>
      </c>
      <c r="F10" s="24">
        <v>110075</v>
      </c>
      <c r="G10" s="24">
        <v>14153</v>
      </c>
      <c r="H10" s="24">
        <v>3832</v>
      </c>
      <c r="I10" s="24">
        <v>9007</v>
      </c>
      <c r="J10" s="24">
        <v>26992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26992</v>
      </c>
      <c r="X10" s="24">
        <v>27501</v>
      </c>
      <c r="Y10" s="24">
        <v>-509</v>
      </c>
      <c r="Z10" s="6">
        <v>-1.85</v>
      </c>
      <c r="AA10" s="22">
        <v>110075</v>
      </c>
    </row>
    <row r="11" spans="1:27" ht="13.5">
      <c r="A11" s="5" t="s">
        <v>38</v>
      </c>
      <c r="B11" s="3"/>
      <c r="C11" s="22"/>
      <c r="D11" s="22"/>
      <c r="E11" s="23">
        <v>106237</v>
      </c>
      <c r="F11" s="24">
        <v>106237</v>
      </c>
      <c r="G11" s="24">
        <v>1656</v>
      </c>
      <c r="H11" s="24">
        <v>1266</v>
      </c>
      <c r="I11" s="24"/>
      <c r="J11" s="24">
        <v>2922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2922</v>
      </c>
      <c r="X11" s="24">
        <v>26499</v>
      </c>
      <c r="Y11" s="24">
        <v>-23577</v>
      </c>
      <c r="Z11" s="6">
        <v>-88.97</v>
      </c>
      <c r="AA11" s="22">
        <v>106237</v>
      </c>
    </row>
    <row r="12" spans="1:27" ht="13.5">
      <c r="A12" s="5" t="s">
        <v>39</v>
      </c>
      <c r="B12" s="3"/>
      <c r="C12" s="22"/>
      <c r="D12" s="22"/>
      <c r="E12" s="23">
        <v>1349033</v>
      </c>
      <c r="F12" s="24">
        <v>1349033</v>
      </c>
      <c r="G12" s="24">
        <v>41680</v>
      </c>
      <c r="H12" s="24">
        <v>19950</v>
      </c>
      <c r="I12" s="24">
        <v>66547</v>
      </c>
      <c r="J12" s="24">
        <v>128177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128177</v>
      </c>
      <c r="X12" s="24">
        <v>337251</v>
      </c>
      <c r="Y12" s="24">
        <v>-209074</v>
      </c>
      <c r="Z12" s="6">
        <v>-61.99</v>
      </c>
      <c r="AA12" s="22">
        <v>1349033</v>
      </c>
    </row>
    <row r="13" spans="1:27" ht="13.5">
      <c r="A13" s="5" t="s">
        <v>40</v>
      </c>
      <c r="B13" s="3"/>
      <c r="C13" s="22"/>
      <c r="D13" s="22"/>
      <c r="E13" s="23">
        <v>1818775</v>
      </c>
      <c r="F13" s="24">
        <v>1818775</v>
      </c>
      <c r="G13" s="24">
        <v>191470</v>
      </c>
      <c r="H13" s="24"/>
      <c r="I13" s="24"/>
      <c r="J13" s="24">
        <v>191470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191470</v>
      </c>
      <c r="X13" s="24"/>
      <c r="Y13" s="24">
        <v>191470</v>
      </c>
      <c r="Z13" s="6">
        <v>0</v>
      </c>
      <c r="AA13" s="22">
        <v>1818775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68977827</v>
      </c>
      <c r="F15" s="21">
        <f t="shared" si="2"/>
        <v>68977827</v>
      </c>
      <c r="G15" s="21">
        <f t="shared" si="2"/>
        <v>2025392</v>
      </c>
      <c r="H15" s="21">
        <f t="shared" si="2"/>
        <v>1141233</v>
      </c>
      <c r="I15" s="21">
        <f t="shared" si="2"/>
        <v>1876346</v>
      </c>
      <c r="J15" s="21">
        <f t="shared" si="2"/>
        <v>5042971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5042971</v>
      </c>
      <c r="X15" s="21">
        <f t="shared" si="2"/>
        <v>5993484</v>
      </c>
      <c r="Y15" s="21">
        <f t="shared" si="2"/>
        <v>-950513</v>
      </c>
      <c r="Z15" s="4">
        <f>+IF(X15&lt;&gt;0,+(Y15/X15)*100,0)</f>
        <v>-15.859106322799892</v>
      </c>
      <c r="AA15" s="19">
        <f>SUM(AA16:AA18)</f>
        <v>68977827</v>
      </c>
    </row>
    <row r="16" spans="1:27" ht="13.5">
      <c r="A16" s="5" t="s">
        <v>43</v>
      </c>
      <c r="B16" s="3"/>
      <c r="C16" s="22"/>
      <c r="D16" s="22"/>
      <c r="E16" s="23">
        <v>45526941</v>
      </c>
      <c r="F16" s="24">
        <v>45526941</v>
      </c>
      <c r="G16" s="24">
        <v>51719</v>
      </c>
      <c r="H16" s="24">
        <v>1141233</v>
      </c>
      <c r="I16" s="24">
        <v>1876346</v>
      </c>
      <c r="J16" s="24">
        <v>3069298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3069298</v>
      </c>
      <c r="X16" s="24">
        <v>130734</v>
      </c>
      <c r="Y16" s="24">
        <v>2938564</v>
      </c>
      <c r="Z16" s="6">
        <v>2247.74</v>
      </c>
      <c r="AA16" s="22">
        <v>45526941</v>
      </c>
    </row>
    <row r="17" spans="1:27" ht="13.5">
      <c r="A17" s="5" t="s">
        <v>44</v>
      </c>
      <c r="B17" s="3"/>
      <c r="C17" s="22"/>
      <c r="D17" s="22"/>
      <c r="E17" s="23">
        <v>23450886</v>
      </c>
      <c r="F17" s="24">
        <v>23450886</v>
      </c>
      <c r="G17" s="24">
        <v>1973673</v>
      </c>
      <c r="H17" s="24"/>
      <c r="I17" s="24"/>
      <c r="J17" s="24">
        <v>1973673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1973673</v>
      </c>
      <c r="X17" s="24">
        <v>5862750</v>
      </c>
      <c r="Y17" s="24">
        <v>-3889077</v>
      </c>
      <c r="Z17" s="6">
        <v>-66.34</v>
      </c>
      <c r="AA17" s="22">
        <v>23450886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193422598</v>
      </c>
      <c r="F19" s="21">
        <f t="shared" si="3"/>
        <v>193422598</v>
      </c>
      <c r="G19" s="21">
        <f t="shared" si="3"/>
        <v>15158571</v>
      </c>
      <c r="H19" s="21">
        <f t="shared" si="3"/>
        <v>15795215</v>
      </c>
      <c r="I19" s="21">
        <f t="shared" si="3"/>
        <v>14815825</v>
      </c>
      <c r="J19" s="21">
        <f t="shared" si="3"/>
        <v>45769611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45769611</v>
      </c>
      <c r="X19" s="21">
        <f t="shared" si="3"/>
        <v>40493187</v>
      </c>
      <c r="Y19" s="21">
        <f t="shared" si="3"/>
        <v>5276424</v>
      </c>
      <c r="Z19" s="4">
        <f>+IF(X19&lt;&gt;0,+(Y19/X19)*100,0)</f>
        <v>13.030399410152626</v>
      </c>
      <c r="AA19" s="19">
        <f>SUM(AA20:AA23)</f>
        <v>193422598</v>
      </c>
    </row>
    <row r="20" spans="1:27" ht="13.5">
      <c r="A20" s="5" t="s">
        <v>47</v>
      </c>
      <c r="B20" s="3"/>
      <c r="C20" s="22"/>
      <c r="D20" s="22"/>
      <c r="E20" s="23">
        <v>146000357</v>
      </c>
      <c r="F20" s="24">
        <v>146000357</v>
      </c>
      <c r="G20" s="24">
        <v>10808919</v>
      </c>
      <c r="H20" s="24">
        <v>11141552</v>
      </c>
      <c r="I20" s="24">
        <v>10464492</v>
      </c>
      <c r="J20" s="24">
        <v>32414963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32414963</v>
      </c>
      <c r="X20" s="24">
        <v>29000001</v>
      </c>
      <c r="Y20" s="24">
        <v>3414962</v>
      </c>
      <c r="Z20" s="6">
        <v>11.78</v>
      </c>
      <c r="AA20" s="22">
        <v>146000357</v>
      </c>
    </row>
    <row r="21" spans="1:27" ht="13.5">
      <c r="A21" s="5" t="s">
        <v>48</v>
      </c>
      <c r="B21" s="3"/>
      <c r="C21" s="22"/>
      <c r="D21" s="22"/>
      <c r="E21" s="23">
        <v>25746787</v>
      </c>
      <c r="F21" s="24">
        <v>25746787</v>
      </c>
      <c r="G21" s="24">
        <v>2443006</v>
      </c>
      <c r="H21" s="24">
        <v>2748870</v>
      </c>
      <c r="I21" s="24">
        <v>2438946</v>
      </c>
      <c r="J21" s="24">
        <v>7630822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7630822</v>
      </c>
      <c r="X21" s="24">
        <v>6436749</v>
      </c>
      <c r="Y21" s="24">
        <v>1194073</v>
      </c>
      <c r="Z21" s="6">
        <v>18.55</v>
      </c>
      <c r="AA21" s="22">
        <v>25746787</v>
      </c>
    </row>
    <row r="22" spans="1:27" ht="13.5">
      <c r="A22" s="5" t="s">
        <v>49</v>
      </c>
      <c r="B22" s="3"/>
      <c r="C22" s="25"/>
      <c r="D22" s="25"/>
      <c r="E22" s="26">
        <v>10112749</v>
      </c>
      <c r="F22" s="27">
        <v>10112749</v>
      </c>
      <c r="G22" s="27">
        <v>904083</v>
      </c>
      <c r="H22" s="27">
        <v>893330</v>
      </c>
      <c r="I22" s="27">
        <v>899160</v>
      </c>
      <c r="J22" s="27">
        <v>2696573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2696573</v>
      </c>
      <c r="X22" s="27">
        <v>2528187</v>
      </c>
      <c r="Y22" s="27">
        <v>168386</v>
      </c>
      <c r="Z22" s="7">
        <v>6.66</v>
      </c>
      <c r="AA22" s="25">
        <v>10112749</v>
      </c>
    </row>
    <row r="23" spans="1:27" ht="13.5">
      <c r="A23" s="5" t="s">
        <v>50</v>
      </c>
      <c r="B23" s="3"/>
      <c r="C23" s="22"/>
      <c r="D23" s="22"/>
      <c r="E23" s="23">
        <v>11562705</v>
      </c>
      <c r="F23" s="24">
        <v>11562705</v>
      </c>
      <c r="G23" s="24">
        <v>1002563</v>
      </c>
      <c r="H23" s="24">
        <v>1011463</v>
      </c>
      <c r="I23" s="24">
        <v>1013227</v>
      </c>
      <c r="J23" s="24">
        <v>3027253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3027253</v>
      </c>
      <c r="X23" s="24">
        <v>2528250</v>
      </c>
      <c r="Y23" s="24">
        <v>499003</v>
      </c>
      <c r="Z23" s="6">
        <v>19.74</v>
      </c>
      <c r="AA23" s="22">
        <v>11562705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428362131</v>
      </c>
      <c r="F25" s="42">
        <f t="shared" si="4"/>
        <v>428362131</v>
      </c>
      <c r="G25" s="42">
        <f t="shared" si="4"/>
        <v>106057761</v>
      </c>
      <c r="H25" s="42">
        <f t="shared" si="4"/>
        <v>61269846</v>
      </c>
      <c r="I25" s="42">
        <f t="shared" si="4"/>
        <v>19405230</v>
      </c>
      <c r="J25" s="42">
        <f t="shared" si="4"/>
        <v>186732837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186732837</v>
      </c>
      <c r="X25" s="42">
        <f t="shared" si="4"/>
        <v>98773224</v>
      </c>
      <c r="Y25" s="42">
        <f t="shared" si="4"/>
        <v>87959613</v>
      </c>
      <c r="Z25" s="43">
        <f>+IF(X25&lt;&gt;0,+(Y25/X25)*100,0)</f>
        <v>89.05208257654928</v>
      </c>
      <c r="AA25" s="40">
        <f>+AA5+AA9+AA15+AA19+AA24</f>
        <v>428362131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127282286</v>
      </c>
      <c r="F28" s="21">
        <f t="shared" si="5"/>
        <v>127282286</v>
      </c>
      <c r="G28" s="21">
        <f t="shared" si="5"/>
        <v>12697323</v>
      </c>
      <c r="H28" s="21">
        <f t="shared" si="5"/>
        <v>9591493</v>
      </c>
      <c r="I28" s="21">
        <f t="shared" si="5"/>
        <v>14798319</v>
      </c>
      <c r="J28" s="21">
        <f t="shared" si="5"/>
        <v>37087135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37087135</v>
      </c>
      <c r="X28" s="21">
        <f t="shared" si="5"/>
        <v>30811500</v>
      </c>
      <c r="Y28" s="21">
        <f t="shared" si="5"/>
        <v>6275635</v>
      </c>
      <c r="Z28" s="4">
        <f>+IF(X28&lt;&gt;0,+(Y28/X28)*100,0)</f>
        <v>20.367833438813427</v>
      </c>
      <c r="AA28" s="19">
        <f>SUM(AA29:AA31)</f>
        <v>127282286</v>
      </c>
    </row>
    <row r="29" spans="1:27" ht="13.5">
      <c r="A29" s="5" t="s">
        <v>33</v>
      </c>
      <c r="B29" s="3"/>
      <c r="C29" s="22"/>
      <c r="D29" s="22"/>
      <c r="E29" s="23">
        <v>25906728</v>
      </c>
      <c r="F29" s="24">
        <v>25906728</v>
      </c>
      <c r="G29" s="24">
        <v>3266423</v>
      </c>
      <c r="H29" s="24">
        <v>2335006</v>
      </c>
      <c r="I29" s="24">
        <v>5075656</v>
      </c>
      <c r="J29" s="24">
        <v>10677085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10677085</v>
      </c>
      <c r="X29" s="24">
        <v>4722000</v>
      </c>
      <c r="Y29" s="24">
        <v>5955085</v>
      </c>
      <c r="Z29" s="6">
        <v>126.11</v>
      </c>
      <c r="AA29" s="22">
        <v>25906728</v>
      </c>
    </row>
    <row r="30" spans="1:27" ht="13.5">
      <c r="A30" s="5" t="s">
        <v>34</v>
      </c>
      <c r="B30" s="3"/>
      <c r="C30" s="25"/>
      <c r="D30" s="25"/>
      <c r="E30" s="26">
        <v>80066928</v>
      </c>
      <c r="F30" s="27">
        <v>80066928</v>
      </c>
      <c r="G30" s="27">
        <v>6572213</v>
      </c>
      <c r="H30" s="27">
        <v>5257071</v>
      </c>
      <c r="I30" s="27">
        <v>6550616</v>
      </c>
      <c r="J30" s="27">
        <v>18379900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18379900</v>
      </c>
      <c r="X30" s="27">
        <v>21038499</v>
      </c>
      <c r="Y30" s="27">
        <v>-2658599</v>
      </c>
      <c r="Z30" s="7">
        <v>-12.64</v>
      </c>
      <c r="AA30" s="25">
        <v>80066928</v>
      </c>
    </row>
    <row r="31" spans="1:27" ht="13.5">
      <c r="A31" s="5" t="s">
        <v>35</v>
      </c>
      <c r="B31" s="3"/>
      <c r="C31" s="22"/>
      <c r="D31" s="22"/>
      <c r="E31" s="23">
        <v>21308630</v>
      </c>
      <c r="F31" s="24">
        <v>21308630</v>
      </c>
      <c r="G31" s="24">
        <v>2858687</v>
      </c>
      <c r="H31" s="24">
        <v>1999416</v>
      </c>
      <c r="I31" s="24">
        <v>3172047</v>
      </c>
      <c r="J31" s="24">
        <v>8030150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8030150</v>
      </c>
      <c r="X31" s="24">
        <v>5051001</v>
      </c>
      <c r="Y31" s="24">
        <v>2979149</v>
      </c>
      <c r="Z31" s="6">
        <v>58.98</v>
      </c>
      <c r="AA31" s="22">
        <v>21308630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37301658</v>
      </c>
      <c r="F32" s="21">
        <f t="shared" si="6"/>
        <v>37301658</v>
      </c>
      <c r="G32" s="21">
        <f t="shared" si="6"/>
        <v>2291305</v>
      </c>
      <c r="H32" s="21">
        <f t="shared" si="6"/>
        <v>3486314</v>
      </c>
      <c r="I32" s="21">
        <f t="shared" si="6"/>
        <v>2236245</v>
      </c>
      <c r="J32" s="21">
        <f t="shared" si="6"/>
        <v>8013864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8013864</v>
      </c>
      <c r="X32" s="21">
        <f t="shared" si="6"/>
        <v>6595158</v>
      </c>
      <c r="Y32" s="21">
        <f t="shared" si="6"/>
        <v>1418706</v>
      </c>
      <c r="Z32" s="4">
        <f>+IF(X32&lt;&gt;0,+(Y32/X32)*100,0)</f>
        <v>21.511326946223274</v>
      </c>
      <c r="AA32" s="19">
        <f>SUM(AA33:AA37)</f>
        <v>37301658</v>
      </c>
    </row>
    <row r="33" spans="1:27" ht="13.5">
      <c r="A33" s="5" t="s">
        <v>37</v>
      </c>
      <c r="B33" s="3"/>
      <c r="C33" s="22"/>
      <c r="D33" s="22"/>
      <c r="E33" s="23">
        <v>3983487</v>
      </c>
      <c r="F33" s="24">
        <v>3983487</v>
      </c>
      <c r="G33" s="24">
        <v>243385</v>
      </c>
      <c r="H33" s="24">
        <v>369285</v>
      </c>
      <c r="I33" s="24">
        <v>349261</v>
      </c>
      <c r="J33" s="24">
        <v>961931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961931</v>
      </c>
      <c r="X33" s="24">
        <v>995871</v>
      </c>
      <c r="Y33" s="24">
        <v>-33940</v>
      </c>
      <c r="Z33" s="6">
        <v>-3.41</v>
      </c>
      <c r="AA33" s="22">
        <v>3983487</v>
      </c>
    </row>
    <row r="34" spans="1:27" ht="13.5">
      <c r="A34" s="5" t="s">
        <v>38</v>
      </c>
      <c r="B34" s="3"/>
      <c r="C34" s="22"/>
      <c r="D34" s="22"/>
      <c r="E34" s="23">
        <v>8643401</v>
      </c>
      <c r="F34" s="24">
        <v>8643401</v>
      </c>
      <c r="G34" s="24">
        <v>472008</v>
      </c>
      <c r="H34" s="24">
        <v>1600260</v>
      </c>
      <c r="I34" s="24">
        <v>439927</v>
      </c>
      <c r="J34" s="24">
        <v>2512195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2512195</v>
      </c>
      <c r="X34" s="24">
        <v>117249</v>
      </c>
      <c r="Y34" s="24">
        <v>2394946</v>
      </c>
      <c r="Z34" s="6">
        <v>2042.62</v>
      </c>
      <c r="AA34" s="22">
        <v>8643401</v>
      </c>
    </row>
    <row r="35" spans="1:27" ht="13.5">
      <c r="A35" s="5" t="s">
        <v>39</v>
      </c>
      <c r="B35" s="3"/>
      <c r="C35" s="22"/>
      <c r="D35" s="22"/>
      <c r="E35" s="23">
        <v>20319156</v>
      </c>
      <c r="F35" s="24">
        <v>20319156</v>
      </c>
      <c r="G35" s="24">
        <v>1241852</v>
      </c>
      <c r="H35" s="24">
        <v>1355534</v>
      </c>
      <c r="I35" s="24">
        <v>1346381</v>
      </c>
      <c r="J35" s="24">
        <v>3943767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3943767</v>
      </c>
      <c r="X35" s="24">
        <v>5079789</v>
      </c>
      <c r="Y35" s="24">
        <v>-1136022</v>
      </c>
      <c r="Z35" s="6">
        <v>-22.36</v>
      </c>
      <c r="AA35" s="22">
        <v>20319156</v>
      </c>
    </row>
    <row r="36" spans="1:27" ht="13.5">
      <c r="A36" s="5" t="s">
        <v>40</v>
      </c>
      <c r="B36" s="3"/>
      <c r="C36" s="22"/>
      <c r="D36" s="22"/>
      <c r="E36" s="23">
        <v>3973889</v>
      </c>
      <c r="F36" s="24">
        <v>3973889</v>
      </c>
      <c r="G36" s="24">
        <v>235200</v>
      </c>
      <c r="H36" s="24"/>
      <c r="I36" s="24"/>
      <c r="J36" s="24">
        <v>235200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235200</v>
      </c>
      <c r="X36" s="24">
        <v>331749</v>
      </c>
      <c r="Y36" s="24">
        <v>-96549</v>
      </c>
      <c r="Z36" s="6">
        <v>-29.1</v>
      </c>
      <c r="AA36" s="22">
        <v>3973889</v>
      </c>
    </row>
    <row r="37" spans="1:27" ht="13.5">
      <c r="A37" s="5" t="s">
        <v>41</v>
      </c>
      <c r="B37" s="3"/>
      <c r="C37" s="25"/>
      <c r="D37" s="25"/>
      <c r="E37" s="26">
        <v>381725</v>
      </c>
      <c r="F37" s="27">
        <v>381725</v>
      </c>
      <c r="G37" s="27">
        <v>98860</v>
      </c>
      <c r="H37" s="27">
        <v>161235</v>
      </c>
      <c r="I37" s="27">
        <v>100676</v>
      </c>
      <c r="J37" s="27">
        <v>360771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360771</v>
      </c>
      <c r="X37" s="27">
        <v>70500</v>
      </c>
      <c r="Y37" s="27">
        <v>290271</v>
      </c>
      <c r="Z37" s="7">
        <v>411.73</v>
      </c>
      <c r="AA37" s="25">
        <v>381725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39132640</v>
      </c>
      <c r="F38" s="21">
        <f t="shared" si="7"/>
        <v>39132640</v>
      </c>
      <c r="G38" s="21">
        <f t="shared" si="7"/>
        <v>1875864</v>
      </c>
      <c r="H38" s="21">
        <f t="shared" si="7"/>
        <v>2140916</v>
      </c>
      <c r="I38" s="21">
        <f t="shared" si="7"/>
        <v>1633586</v>
      </c>
      <c r="J38" s="21">
        <f t="shared" si="7"/>
        <v>5650366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5650366</v>
      </c>
      <c r="X38" s="21">
        <f t="shared" si="7"/>
        <v>8916249</v>
      </c>
      <c r="Y38" s="21">
        <f t="shared" si="7"/>
        <v>-3265883</v>
      </c>
      <c r="Z38" s="4">
        <f>+IF(X38&lt;&gt;0,+(Y38/X38)*100,0)</f>
        <v>-36.62844095089762</v>
      </c>
      <c r="AA38" s="19">
        <f>SUM(AA39:AA41)</f>
        <v>39132640</v>
      </c>
    </row>
    <row r="39" spans="1:27" ht="13.5">
      <c r="A39" s="5" t="s">
        <v>43</v>
      </c>
      <c r="B39" s="3"/>
      <c r="C39" s="22"/>
      <c r="D39" s="22"/>
      <c r="E39" s="23">
        <v>10989545</v>
      </c>
      <c r="F39" s="24">
        <v>10989545</v>
      </c>
      <c r="G39" s="24">
        <v>831665</v>
      </c>
      <c r="H39" s="24">
        <v>1762426</v>
      </c>
      <c r="I39" s="24">
        <v>1182747</v>
      </c>
      <c r="J39" s="24">
        <v>3776838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3776838</v>
      </c>
      <c r="X39" s="24">
        <v>2103999</v>
      </c>
      <c r="Y39" s="24">
        <v>1672839</v>
      </c>
      <c r="Z39" s="6">
        <v>79.51</v>
      </c>
      <c r="AA39" s="22">
        <v>10989545</v>
      </c>
    </row>
    <row r="40" spans="1:27" ht="13.5">
      <c r="A40" s="5" t="s">
        <v>44</v>
      </c>
      <c r="B40" s="3"/>
      <c r="C40" s="22"/>
      <c r="D40" s="22"/>
      <c r="E40" s="23">
        <v>27654000</v>
      </c>
      <c r="F40" s="24">
        <v>27654000</v>
      </c>
      <c r="G40" s="24">
        <v>1013103</v>
      </c>
      <c r="H40" s="24">
        <v>378490</v>
      </c>
      <c r="I40" s="24">
        <v>450839</v>
      </c>
      <c r="J40" s="24">
        <v>1842432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1842432</v>
      </c>
      <c r="X40" s="24">
        <v>6690000</v>
      </c>
      <c r="Y40" s="24">
        <v>-4847568</v>
      </c>
      <c r="Z40" s="6">
        <v>-72.46</v>
      </c>
      <c r="AA40" s="22">
        <v>27654000</v>
      </c>
    </row>
    <row r="41" spans="1:27" ht="13.5">
      <c r="A41" s="5" t="s">
        <v>45</v>
      </c>
      <c r="B41" s="3"/>
      <c r="C41" s="22"/>
      <c r="D41" s="22"/>
      <c r="E41" s="23">
        <v>489095</v>
      </c>
      <c r="F41" s="24">
        <v>489095</v>
      </c>
      <c r="G41" s="24">
        <v>31096</v>
      </c>
      <c r="H41" s="24"/>
      <c r="I41" s="24"/>
      <c r="J41" s="24">
        <v>31096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31096</v>
      </c>
      <c r="X41" s="24">
        <v>122250</v>
      </c>
      <c r="Y41" s="24">
        <v>-91154</v>
      </c>
      <c r="Z41" s="6">
        <v>-74.56</v>
      </c>
      <c r="AA41" s="22">
        <v>489095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224073951</v>
      </c>
      <c r="F42" s="21">
        <f t="shared" si="8"/>
        <v>224073951</v>
      </c>
      <c r="G42" s="21">
        <f t="shared" si="8"/>
        <v>20599398</v>
      </c>
      <c r="H42" s="21">
        <f t="shared" si="8"/>
        <v>17992251</v>
      </c>
      <c r="I42" s="21">
        <f t="shared" si="8"/>
        <v>4345407</v>
      </c>
      <c r="J42" s="21">
        <f t="shared" si="8"/>
        <v>42937056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42937056</v>
      </c>
      <c r="X42" s="21">
        <f t="shared" si="8"/>
        <v>52408791</v>
      </c>
      <c r="Y42" s="21">
        <f t="shared" si="8"/>
        <v>-9471735</v>
      </c>
      <c r="Z42" s="4">
        <f>+IF(X42&lt;&gt;0,+(Y42/X42)*100,0)</f>
        <v>-18.072798130374732</v>
      </c>
      <c r="AA42" s="19">
        <f>SUM(AA43:AA46)</f>
        <v>224073951</v>
      </c>
    </row>
    <row r="43" spans="1:27" ht="13.5">
      <c r="A43" s="5" t="s">
        <v>47</v>
      </c>
      <c r="B43" s="3"/>
      <c r="C43" s="22"/>
      <c r="D43" s="22"/>
      <c r="E43" s="23">
        <v>183788749</v>
      </c>
      <c r="F43" s="24">
        <v>183788749</v>
      </c>
      <c r="G43" s="24">
        <v>15579726</v>
      </c>
      <c r="H43" s="24">
        <v>14280364</v>
      </c>
      <c r="I43" s="24">
        <v>1422764</v>
      </c>
      <c r="J43" s="24">
        <v>31282854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31282854</v>
      </c>
      <c r="X43" s="24">
        <v>46001790</v>
      </c>
      <c r="Y43" s="24">
        <v>-14718936</v>
      </c>
      <c r="Z43" s="6">
        <v>-32</v>
      </c>
      <c r="AA43" s="22">
        <v>183788749</v>
      </c>
    </row>
    <row r="44" spans="1:27" ht="13.5">
      <c r="A44" s="5" t="s">
        <v>48</v>
      </c>
      <c r="B44" s="3"/>
      <c r="C44" s="22"/>
      <c r="D44" s="22"/>
      <c r="E44" s="23">
        <v>14393505</v>
      </c>
      <c r="F44" s="24">
        <v>14393505</v>
      </c>
      <c r="G44" s="24">
        <v>3929660</v>
      </c>
      <c r="H44" s="24">
        <v>2684398</v>
      </c>
      <c r="I44" s="24">
        <v>1807566</v>
      </c>
      <c r="J44" s="24">
        <v>8421624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8421624</v>
      </c>
      <c r="X44" s="24">
        <v>3671250</v>
      </c>
      <c r="Y44" s="24">
        <v>4750374</v>
      </c>
      <c r="Z44" s="6">
        <v>129.39</v>
      </c>
      <c r="AA44" s="22">
        <v>14393505</v>
      </c>
    </row>
    <row r="45" spans="1:27" ht="13.5">
      <c r="A45" s="5" t="s">
        <v>49</v>
      </c>
      <c r="B45" s="3"/>
      <c r="C45" s="25"/>
      <c r="D45" s="25"/>
      <c r="E45" s="26">
        <v>5265179</v>
      </c>
      <c r="F45" s="27">
        <v>5265179</v>
      </c>
      <c r="G45" s="27">
        <v>210466</v>
      </c>
      <c r="H45" s="27">
        <v>240491</v>
      </c>
      <c r="I45" s="27">
        <v>298361</v>
      </c>
      <c r="J45" s="27">
        <v>749318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749318</v>
      </c>
      <c r="X45" s="27">
        <v>1649001</v>
      </c>
      <c r="Y45" s="27">
        <v>-899683</v>
      </c>
      <c r="Z45" s="7">
        <v>-54.56</v>
      </c>
      <c r="AA45" s="25">
        <v>5265179</v>
      </c>
    </row>
    <row r="46" spans="1:27" ht="13.5">
      <c r="A46" s="5" t="s">
        <v>50</v>
      </c>
      <c r="B46" s="3"/>
      <c r="C46" s="22"/>
      <c r="D46" s="22"/>
      <c r="E46" s="23">
        <v>20626518</v>
      </c>
      <c r="F46" s="24">
        <v>20626518</v>
      </c>
      <c r="G46" s="24">
        <v>879546</v>
      </c>
      <c r="H46" s="24">
        <v>786998</v>
      </c>
      <c r="I46" s="24">
        <v>816716</v>
      </c>
      <c r="J46" s="24">
        <v>2483260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2483260</v>
      </c>
      <c r="X46" s="24">
        <v>1086750</v>
      </c>
      <c r="Y46" s="24">
        <v>1396510</v>
      </c>
      <c r="Z46" s="6">
        <v>128.5</v>
      </c>
      <c r="AA46" s="22">
        <v>20626518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427790535</v>
      </c>
      <c r="F48" s="42">
        <f t="shared" si="9"/>
        <v>427790535</v>
      </c>
      <c r="G48" s="42">
        <f t="shared" si="9"/>
        <v>37463890</v>
      </c>
      <c r="H48" s="42">
        <f t="shared" si="9"/>
        <v>33210974</v>
      </c>
      <c r="I48" s="42">
        <f t="shared" si="9"/>
        <v>23013557</v>
      </c>
      <c r="J48" s="42">
        <f t="shared" si="9"/>
        <v>93688421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93688421</v>
      </c>
      <c r="X48" s="42">
        <f t="shared" si="9"/>
        <v>98731698</v>
      </c>
      <c r="Y48" s="42">
        <f t="shared" si="9"/>
        <v>-5043277</v>
      </c>
      <c r="Z48" s="43">
        <f>+IF(X48&lt;&gt;0,+(Y48/X48)*100,0)</f>
        <v>-5.108062660889312</v>
      </c>
      <c r="AA48" s="40">
        <f>+AA28+AA32+AA38+AA42+AA47</f>
        <v>427790535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571596</v>
      </c>
      <c r="F49" s="46">
        <f t="shared" si="10"/>
        <v>571596</v>
      </c>
      <c r="G49" s="46">
        <f t="shared" si="10"/>
        <v>68593871</v>
      </c>
      <c r="H49" s="46">
        <f t="shared" si="10"/>
        <v>28058872</v>
      </c>
      <c r="I49" s="46">
        <f t="shared" si="10"/>
        <v>-3608327</v>
      </c>
      <c r="J49" s="46">
        <f t="shared" si="10"/>
        <v>93044416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93044416</v>
      </c>
      <c r="X49" s="46">
        <f>IF(F25=F48,0,X25-X48)</f>
        <v>41526</v>
      </c>
      <c r="Y49" s="46">
        <f t="shared" si="10"/>
        <v>93002890</v>
      </c>
      <c r="Z49" s="47">
        <f>+IF(X49&lt;&gt;0,+(Y49/X49)*100,0)</f>
        <v>223963.0352068584</v>
      </c>
      <c r="AA49" s="44">
        <f>+AA25-AA48</f>
        <v>571596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1288937225</v>
      </c>
      <c r="F5" s="21">
        <f t="shared" si="0"/>
        <v>1288937225</v>
      </c>
      <c r="G5" s="21">
        <f t="shared" si="0"/>
        <v>206036093</v>
      </c>
      <c r="H5" s="21">
        <f t="shared" si="0"/>
        <v>13251368</v>
      </c>
      <c r="I5" s="21">
        <f t="shared" si="0"/>
        <v>32008893</v>
      </c>
      <c r="J5" s="21">
        <f t="shared" si="0"/>
        <v>251296354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251296354</v>
      </c>
      <c r="X5" s="21">
        <f t="shared" si="0"/>
        <v>364136743</v>
      </c>
      <c r="Y5" s="21">
        <f t="shared" si="0"/>
        <v>-112840389</v>
      </c>
      <c r="Z5" s="4">
        <f>+IF(X5&lt;&gt;0,+(Y5/X5)*100,0)</f>
        <v>-30.98846550621232</v>
      </c>
      <c r="AA5" s="19">
        <f>SUM(AA6:AA8)</f>
        <v>1288937225</v>
      </c>
    </row>
    <row r="6" spans="1:27" ht="13.5">
      <c r="A6" s="5" t="s">
        <v>33</v>
      </c>
      <c r="B6" s="3"/>
      <c r="C6" s="22"/>
      <c r="D6" s="22"/>
      <c r="E6" s="23">
        <v>7344193</v>
      </c>
      <c r="F6" s="24">
        <v>7344193</v>
      </c>
      <c r="G6" s="24"/>
      <c r="H6" s="24"/>
      <c r="I6" s="24">
        <v>-1639559</v>
      </c>
      <c r="J6" s="24">
        <v>-1639559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-1639559</v>
      </c>
      <c r="X6" s="24">
        <v>6143</v>
      </c>
      <c r="Y6" s="24">
        <v>-1645702</v>
      </c>
      <c r="Z6" s="6">
        <v>-26789.87</v>
      </c>
      <c r="AA6" s="22">
        <v>7344193</v>
      </c>
    </row>
    <row r="7" spans="1:27" ht="13.5">
      <c r="A7" s="5" t="s">
        <v>34</v>
      </c>
      <c r="B7" s="3"/>
      <c r="C7" s="25"/>
      <c r="D7" s="25"/>
      <c r="E7" s="26">
        <v>812290258</v>
      </c>
      <c r="F7" s="27">
        <v>812290258</v>
      </c>
      <c r="G7" s="27">
        <v>185888997</v>
      </c>
      <c r="H7" s="27">
        <v>33421273</v>
      </c>
      <c r="I7" s="27">
        <v>32749175</v>
      </c>
      <c r="J7" s="27">
        <v>252059445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252059445</v>
      </c>
      <c r="X7" s="27">
        <v>363874036</v>
      </c>
      <c r="Y7" s="27">
        <v>-111814591</v>
      </c>
      <c r="Z7" s="7">
        <v>-30.73</v>
      </c>
      <c r="AA7" s="25">
        <v>812290258</v>
      </c>
    </row>
    <row r="8" spans="1:27" ht="13.5">
      <c r="A8" s="5" t="s">
        <v>35</v>
      </c>
      <c r="B8" s="3"/>
      <c r="C8" s="22"/>
      <c r="D8" s="22"/>
      <c r="E8" s="23">
        <v>469302774</v>
      </c>
      <c r="F8" s="24">
        <v>469302774</v>
      </c>
      <c r="G8" s="24">
        <v>20147096</v>
      </c>
      <c r="H8" s="24">
        <v>-20169905</v>
      </c>
      <c r="I8" s="24">
        <v>899277</v>
      </c>
      <c r="J8" s="24">
        <v>876468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876468</v>
      </c>
      <c r="X8" s="24">
        <v>256564</v>
      </c>
      <c r="Y8" s="24">
        <v>619904</v>
      </c>
      <c r="Z8" s="6">
        <v>241.62</v>
      </c>
      <c r="AA8" s="22">
        <v>469302774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14325160</v>
      </c>
      <c r="F9" s="21">
        <f t="shared" si="1"/>
        <v>14325160</v>
      </c>
      <c r="G9" s="21">
        <f t="shared" si="1"/>
        <v>448403</v>
      </c>
      <c r="H9" s="21">
        <f t="shared" si="1"/>
        <v>287407</v>
      </c>
      <c r="I9" s="21">
        <f t="shared" si="1"/>
        <v>339858</v>
      </c>
      <c r="J9" s="21">
        <f t="shared" si="1"/>
        <v>1075668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1075668</v>
      </c>
      <c r="X9" s="21">
        <f t="shared" si="1"/>
        <v>8709823</v>
      </c>
      <c r="Y9" s="21">
        <f t="shared" si="1"/>
        <v>-7634155</v>
      </c>
      <c r="Z9" s="4">
        <f>+IF(X9&lt;&gt;0,+(Y9/X9)*100,0)</f>
        <v>-87.64994420667331</v>
      </c>
      <c r="AA9" s="19">
        <f>SUM(AA10:AA14)</f>
        <v>14325160</v>
      </c>
    </row>
    <row r="10" spans="1:27" ht="13.5">
      <c r="A10" s="5" t="s">
        <v>37</v>
      </c>
      <c r="B10" s="3"/>
      <c r="C10" s="22"/>
      <c r="D10" s="22"/>
      <c r="E10" s="23">
        <v>827812</v>
      </c>
      <c r="F10" s="24">
        <v>827812</v>
      </c>
      <c r="G10" s="24">
        <v>52229</v>
      </c>
      <c r="H10" s="24">
        <v>65766</v>
      </c>
      <c r="I10" s="24">
        <v>95411</v>
      </c>
      <c r="J10" s="24">
        <v>213406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213406</v>
      </c>
      <c r="X10" s="24">
        <v>3684853</v>
      </c>
      <c r="Y10" s="24">
        <v>-3471447</v>
      </c>
      <c r="Z10" s="6">
        <v>-94.21</v>
      </c>
      <c r="AA10" s="22">
        <v>827812</v>
      </c>
    </row>
    <row r="11" spans="1:27" ht="13.5">
      <c r="A11" s="5" t="s">
        <v>38</v>
      </c>
      <c r="B11" s="3"/>
      <c r="C11" s="22"/>
      <c r="D11" s="22"/>
      <c r="E11" s="23">
        <v>9819951</v>
      </c>
      <c r="F11" s="24">
        <v>9819951</v>
      </c>
      <c r="G11" s="24">
        <v>7920</v>
      </c>
      <c r="H11" s="24">
        <v>6706</v>
      </c>
      <c r="I11" s="24">
        <v>7799</v>
      </c>
      <c r="J11" s="24">
        <v>22425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22425</v>
      </c>
      <c r="X11" s="24"/>
      <c r="Y11" s="24">
        <v>22425</v>
      </c>
      <c r="Z11" s="6">
        <v>0</v>
      </c>
      <c r="AA11" s="22">
        <v>9819951</v>
      </c>
    </row>
    <row r="12" spans="1:27" ht="13.5">
      <c r="A12" s="5" t="s">
        <v>39</v>
      </c>
      <c r="B12" s="3"/>
      <c r="C12" s="22"/>
      <c r="D12" s="22"/>
      <c r="E12" s="23">
        <v>3677397</v>
      </c>
      <c r="F12" s="24">
        <v>3677397</v>
      </c>
      <c r="G12" s="24">
        <v>388254</v>
      </c>
      <c r="H12" s="24">
        <v>214935</v>
      </c>
      <c r="I12" s="24">
        <v>236648</v>
      </c>
      <c r="J12" s="24">
        <v>839837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839837</v>
      </c>
      <c r="X12" s="24">
        <v>2294879</v>
      </c>
      <c r="Y12" s="24">
        <v>-1455042</v>
      </c>
      <c r="Z12" s="6">
        <v>-63.4</v>
      </c>
      <c r="AA12" s="22">
        <v>3677397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2730091</v>
      </c>
      <c r="Y14" s="27">
        <v>-2730091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134302758</v>
      </c>
      <c r="F15" s="21">
        <f t="shared" si="2"/>
        <v>134302758</v>
      </c>
      <c r="G15" s="21">
        <f t="shared" si="2"/>
        <v>9337937</v>
      </c>
      <c r="H15" s="21">
        <f t="shared" si="2"/>
        <v>12093999</v>
      </c>
      <c r="I15" s="21">
        <f t="shared" si="2"/>
        <v>36108414</v>
      </c>
      <c r="J15" s="21">
        <f t="shared" si="2"/>
        <v>57540350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57540350</v>
      </c>
      <c r="X15" s="21">
        <f t="shared" si="2"/>
        <v>23212607</v>
      </c>
      <c r="Y15" s="21">
        <f t="shared" si="2"/>
        <v>34327743</v>
      </c>
      <c r="Z15" s="4">
        <f>+IF(X15&lt;&gt;0,+(Y15/X15)*100,0)</f>
        <v>147.88404852587217</v>
      </c>
      <c r="AA15" s="19">
        <f>SUM(AA16:AA18)</f>
        <v>134302758</v>
      </c>
    </row>
    <row r="16" spans="1:27" ht="13.5">
      <c r="A16" s="5" t="s">
        <v>43</v>
      </c>
      <c r="B16" s="3"/>
      <c r="C16" s="22"/>
      <c r="D16" s="22"/>
      <c r="E16" s="23">
        <v>6085719</v>
      </c>
      <c r="F16" s="24">
        <v>6085719</v>
      </c>
      <c r="G16" s="24">
        <v>683403</v>
      </c>
      <c r="H16" s="24">
        <v>416043</v>
      </c>
      <c r="I16" s="24">
        <v>482750</v>
      </c>
      <c r="J16" s="24">
        <v>1582196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1582196</v>
      </c>
      <c r="X16" s="24">
        <v>719623</v>
      </c>
      <c r="Y16" s="24">
        <v>862573</v>
      </c>
      <c r="Z16" s="6">
        <v>119.86</v>
      </c>
      <c r="AA16" s="22">
        <v>6085719</v>
      </c>
    </row>
    <row r="17" spans="1:27" ht="13.5">
      <c r="A17" s="5" t="s">
        <v>44</v>
      </c>
      <c r="B17" s="3"/>
      <c r="C17" s="22"/>
      <c r="D17" s="22"/>
      <c r="E17" s="23">
        <v>128217039</v>
      </c>
      <c r="F17" s="24">
        <v>128217039</v>
      </c>
      <c r="G17" s="24">
        <v>8654350</v>
      </c>
      <c r="H17" s="24">
        <v>11677864</v>
      </c>
      <c r="I17" s="24">
        <v>35625664</v>
      </c>
      <c r="J17" s="24">
        <v>55957878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55957878</v>
      </c>
      <c r="X17" s="24">
        <v>22492984</v>
      </c>
      <c r="Y17" s="24">
        <v>33464894</v>
      </c>
      <c r="Z17" s="6">
        <v>148.78</v>
      </c>
      <c r="AA17" s="22">
        <v>128217039</v>
      </c>
    </row>
    <row r="18" spans="1:27" ht="13.5">
      <c r="A18" s="5" t="s">
        <v>45</v>
      </c>
      <c r="B18" s="3"/>
      <c r="C18" s="22"/>
      <c r="D18" s="22"/>
      <c r="E18" s="23"/>
      <c r="F18" s="24"/>
      <c r="G18" s="24">
        <v>184</v>
      </c>
      <c r="H18" s="24">
        <v>92</v>
      </c>
      <c r="I18" s="24"/>
      <c r="J18" s="24">
        <v>276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276</v>
      </c>
      <c r="X18" s="24"/>
      <c r="Y18" s="24">
        <v>276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801820129</v>
      </c>
      <c r="F19" s="21">
        <f t="shared" si="3"/>
        <v>801820129</v>
      </c>
      <c r="G19" s="21">
        <f t="shared" si="3"/>
        <v>66493173</v>
      </c>
      <c r="H19" s="21">
        <f t="shared" si="3"/>
        <v>72273407</v>
      </c>
      <c r="I19" s="21">
        <f t="shared" si="3"/>
        <v>71098319</v>
      </c>
      <c r="J19" s="21">
        <f t="shared" si="3"/>
        <v>209864899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209864899</v>
      </c>
      <c r="X19" s="21">
        <f t="shared" si="3"/>
        <v>149201029</v>
      </c>
      <c r="Y19" s="21">
        <f t="shared" si="3"/>
        <v>60663870</v>
      </c>
      <c r="Z19" s="4">
        <f>+IF(X19&lt;&gt;0,+(Y19/X19)*100,0)</f>
        <v>40.659149877578926</v>
      </c>
      <c r="AA19" s="19">
        <f>SUM(AA20:AA23)</f>
        <v>801820129</v>
      </c>
    </row>
    <row r="20" spans="1:27" ht="13.5">
      <c r="A20" s="5" t="s">
        <v>47</v>
      </c>
      <c r="B20" s="3"/>
      <c r="C20" s="22"/>
      <c r="D20" s="22"/>
      <c r="E20" s="23">
        <v>677123719</v>
      </c>
      <c r="F20" s="24">
        <v>677123719</v>
      </c>
      <c r="G20" s="24">
        <v>55189245</v>
      </c>
      <c r="H20" s="24">
        <v>62095001</v>
      </c>
      <c r="I20" s="24">
        <v>58041077</v>
      </c>
      <c r="J20" s="24">
        <v>175325323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175325323</v>
      </c>
      <c r="X20" s="24">
        <v>128098096</v>
      </c>
      <c r="Y20" s="24">
        <v>47227227</v>
      </c>
      <c r="Z20" s="6">
        <v>36.87</v>
      </c>
      <c r="AA20" s="22">
        <v>677123719</v>
      </c>
    </row>
    <row r="21" spans="1:27" ht="13.5">
      <c r="A21" s="5" t="s">
        <v>48</v>
      </c>
      <c r="B21" s="3"/>
      <c r="C21" s="22"/>
      <c r="D21" s="22"/>
      <c r="E21" s="23">
        <v>35886073</v>
      </c>
      <c r="F21" s="24">
        <v>35886073</v>
      </c>
      <c r="G21" s="24">
        <v>3584627</v>
      </c>
      <c r="H21" s="24">
        <v>3176921</v>
      </c>
      <c r="I21" s="24">
        <v>5006435</v>
      </c>
      <c r="J21" s="24">
        <v>11767983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11767983</v>
      </c>
      <c r="X21" s="24">
        <v>8037238</v>
      </c>
      <c r="Y21" s="24">
        <v>3730745</v>
      </c>
      <c r="Z21" s="6">
        <v>46.42</v>
      </c>
      <c r="AA21" s="22">
        <v>35886073</v>
      </c>
    </row>
    <row r="22" spans="1:27" ht="13.5">
      <c r="A22" s="5" t="s">
        <v>49</v>
      </c>
      <c r="B22" s="3"/>
      <c r="C22" s="25"/>
      <c r="D22" s="25"/>
      <c r="E22" s="26">
        <v>19652619</v>
      </c>
      <c r="F22" s="27">
        <v>19652619</v>
      </c>
      <c r="G22" s="27">
        <v>1643225</v>
      </c>
      <c r="H22" s="27">
        <v>1532202</v>
      </c>
      <c r="I22" s="27">
        <v>1941756</v>
      </c>
      <c r="J22" s="27">
        <v>5117183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5117183</v>
      </c>
      <c r="X22" s="27"/>
      <c r="Y22" s="27">
        <v>5117183</v>
      </c>
      <c r="Z22" s="7">
        <v>0</v>
      </c>
      <c r="AA22" s="25">
        <v>19652619</v>
      </c>
    </row>
    <row r="23" spans="1:27" ht="13.5">
      <c r="A23" s="5" t="s">
        <v>50</v>
      </c>
      <c r="B23" s="3"/>
      <c r="C23" s="22"/>
      <c r="D23" s="22"/>
      <c r="E23" s="23">
        <v>69157718</v>
      </c>
      <c r="F23" s="24">
        <v>69157718</v>
      </c>
      <c r="G23" s="24">
        <v>6076076</v>
      </c>
      <c r="H23" s="24">
        <v>5469283</v>
      </c>
      <c r="I23" s="24">
        <v>6109051</v>
      </c>
      <c r="J23" s="24">
        <v>17654410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17654410</v>
      </c>
      <c r="X23" s="24">
        <v>13065695</v>
      </c>
      <c r="Y23" s="24">
        <v>4588715</v>
      </c>
      <c r="Z23" s="6">
        <v>35.12</v>
      </c>
      <c r="AA23" s="22">
        <v>69157718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2239385272</v>
      </c>
      <c r="F25" s="42">
        <f t="shared" si="4"/>
        <v>2239385272</v>
      </c>
      <c r="G25" s="42">
        <f t="shared" si="4"/>
        <v>282315606</v>
      </c>
      <c r="H25" s="42">
        <f t="shared" si="4"/>
        <v>97906181</v>
      </c>
      <c r="I25" s="42">
        <f t="shared" si="4"/>
        <v>139555484</v>
      </c>
      <c r="J25" s="42">
        <f t="shared" si="4"/>
        <v>519777271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519777271</v>
      </c>
      <c r="X25" s="42">
        <f t="shared" si="4"/>
        <v>545260202</v>
      </c>
      <c r="Y25" s="42">
        <f t="shared" si="4"/>
        <v>-25482931</v>
      </c>
      <c r="Z25" s="43">
        <f>+IF(X25&lt;&gt;0,+(Y25/X25)*100,0)</f>
        <v>-4.673535847019329</v>
      </c>
      <c r="AA25" s="40">
        <f>+AA5+AA9+AA15+AA19+AA24</f>
        <v>2239385272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470821403</v>
      </c>
      <c r="F28" s="21">
        <f t="shared" si="5"/>
        <v>470821403</v>
      </c>
      <c r="G28" s="21">
        <f t="shared" si="5"/>
        <v>23197258</v>
      </c>
      <c r="H28" s="21">
        <f t="shared" si="5"/>
        <v>36854035</v>
      </c>
      <c r="I28" s="21">
        <f t="shared" si="5"/>
        <v>50566020</v>
      </c>
      <c r="J28" s="21">
        <f t="shared" si="5"/>
        <v>110617313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110617313</v>
      </c>
      <c r="X28" s="21">
        <f t="shared" si="5"/>
        <v>60959361</v>
      </c>
      <c r="Y28" s="21">
        <f t="shared" si="5"/>
        <v>49657952</v>
      </c>
      <c r="Z28" s="4">
        <f>+IF(X28&lt;&gt;0,+(Y28/X28)*100,0)</f>
        <v>81.46074890778465</v>
      </c>
      <c r="AA28" s="19">
        <f>SUM(AA29:AA31)</f>
        <v>470821403</v>
      </c>
    </row>
    <row r="29" spans="1:27" ht="13.5">
      <c r="A29" s="5" t="s">
        <v>33</v>
      </c>
      <c r="B29" s="3"/>
      <c r="C29" s="22"/>
      <c r="D29" s="22"/>
      <c r="E29" s="23">
        <v>138980709</v>
      </c>
      <c r="F29" s="24">
        <v>138980709</v>
      </c>
      <c r="G29" s="24">
        <v>5281227</v>
      </c>
      <c r="H29" s="24">
        <v>7757186</v>
      </c>
      <c r="I29" s="24">
        <v>21024100</v>
      </c>
      <c r="J29" s="24">
        <v>34062513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34062513</v>
      </c>
      <c r="X29" s="24">
        <v>13588834</v>
      </c>
      <c r="Y29" s="24">
        <v>20473679</v>
      </c>
      <c r="Z29" s="6">
        <v>150.67</v>
      </c>
      <c r="AA29" s="22">
        <v>138980709</v>
      </c>
    </row>
    <row r="30" spans="1:27" ht="13.5">
      <c r="A30" s="5" t="s">
        <v>34</v>
      </c>
      <c r="B30" s="3"/>
      <c r="C30" s="25"/>
      <c r="D30" s="25"/>
      <c r="E30" s="26">
        <v>104396911</v>
      </c>
      <c r="F30" s="27">
        <v>104396911</v>
      </c>
      <c r="G30" s="27">
        <v>4084091</v>
      </c>
      <c r="H30" s="27">
        <v>10379498</v>
      </c>
      <c r="I30" s="27">
        <v>9520063</v>
      </c>
      <c r="J30" s="27">
        <v>23983652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23983652</v>
      </c>
      <c r="X30" s="27">
        <v>23195092</v>
      </c>
      <c r="Y30" s="27">
        <v>788560</v>
      </c>
      <c r="Z30" s="7">
        <v>3.4</v>
      </c>
      <c r="AA30" s="25">
        <v>104396911</v>
      </c>
    </row>
    <row r="31" spans="1:27" ht="13.5">
      <c r="A31" s="5" t="s">
        <v>35</v>
      </c>
      <c r="B31" s="3"/>
      <c r="C31" s="22"/>
      <c r="D31" s="22"/>
      <c r="E31" s="23">
        <v>227443783</v>
      </c>
      <c r="F31" s="24">
        <v>227443783</v>
      </c>
      <c r="G31" s="24">
        <v>13831940</v>
      </c>
      <c r="H31" s="24">
        <v>18717351</v>
      </c>
      <c r="I31" s="24">
        <v>20021857</v>
      </c>
      <c r="J31" s="24">
        <v>52571148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52571148</v>
      </c>
      <c r="X31" s="24">
        <v>24175435</v>
      </c>
      <c r="Y31" s="24">
        <v>28395713</v>
      </c>
      <c r="Z31" s="6">
        <v>117.46</v>
      </c>
      <c r="AA31" s="22">
        <v>227443783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254551445</v>
      </c>
      <c r="F32" s="21">
        <f t="shared" si="6"/>
        <v>254551445</v>
      </c>
      <c r="G32" s="21">
        <f t="shared" si="6"/>
        <v>12456033</v>
      </c>
      <c r="H32" s="21">
        <f t="shared" si="6"/>
        <v>14236837</v>
      </c>
      <c r="I32" s="21">
        <f t="shared" si="6"/>
        <v>32768915</v>
      </c>
      <c r="J32" s="21">
        <f t="shared" si="6"/>
        <v>59461785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59461785</v>
      </c>
      <c r="X32" s="21">
        <f t="shared" si="6"/>
        <v>48135031</v>
      </c>
      <c r="Y32" s="21">
        <f t="shared" si="6"/>
        <v>11326754</v>
      </c>
      <c r="Z32" s="4">
        <f>+IF(X32&lt;&gt;0,+(Y32/X32)*100,0)</f>
        <v>23.531207448479673</v>
      </c>
      <c r="AA32" s="19">
        <f>SUM(AA33:AA37)</f>
        <v>254551445</v>
      </c>
    </row>
    <row r="33" spans="1:27" ht="13.5">
      <c r="A33" s="5" t="s">
        <v>37</v>
      </c>
      <c r="B33" s="3"/>
      <c r="C33" s="22"/>
      <c r="D33" s="22"/>
      <c r="E33" s="23">
        <v>34457348</v>
      </c>
      <c r="F33" s="24">
        <v>34457348</v>
      </c>
      <c r="G33" s="24">
        <v>2011017</v>
      </c>
      <c r="H33" s="24">
        <v>2672284</v>
      </c>
      <c r="I33" s="24">
        <v>3123420</v>
      </c>
      <c r="J33" s="24">
        <v>7806721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7806721</v>
      </c>
      <c r="X33" s="24">
        <v>6528789</v>
      </c>
      <c r="Y33" s="24">
        <v>1277932</v>
      </c>
      <c r="Z33" s="6">
        <v>19.57</v>
      </c>
      <c r="AA33" s="22">
        <v>34457348</v>
      </c>
    </row>
    <row r="34" spans="1:27" ht="13.5">
      <c r="A34" s="5" t="s">
        <v>38</v>
      </c>
      <c r="B34" s="3"/>
      <c r="C34" s="22"/>
      <c r="D34" s="22"/>
      <c r="E34" s="23">
        <v>135140128</v>
      </c>
      <c r="F34" s="24">
        <v>135140128</v>
      </c>
      <c r="G34" s="24">
        <v>3274372</v>
      </c>
      <c r="H34" s="24">
        <v>3946820</v>
      </c>
      <c r="I34" s="24">
        <v>20545309</v>
      </c>
      <c r="J34" s="24">
        <v>27766501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27766501</v>
      </c>
      <c r="X34" s="24">
        <v>22683817</v>
      </c>
      <c r="Y34" s="24">
        <v>5082684</v>
      </c>
      <c r="Z34" s="6">
        <v>22.41</v>
      </c>
      <c r="AA34" s="22">
        <v>135140128</v>
      </c>
    </row>
    <row r="35" spans="1:27" ht="13.5">
      <c r="A35" s="5" t="s">
        <v>39</v>
      </c>
      <c r="B35" s="3"/>
      <c r="C35" s="22"/>
      <c r="D35" s="22"/>
      <c r="E35" s="23">
        <v>78407896</v>
      </c>
      <c r="F35" s="24">
        <v>78407896</v>
      </c>
      <c r="G35" s="24">
        <v>6882223</v>
      </c>
      <c r="H35" s="24">
        <v>7303091</v>
      </c>
      <c r="I35" s="24">
        <v>8544219</v>
      </c>
      <c r="J35" s="24">
        <v>22729533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22729533</v>
      </c>
      <c r="X35" s="24">
        <v>17335912</v>
      </c>
      <c r="Y35" s="24">
        <v>5393621</v>
      </c>
      <c r="Z35" s="6">
        <v>31.11</v>
      </c>
      <c r="AA35" s="22">
        <v>78407896</v>
      </c>
    </row>
    <row r="36" spans="1:27" ht="13.5">
      <c r="A36" s="5" t="s">
        <v>40</v>
      </c>
      <c r="B36" s="3"/>
      <c r="C36" s="22"/>
      <c r="D36" s="22"/>
      <c r="E36" s="23">
        <v>5412109</v>
      </c>
      <c r="F36" s="24">
        <v>5412109</v>
      </c>
      <c r="G36" s="24">
        <v>288421</v>
      </c>
      <c r="H36" s="24">
        <v>314642</v>
      </c>
      <c r="I36" s="24">
        <v>509086</v>
      </c>
      <c r="J36" s="24">
        <v>1112149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1112149</v>
      </c>
      <c r="X36" s="24">
        <v>1586513</v>
      </c>
      <c r="Y36" s="24">
        <v>-474364</v>
      </c>
      <c r="Z36" s="6">
        <v>-29.9</v>
      </c>
      <c r="AA36" s="22">
        <v>5412109</v>
      </c>
    </row>
    <row r="37" spans="1:27" ht="13.5">
      <c r="A37" s="5" t="s">
        <v>41</v>
      </c>
      <c r="B37" s="3"/>
      <c r="C37" s="25"/>
      <c r="D37" s="25"/>
      <c r="E37" s="26">
        <v>1133964</v>
      </c>
      <c r="F37" s="27">
        <v>1133964</v>
      </c>
      <c r="G37" s="27"/>
      <c r="H37" s="27"/>
      <c r="I37" s="27">
        <v>46881</v>
      </c>
      <c r="J37" s="27">
        <v>46881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46881</v>
      </c>
      <c r="X37" s="27"/>
      <c r="Y37" s="27">
        <v>46881</v>
      </c>
      <c r="Z37" s="7">
        <v>0</v>
      </c>
      <c r="AA37" s="25">
        <v>1133964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270408612</v>
      </c>
      <c r="F38" s="21">
        <f t="shared" si="7"/>
        <v>270408612</v>
      </c>
      <c r="G38" s="21">
        <f t="shared" si="7"/>
        <v>7017058</v>
      </c>
      <c r="H38" s="21">
        <f t="shared" si="7"/>
        <v>17324539</v>
      </c>
      <c r="I38" s="21">
        <f t="shared" si="7"/>
        <v>21063495</v>
      </c>
      <c r="J38" s="21">
        <f t="shared" si="7"/>
        <v>45405092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45405092</v>
      </c>
      <c r="X38" s="21">
        <f t="shared" si="7"/>
        <v>135529742</v>
      </c>
      <c r="Y38" s="21">
        <f t="shared" si="7"/>
        <v>-90124650</v>
      </c>
      <c r="Z38" s="4">
        <f>+IF(X38&lt;&gt;0,+(Y38/X38)*100,0)</f>
        <v>-66.49806062495124</v>
      </c>
      <c r="AA38" s="19">
        <f>SUM(AA39:AA41)</f>
        <v>270408612</v>
      </c>
    </row>
    <row r="39" spans="1:27" ht="13.5">
      <c r="A39" s="5" t="s">
        <v>43</v>
      </c>
      <c r="B39" s="3"/>
      <c r="C39" s="22"/>
      <c r="D39" s="22"/>
      <c r="E39" s="23">
        <v>40927275</v>
      </c>
      <c r="F39" s="24">
        <v>40927275</v>
      </c>
      <c r="G39" s="24">
        <v>2084215</v>
      </c>
      <c r="H39" s="24">
        <v>2494276</v>
      </c>
      <c r="I39" s="24">
        <v>2753050</v>
      </c>
      <c r="J39" s="24">
        <v>7331541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7331541</v>
      </c>
      <c r="X39" s="24">
        <v>6073213</v>
      </c>
      <c r="Y39" s="24">
        <v>1258328</v>
      </c>
      <c r="Z39" s="6">
        <v>20.72</v>
      </c>
      <c r="AA39" s="22">
        <v>40927275</v>
      </c>
    </row>
    <row r="40" spans="1:27" ht="13.5">
      <c r="A40" s="5" t="s">
        <v>44</v>
      </c>
      <c r="B40" s="3"/>
      <c r="C40" s="22"/>
      <c r="D40" s="22"/>
      <c r="E40" s="23">
        <v>226050638</v>
      </c>
      <c r="F40" s="24">
        <v>226050638</v>
      </c>
      <c r="G40" s="24">
        <v>4806761</v>
      </c>
      <c r="H40" s="24">
        <v>14702766</v>
      </c>
      <c r="I40" s="24">
        <v>18091245</v>
      </c>
      <c r="J40" s="24">
        <v>37600772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37600772</v>
      </c>
      <c r="X40" s="24">
        <v>128975105</v>
      </c>
      <c r="Y40" s="24">
        <v>-91374333</v>
      </c>
      <c r="Z40" s="6">
        <v>-70.85</v>
      </c>
      <c r="AA40" s="22">
        <v>226050638</v>
      </c>
    </row>
    <row r="41" spans="1:27" ht="13.5">
      <c r="A41" s="5" t="s">
        <v>45</v>
      </c>
      <c r="B41" s="3"/>
      <c r="C41" s="22"/>
      <c r="D41" s="22"/>
      <c r="E41" s="23">
        <v>3430699</v>
      </c>
      <c r="F41" s="24">
        <v>3430699</v>
      </c>
      <c r="G41" s="24">
        <v>126082</v>
      </c>
      <c r="H41" s="24">
        <v>127497</v>
      </c>
      <c r="I41" s="24">
        <v>219200</v>
      </c>
      <c r="J41" s="24">
        <v>472779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472779</v>
      </c>
      <c r="X41" s="24">
        <v>481424</v>
      </c>
      <c r="Y41" s="24">
        <v>-8645</v>
      </c>
      <c r="Z41" s="6">
        <v>-1.8</v>
      </c>
      <c r="AA41" s="22">
        <v>3430699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920083989</v>
      </c>
      <c r="F42" s="21">
        <f t="shared" si="8"/>
        <v>920083989</v>
      </c>
      <c r="G42" s="21">
        <f t="shared" si="8"/>
        <v>10717955</v>
      </c>
      <c r="H42" s="21">
        <f t="shared" si="8"/>
        <v>66683370</v>
      </c>
      <c r="I42" s="21">
        <f t="shared" si="8"/>
        <v>103581550</v>
      </c>
      <c r="J42" s="21">
        <f t="shared" si="8"/>
        <v>180982875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180982875</v>
      </c>
      <c r="X42" s="21">
        <f t="shared" si="8"/>
        <v>111317905</v>
      </c>
      <c r="Y42" s="21">
        <f t="shared" si="8"/>
        <v>69664970</v>
      </c>
      <c r="Z42" s="4">
        <f>+IF(X42&lt;&gt;0,+(Y42/X42)*100,0)</f>
        <v>62.58199882579536</v>
      </c>
      <c r="AA42" s="19">
        <f>SUM(AA43:AA46)</f>
        <v>920083989</v>
      </c>
    </row>
    <row r="43" spans="1:27" ht="13.5">
      <c r="A43" s="5" t="s">
        <v>47</v>
      </c>
      <c r="B43" s="3"/>
      <c r="C43" s="22"/>
      <c r="D43" s="22"/>
      <c r="E43" s="23">
        <v>559827301</v>
      </c>
      <c r="F43" s="24">
        <v>559827301</v>
      </c>
      <c r="G43" s="24">
        <v>2425096</v>
      </c>
      <c r="H43" s="24">
        <v>38316576</v>
      </c>
      <c r="I43" s="24">
        <v>66312037</v>
      </c>
      <c r="J43" s="24">
        <v>107053709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107053709</v>
      </c>
      <c r="X43" s="24">
        <v>96806794</v>
      </c>
      <c r="Y43" s="24">
        <v>10246915</v>
      </c>
      <c r="Z43" s="6">
        <v>10.58</v>
      </c>
      <c r="AA43" s="22">
        <v>559827301</v>
      </c>
    </row>
    <row r="44" spans="1:27" ht="13.5">
      <c r="A44" s="5" t="s">
        <v>48</v>
      </c>
      <c r="B44" s="3"/>
      <c r="C44" s="22"/>
      <c r="D44" s="22"/>
      <c r="E44" s="23">
        <v>151943601</v>
      </c>
      <c r="F44" s="24">
        <v>151943601</v>
      </c>
      <c r="G44" s="24">
        <v>2232560</v>
      </c>
      <c r="H44" s="24">
        <v>9421254</v>
      </c>
      <c r="I44" s="24">
        <v>19785696</v>
      </c>
      <c r="J44" s="24">
        <v>31439510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31439510</v>
      </c>
      <c r="X44" s="24">
        <v>3725094</v>
      </c>
      <c r="Y44" s="24">
        <v>27714416</v>
      </c>
      <c r="Z44" s="6">
        <v>743.99</v>
      </c>
      <c r="AA44" s="22">
        <v>151943601</v>
      </c>
    </row>
    <row r="45" spans="1:27" ht="13.5">
      <c r="A45" s="5" t="s">
        <v>49</v>
      </c>
      <c r="B45" s="3"/>
      <c r="C45" s="25"/>
      <c r="D45" s="25"/>
      <c r="E45" s="26">
        <v>62293443</v>
      </c>
      <c r="F45" s="27">
        <v>62293443</v>
      </c>
      <c r="G45" s="27">
        <v>807541</v>
      </c>
      <c r="H45" s="27">
        <v>2508917</v>
      </c>
      <c r="I45" s="27">
        <v>3630728</v>
      </c>
      <c r="J45" s="27">
        <v>6947186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6947186</v>
      </c>
      <c r="X45" s="27">
        <v>2921903</v>
      </c>
      <c r="Y45" s="27">
        <v>4025283</v>
      </c>
      <c r="Z45" s="7">
        <v>137.76</v>
      </c>
      <c r="AA45" s="25">
        <v>62293443</v>
      </c>
    </row>
    <row r="46" spans="1:27" ht="13.5">
      <c r="A46" s="5" t="s">
        <v>50</v>
      </c>
      <c r="B46" s="3"/>
      <c r="C46" s="22"/>
      <c r="D46" s="22"/>
      <c r="E46" s="23">
        <v>146019644</v>
      </c>
      <c r="F46" s="24">
        <v>146019644</v>
      </c>
      <c r="G46" s="24">
        <v>5252758</v>
      </c>
      <c r="H46" s="24">
        <v>16436623</v>
      </c>
      <c r="I46" s="24">
        <v>13853089</v>
      </c>
      <c r="J46" s="24">
        <v>35542470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35542470</v>
      </c>
      <c r="X46" s="24">
        <v>7864114</v>
      </c>
      <c r="Y46" s="24">
        <v>27678356</v>
      </c>
      <c r="Z46" s="6">
        <v>351.96</v>
      </c>
      <c r="AA46" s="22">
        <v>146019644</v>
      </c>
    </row>
    <row r="47" spans="1:27" ht="13.5">
      <c r="A47" s="2" t="s">
        <v>51</v>
      </c>
      <c r="B47" s="8" t="s">
        <v>52</v>
      </c>
      <c r="C47" s="19"/>
      <c r="D47" s="19"/>
      <c r="E47" s="20">
        <v>2588065</v>
      </c>
      <c r="F47" s="21">
        <v>2588065</v>
      </c>
      <c r="G47" s="21">
        <v>156811</v>
      </c>
      <c r="H47" s="21">
        <v>127963</v>
      </c>
      <c r="I47" s="21">
        <v>169541</v>
      </c>
      <c r="J47" s="21">
        <v>454315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454315</v>
      </c>
      <c r="X47" s="21">
        <v>554226</v>
      </c>
      <c r="Y47" s="21">
        <v>-99911</v>
      </c>
      <c r="Z47" s="4">
        <v>-18.03</v>
      </c>
      <c r="AA47" s="19">
        <v>2588065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1918453514</v>
      </c>
      <c r="F48" s="42">
        <f t="shared" si="9"/>
        <v>1918453514</v>
      </c>
      <c r="G48" s="42">
        <f t="shared" si="9"/>
        <v>53545115</v>
      </c>
      <c r="H48" s="42">
        <f t="shared" si="9"/>
        <v>135226744</v>
      </c>
      <c r="I48" s="42">
        <f t="shared" si="9"/>
        <v>208149521</v>
      </c>
      <c r="J48" s="42">
        <f t="shared" si="9"/>
        <v>396921380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396921380</v>
      </c>
      <c r="X48" s="42">
        <f t="shared" si="9"/>
        <v>356496265</v>
      </c>
      <c r="Y48" s="42">
        <f t="shared" si="9"/>
        <v>40425115</v>
      </c>
      <c r="Z48" s="43">
        <f>+IF(X48&lt;&gt;0,+(Y48/X48)*100,0)</f>
        <v>11.339562000740736</v>
      </c>
      <c r="AA48" s="40">
        <f>+AA28+AA32+AA38+AA42+AA47</f>
        <v>1918453514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320931758</v>
      </c>
      <c r="F49" s="46">
        <f t="shared" si="10"/>
        <v>320931758</v>
      </c>
      <c r="G49" s="46">
        <f t="shared" si="10"/>
        <v>228770491</v>
      </c>
      <c r="H49" s="46">
        <f t="shared" si="10"/>
        <v>-37320563</v>
      </c>
      <c r="I49" s="46">
        <f t="shared" si="10"/>
        <v>-68594037</v>
      </c>
      <c r="J49" s="46">
        <f t="shared" si="10"/>
        <v>122855891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122855891</v>
      </c>
      <c r="X49" s="46">
        <f>IF(F25=F48,0,X25-X48)</f>
        <v>188763937</v>
      </c>
      <c r="Y49" s="46">
        <f t="shared" si="10"/>
        <v>-65908046</v>
      </c>
      <c r="Z49" s="47">
        <f>+IF(X49&lt;&gt;0,+(Y49/X49)*100,0)</f>
        <v>-34.91559195441023</v>
      </c>
      <c r="AA49" s="44">
        <f>+AA25-AA48</f>
        <v>320931758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86036798</v>
      </c>
      <c r="D5" s="19">
        <f>SUM(D6:D8)</f>
        <v>0</v>
      </c>
      <c r="E5" s="20">
        <f t="shared" si="0"/>
        <v>90831833</v>
      </c>
      <c r="F5" s="21">
        <f t="shared" si="0"/>
        <v>90831833</v>
      </c>
      <c r="G5" s="21">
        <f t="shared" si="0"/>
        <v>33412345</v>
      </c>
      <c r="H5" s="21">
        <f t="shared" si="0"/>
        <v>838656</v>
      </c>
      <c r="I5" s="21">
        <f t="shared" si="0"/>
        <v>3144390</v>
      </c>
      <c r="J5" s="21">
        <f t="shared" si="0"/>
        <v>37395391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37395391</v>
      </c>
      <c r="X5" s="21">
        <f t="shared" si="0"/>
        <v>28703458</v>
      </c>
      <c r="Y5" s="21">
        <f t="shared" si="0"/>
        <v>8691933</v>
      </c>
      <c r="Z5" s="4">
        <f>+IF(X5&lt;&gt;0,+(Y5/X5)*100,0)</f>
        <v>30.28183224474208</v>
      </c>
      <c r="AA5" s="19">
        <f>SUM(AA6:AA8)</f>
        <v>90831833</v>
      </c>
    </row>
    <row r="6" spans="1:27" ht="13.5">
      <c r="A6" s="5" t="s">
        <v>33</v>
      </c>
      <c r="B6" s="3"/>
      <c r="C6" s="22">
        <v>535811</v>
      </c>
      <c r="D6" s="22"/>
      <c r="E6" s="23">
        <v>1092412</v>
      </c>
      <c r="F6" s="24">
        <v>1092412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907177</v>
      </c>
      <c r="Y6" s="24">
        <v>-907177</v>
      </c>
      <c r="Z6" s="6">
        <v>-100</v>
      </c>
      <c r="AA6" s="22">
        <v>1092412</v>
      </c>
    </row>
    <row r="7" spans="1:27" ht="13.5">
      <c r="A7" s="5" t="s">
        <v>34</v>
      </c>
      <c r="B7" s="3"/>
      <c r="C7" s="25">
        <v>85500987</v>
      </c>
      <c r="D7" s="25"/>
      <c r="E7" s="26">
        <v>89739421</v>
      </c>
      <c r="F7" s="27">
        <v>89739421</v>
      </c>
      <c r="G7" s="27">
        <v>33412345</v>
      </c>
      <c r="H7" s="27">
        <v>838656</v>
      </c>
      <c r="I7" s="27">
        <v>3144390</v>
      </c>
      <c r="J7" s="27">
        <v>37395391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37395391</v>
      </c>
      <c r="X7" s="27">
        <v>27788000</v>
      </c>
      <c r="Y7" s="27">
        <v>9607391</v>
      </c>
      <c r="Z7" s="7">
        <v>34.57</v>
      </c>
      <c r="AA7" s="25">
        <v>89739421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8281</v>
      </c>
      <c r="Y8" s="24">
        <v>-8281</v>
      </c>
      <c r="Z8" s="6">
        <v>-100</v>
      </c>
      <c r="AA8" s="22"/>
    </row>
    <row r="9" spans="1:27" ht="13.5">
      <c r="A9" s="2" t="s">
        <v>36</v>
      </c>
      <c r="B9" s="3"/>
      <c r="C9" s="19">
        <f aca="true" t="shared" si="1" ref="C9:Y9">SUM(C10:C14)</f>
        <v>732750</v>
      </c>
      <c r="D9" s="19">
        <f>SUM(D10:D14)</f>
        <v>0</v>
      </c>
      <c r="E9" s="20">
        <f t="shared" si="1"/>
        <v>3071106</v>
      </c>
      <c r="F9" s="21">
        <f t="shared" si="1"/>
        <v>3071106</v>
      </c>
      <c r="G9" s="21">
        <f t="shared" si="1"/>
        <v>0</v>
      </c>
      <c r="H9" s="21">
        <f t="shared" si="1"/>
        <v>7630</v>
      </c>
      <c r="I9" s="21">
        <f t="shared" si="1"/>
        <v>49400</v>
      </c>
      <c r="J9" s="21">
        <f t="shared" si="1"/>
        <v>57030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57030</v>
      </c>
      <c r="X9" s="21">
        <f t="shared" si="1"/>
        <v>526753</v>
      </c>
      <c r="Y9" s="21">
        <f t="shared" si="1"/>
        <v>-469723</v>
      </c>
      <c r="Z9" s="4">
        <f>+IF(X9&lt;&gt;0,+(Y9/X9)*100,0)</f>
        <v>-89.17329374488612</v>
      </c>
      <c r="AA9" s="19">
        <f>SUM(AA10:AA14)</f>
        <v>3071106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153082</v>
      </c>
      <c r="Y10" s="24">
        <v>-153082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8148</v>
      </c>
      <c r="Y11" s="24">
        <v>-8148</v>
      </c>
      <c r="Z11" s="6">
        <v>-100</v>
      </c>
      <c r="AA11" s="22"/>
    </row>
    <row r="12" spans="1:27" ht="13.5">
      <c r="A12" s="5" t="s">
        <v>39</v>
      </c>
      <c r="B12" s="3"/>
      <c r="C12" s="22">
        <v>732750</v>
      </c>
      <c r="D12" s="22"/>
      <c r="E12" s="23">
        <v>3071106</v>
      </c>
      <c r="F12" s="24">
        <v>3071106</v>
      </c>
      <c r="G12" s="24"/>
      <c r="H12" s="24">
        <v>7630</v>
      </c>
      <c r="I12" s="24">
        <v>12375</v>
      </c>
      <c r="J12" s="24">
        <v>20005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20005</v>
      </c>
      <c r="X12" s="24">
        <v>66390</v>
      </c>
      <c r="Y12" s="24">
        <v>-46385</v>
      </c>
      <c r="Z12" s="6">
        <v>-69.87</v>
      </c>
      <c r="AA12" s="22">
        <v>3071106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>
        <v>37025</v>
      </c>
      <c r="J13" s="24">
        <v>37025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37025</v>
      </c>
      <c r="X13" s="24">
        <v>299133</v>
      </c>
      <c r="Y13" s="24">
        <v>-262108</v>
      </c>
      <c r="Z13" s="6">
        <v>-87.62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5463283</v>
      </c>
      <c r="D15" s="19">
        <f>SUM(D16:D18)</f>
        <v>0</v>
      </c>
      <c r="E15" s="20">
        <f t="shared" si="2"/>
        <v>12545</v>
      </c>
      <c r="F15" s="21">
        <f t="shared" si="2"/>
        <v>12545</v>
      </c>
      <c r="G15" s="21">
        <f t="shared" si="2"/>
        <v>0</v>
      </c>
      <c r="H15" s="21">
        <f t="shared" si="2"/>
        <v>401</v>
      </c>
      <c r="I15" s="21">
        <f t="shared" si="2"/>
        <v>489</v>
      </c>
      <c r="J15" s="21">
        <f t="shared" si="2"/>
        <v>890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890</v>
      </c>
      <c r="X15" s="21">
        <f t="shared" si="2"/>
        <v>1880958</v>
      </c>
      <c r="Y15" s="21">
        <f t="shared" si="2"/>
        <v>-1880068</v>
      </c>
      <c r="Z15" s="4">
        <f>+IF(X15&lt;&gt;0,+(Y15/X15)*100,0)</f>
        <v>-99.9526836856538</v>
      </c>
      <c r="AA15" s="19">
        <f>SUM(AA16:AA18)</f>
        <v>12545</v>
      </c>
    </row>
    <row r="16" spans="1:27" ht="13.5">
      <c r="A16" s="5" t="s">
        <v>43</v>
      </c>
      <c r="B16" s="3"/>
      <c r="C16" s="22"/>
      <c r="D16" s="22"/>
      <c r="E16" s="23">
        <v>12545</v>
      </c>
      <c r="F16" s="24">
        <v>12545</v>
      </c>
      <c r="G16" s="24"/>
      <c r="H16" s="24">
        <v>401</v>
      </c>
      <c r="I16" s="24">
        <v>489</v>
      </c>
      <c r="J16" s="24">
        <v>890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890</v>
      </c>
      <c r="X16" s="24">
        <v>1171188</v>
      </c>
      <c r="Y16" s="24">
        <v>-1170298</v>
      </c>
      <c r="Z16" s="6">
        <v>-99.92</v>
      </c>
      <c r="AA16" s="22">
        <v>12545</v>
      </c>
    </row>
    <row r="17" spans="1:27" ht="13.5">
      <c r="A17" s="5" t="s">
        <v>44</v>
      </c>
      <c r="B17" s="3"/>
      <c r="C17" s="22">
        <v>5463283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709770</v>
      </c>
      <c r="Y17" s="24">
        <v>-709770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171910327</v>
      </c>
      <c r="D19" s="19">
        <f>SUM(D20:D23)</f>
        <v>0</v>
      </c>
      <c r="E19" s="20">
        <f t="shared" si="3"/>
        <v>181872698</v>
      </c>
      <c r="F19" s="21">
        <f t="shared" si="3"/>
        <v>181872698</v>
      </c>
      <c r="G19" s="21">
        <f t="shared" si="3"/>
        <v>13222863</v>
      </c>
      <c r="H19" s="21">
        <f t="shared" si="3"/>
        <v>7827395</v>
      </c>
      <c r="I19" s="21">
        <f t="shared" si="3"/>
        <v>9504585</v>
      </c>
      <c r="J19" s="21">
        <f t="shared" si="3"/>
        <v>30554843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30554843</v>
      </c>
      <c r="X19" s="21">
        <f t="shared" si="3"/>
        <v>33223851</v>
      </c>
      <c r="Y19" s="21">
        <f t="shared" si="3"/>
        <v>-2669008</v>
      </c>
      <c r="Z19" s="4">
        <f>+IF(X19&lt;&gt;0,+(Y19/X19)*100,0)</f>
        <v>-8.033409492475752</v>
      </c>
      <c r="AA19" s="19">
        <f>SUM(AA20:AA23)</f>
        <v>181872698</v>
      </c>
    </row>
    <row r="20" spans="1:27" ht="13.5">
      <c r="A20" s="5" t="s">
        <v>47</v>
      </c>
      <c r="B20" s="3"/>
      <c r="C20" s="22">
        <v>84031446</v>
      </c>
      <c r="D20" s="22"/>
      <c r="E20" s="23">
        <v>84072006</v>
      </c>
      <c r="F20" s="24">
        <v>84072006</v>
      </c>
      <c r="G20" s="24">
        <v>6654560</v>
      </c>
      <c r="H20" s="24">
        <v>6282241</v>
      </c>
      <c r="I20" s="24">
        <v>6165268</v>
      </c>
      <c r="J20" s="24">
        <v>19102069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19102069</v>
      </c>
      <c r="X20" s="24">
        <v>20062803</v>
      </c>
      <c r="Y20" s="24">
        <v>-960734</v>
      </c>
      <c r="Z20" s="6">
        <v>-4.79</v>
      </c>
      <c r="AA20" s="22">
        <v>84072006</v>
      </c>
    </row>
    <row r="21" spans="1:27" ht="13.5">
      <c r="A21" s="5" t="s">
        <v>48</v>
      </c>
      <c r="B21" s="3"/>
      <c r="C21" s="22">
        <v>38231978</v>
      </c>
      <c r="D21" s="22"/>
      <c r="E21" s="23">
        <v>50931182</v>
      </c>
      <c r="F21" s="24">
        <v>50931182</v>
      </c>
      <c r="G21" s="24">
        <v>5027891</v>
      </c>
      <c r="H21" s="24"/>
      <c r="I21" s="24">
        <v>1788995</v>
      </c>
      <c r="J21" s="24">
        <v>6816886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6816886</v>
      </c>
      <c r="X21" s="24">
        <v>8538582</v>
      </c>
      <c r="Y21" s="24">
        <v>-1721696</v>
      </c>
      <c r="Z21" s="6">
        <v>-20.16</v>
      </c>
      <c r="AA21" s="22">
        <v>50931182</v>
      </c>
    </row>
    <row r="22" spans="1:27" ht="13.5">
      <c r="A22" s="5" t="s">
        <v>49</v>
      </c>
      <c r="B22" s="3"/>
      <c r="C22" s="25">
        <v>49646903</v>
      </c>
      <c r="D22" s="25"/>
      <c r="E22" s="26">
        <v>34472512</v>
      </c>
      <c r="F22" s="27">
        <v>34472512</v>
      </c>
      <c r="G22" s="27">
        <v>497618</v>
      </c>
      <c r="H22" s="27">
        <v>489748</v>
      </c>
      <c r="I22" s="27">
        <v>489754</v>
      </c>
      <c r="J22" s="27">
        <v>1477120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1477120</v>
      </c>
      <c r="X22" s="27">
        <v>1518600</v>
      </c>
      <c r="Y22" s="27">
        <v>-41480</v>
      </c>
      <c r="Z22" s="7">
        <v>-2.73</v>
      </c>
      <c r="AA22" s="25">
        <v>34472512</v>
      </c>
    </row>
    <row r="23" spans="1:27" ht="13.5">
      <c r="A23" s="5" t="s">
        <v>50</v>
      </c>
      <c r="B23" s="3"/>
      <c r="C23" s="22"/>
      <c r="D23" s="22"/>
      <c r="E23" s="23">
        <v>12396998</v>
      </c>
      <c r="F23" s="24">
        <v>12396998</v>
      </c>
      <c r="G23" s="24">
        <v>1042794</v>
      </c>
      <c r="H23" s="24">
        <v>1055406</v>
      </c>
      <c r="I23" s="24">
        <v>1060568</v>
      </c>
      <c r="J23" s="24">
        <v>3158768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3158768</v>
      </c>
      <c r="X23" s="24">
        <v>3103866</v>
      </c>
      <c r="Y23" s="24">
        <v>54902</v>
      </c>
      <c r="Z23" s="6">
        <v>1.77</v>
      </c>
      <c r="AA23" s="22">
        <v>12396998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264143158</v>
      </c>
      <c r="D25" s="40">
        <f>+D5+D9+D15+D19+D24</f>
        <v>0</v>
      </c>
      <c r="E25" s="41">
        <f t="shared" si="4"/>
        <v>275788182</v>
      </c>
      <c r="F25" s="42">
        <f t="shared" si="4"/>
        <v>275788182</v>
      </c>
      <c r="G25" s="42">
        <f t="shared" si="4"/>
        <v>46635208</v>
      </c>
      <c r="H25" s="42">
        <f t="shared" si="4"/>
        <v>8674082</v>
      </c>
      <c r="I25" s="42">
        <f t="shared" si="4"/>
        <v>12698864</v>
      </c>
      <c r="J25" s="42">
        <f t="shared" si="4"/>
        <v>68008154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68008154</v>
      </c>
      <c r="X25" s="42">
        <f t="shared" si="4"/>
        <v>64335020</v>
      </c>
      <c r="Y25" s="42">
        <f t="shared" si="4"/>
        <v>3673134</v>
      </c>
      <c r="Z25" s="43">
        <f>+IF(X25&lt;&gt;0,+(Y25/X25)*100,0)</f>
        <v>5.7093850285583185</v>
      </c>
      <c r="AA25" s="40">
        <f>+AA5+AA9+AA15+AA19+AA24</f>
        <v>275788182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174137225</v>
      </c>
      <c r="D28" s="19">
        <f>SUM(D29:D31)</f>
        <v>0</v>
      </c>
      <c r="E28" s="20">
        <f t="shared" si="5"/>
        <v>192151683</v>
      </c>
      <c r="F28" s="21">
        <f t="shared" si="5"/>
        <v>192151683</v>
      </c>
      <c r="G28" s="21">
        <f t="shared" si="5"/>
        <v>16940811</v>
      </c>
      <c r="H28" s="21">
        <f t="shared" si="5"/>
        <v>8285811</v>
      </c>
      <c r="I28" s="21">
        <f t="shared" si="5"/>
        <v>17223982</v>
      </c>
      <c r="J28" s="21">
        <f t="shared" si="5"/>
        <v>42450604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42450604</v>
      </c>
      <c r="X28" s="21">
        <f t="shared" si="5"/>
        <v>25982136</v>
      </c>
      <c r="Y28" s="21">
        <f t="shared" si="5"/>
        <v>16468468</v>
      </c>
      <c r="Z28" s="4">
        <f>+IF(X28&lt;&gt;0,+(Y28/X28)*100,0)</f>
        <v>63.383811092359764</v>
      </c>
      <c r="AA28" s="19">
        <f>SUM(AA29:AA31)</f>
        <v>192151683</v>
      </c>
    </row>
    <row r="29" spans="1:27" ht="13.5">
      <c r="A29" s="5" t="s">
        <v>33</v>
      </c>
      <c r="B29" s="3"/>
      <c r="C29" s="22">
        <v>5574553</v>
      </c>
      <c r="D29" s="22"/>
      <c r="E29" s="23">
        <v>18887926</v>
      </c>
      <c r="F29" s="24">
        <v>18887926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5371524</v>
      </c>
      <c r="Y29" s="24">
        <v>-5371524</v>
      </c>
      <c r="Z29" s="6">
        <v>-100</v>
      </c>
      <c r="AA29" s="22">
        <v>18887926</v>
      </c>
    </row>
    <row r="30" spans="1:27" ht="13.5">
      <c r="A30" s="5" t="s">
        <v>34</v>
      </c>
      <c r="B30" s="3"/>
      <c r="C30" s="25">
        <v>168562672</v>
      </c>
      <c r="D30" s="25"/>
      <c r="E30" s="26">
        <v>173263757</v>
      </c>
      <c r="F30" s="27">
        <v>173263757</v>
      </c>
      <c r="G30" s="27">
        <v>16940811</v>
      </c>
      <c r="H30" s="27">
        <v>8285811</v>
      </c>
      <c r="I30" s="27">
        <v>17223982</v>
      </c>
      <c r="J30" s="27">
        <v>42450604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42450604</v>
      </c>
      <c r="X30" s="27">
        <v>17829708</v>
      </c>
      <c r="Y30" s="27">
        <v>24620896</v>
      </c>
      <c r="Z30" s="7">
        <v>138.09</v>
      </c>
      <c r="AA30" s="25">
        <v>173263757</v>
      </c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2780904</v>
      </c>
      <c r="Y31" s="24">
        <v>-2780904</v>
      </c>
      <c r="Z31" s="6">
        <v>-100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5312718</v>
      </c>
      <c r="Y32" s="21">
        <f t="shared" si="6"/>
        <v>-5312718</v>
      </c>
      <c r="Z32" s="4">
        <f>+IF(X32&lt;&gt;0,+(Y32/X32)*100,0)</f>
        <v>-100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1512333</v>
      </c>
      <c r="Y33" s="24">
        <v>-1512333</v>
      </c>
      <c r="Z33" s="6">
        <v>-100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1807218</v>
      </c>
      <c r="Y34" s="24">
        <v>-1807218</v>
      </c>
      <c r="Z34" s="6">
        <v>-100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1485240</v>
      </c>
      <c r="Y35" s="24">
        <v>-1485240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507927</v>
      </c>
      <c r="Y36" s="24">
        <v>-507927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6830535</v>
      </c>
      <c r="Y38" s="21">
        <f t="shared" si="7"/>
        <v>-6830535</v>
      </c>
      <c r="Z38" s="4">
        <f>+IF(X38&lt;&gt;0,+(Y38/X38)*100,0)</f>
        <v>-100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3477312</v>
      </c>
      <c r="Y39" s="24">
        <v>-3477312</v>
      </c>
      <c r="Z39" s="6">
        <v>-100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3353223</v>
      </c>
      <c r="Y40" s="24">
        <v>-3353223</v>
      </c>
      <c r="Z40" s="6">
        <v>-100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62856670</v>
      </c>
      <c r="D42" s="19">
        <f>SUM(D43:D46)</f>
        <v>0</v>
      </c>
      <c r="E42" s="20">
        <f t="shared" si="8"/>
        <v>62535000</v>
      </c>
      <c r="F42" s="21">
        <f t="shared" si="8"/>
        <v>62535000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25386210</v>
      </c>
      <c r="Y42" s="21">
        <f t="shared" si="8"/>
        <v>-25386210</v>
      </c>
      <c r="Z42" s="4">
        <f>+IF(X42&lt;&gt;0,+(Y42/X42)*100,0)</f>
        <v>-100</v>
      </c>
      <c r="AA42" s="19">
        <f>SUM(AA43:AA46)</f>
        <v>62535000</v>
      </c>
    </row>
    <row r="43" spans="1:27" ht="13.5">
      <c r="A43" s="5" t="s">
        <v>47</v>
      </c>
      <c r="B43" s="3"/>
      <c r="C43" s="22">
        <v>62856670</v>
      </c>
      <c r="D43" s="22"/>
      <c r="E43" s="23">
        <v>62535000</v>
      </c>
      <c r="F43" s="24">
        <v>62535000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18501312</v>
      </c>
      <c r="Y43" s="24">
        <v>-18501312</v>
      </c>
      <c r="Z43" s="6">
        <v>-100</v>
      </c>
      <c r="AA43" s="22">
        <v>62535000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3225327</v>
      </c>
      <c r="Y44" s="24">
        <v>-3225327</v>
      </c>
      <c r="Z44" s="6">
        <v>-100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773187</v>
      </c>
      <c r="Y45" s="27">
        <v>-773187</v>
      </c>
      <c r="Z45" s="7">
        <v>-100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2886384</v>
      </c>
      <c r="Y46" s="24">
        <v>-2886384</v>
      </c>
      <c r="Z46" s="6">
        <v>-100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236993895</v>
      </c>
      <c r="D48" s="40">
        <f>+D28+D32+D38+D42+D47</f>
        <v>0</v>
      </c>
      <c r="E48" s="41">
        <f t="shared" si="9"/>
        <v>254686683</v>
      </c>
      <c r="F48" s="42">
        <f t="shared" si="9"/>
        <v>254686683</v>
      </c>
      <c r="G48" s="42">
        <f t="shared" si="9"/>
        <v>16940811</v>
      </c>
      <c r="H48" s="42">
        <f t="shared" si="9"/>
        <v>8285811</v>
      </c>
      <c r="I48" s="42">
        <f t="shared" si="9"/>
        <v>17223982</v>
      </c>
      <c r="J48" s="42">
        <f t="shared" si="9"/>
        <v>42450604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42450604</v>
      </c>
      <c r="X48" s="42">
        <f t="shared" si="9"/>
        <v>63511599</v>
      </c>
      <c r="Y48" s="42">
        <f t="shared" si="9"/>
        <v>-21060995</v>
      </c>
      <c r="Z48" s="43">
        <f>+IF(X48&lt;&gt;0,+(Y48/X48)*100,0)</f>
        <v>-33.16086404941561</v>
      </c>
      <c r="AA48" s="40">
        <f>+AA28+AA32+AA38+AA42+AA47</f>
        <v>254686683</v>
      </c>
    </row>
    <row r="49" spans="1:27" ht="13.5">
      <c r="A49" s="14" t="s">
        <v>58</v>
      </c>
      <c r="B49" s="15"/>
      <c r="C49" s="44">
        <f aca="true" t="shared" si="10" ref="C49:Y49">+C25-C48</f>
        <v>27149263</v>
      </c>
      <c r="D49" s="44">
        <f>+D25-D48</f>
        <v>0</v>
      </c>
      <c r="E49" s="45">
        <f t="shared" si="10"/>
        <v>21101499</v>
      </c>
      <c r="F49" s="46">
        <f t="shared" si="10"/>
        <v>21101499</v>
      </c>
      <c r="G49" s="46">
        <f t="shared" si="10"/>
        <v>29694397</v>
      </c>
      <c r="H49" s="46">
        <f t="shared" si="10"/>
        <v>388271</v>
      </c>
      <c r="I49" s="46">
        <f t="shared" si="10"/>
        <v>-4525118</v>
      </c>
      <c r="J49" s="46">
        <f t="shared" si="10"/>
        <v>25557550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25557550</v>
      </c>
      <c r="X49" s="46">
        <f>IF(F25=F48,0,X25-X48)</f>
        <v>823421</v>
      </c>
      <c r="Y49" s="46">
        <f t="shared" si="10"/>
        <v>24734129</v>
      </c>
      <c r="Z49" s="47">
        <f>+IF(X49&lt;&gt;0,+(Y49/X49)*100,0)</f>
        <v>3003.825382155665</v>
      </c>
      <c r="AA49" s="44">
        <f>+AA25-AA48</f>
        <v>21101499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226402239</v>
      </c>
      <c r="D5" s="19">
        <f>SUM(D6:D8)</f>
        <v>0</v>
      </c>
      <c r="E5" s="20">
        <f t="shared" si="0"/>
        <v>265755083</v>
      </c>
      <c r="F5" s="21">
        <f t="shared" si="0"/>
        <v>265755083</v>
      </c>
      <c r="G5" s="21">
        <f t="shared" si="0"/>
        <v>78149602</v>
      </c>
      <c r="H5" s="21">
        <f t="shared" si="0"/>
        <v>10849984</v>
      </c>
      <c r="I5" s="21">
        <f t="shared" si="0"/>
        <v>11122241</v>
      </c>
      <c r="J5" s="21">
        <f t="shared" si="0"/>
        <v>100121827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100121827</v>
      </c>
      <c r="X5" s="21">
        <f t="shared" si="0"/>
        <v>86146663</v>
      </c>
      <c r="Y5" s="21">
        <f t="shared" si="0"/>
        <v>13975164</v>
      </c>
      <c r="Z5" s="4">
        <f>+IF(X5&lt;&gt;0,+(Y5/X5)*100,0)</f>
        <v>16.2225250675119</v>
      </c>
      <c r="AA5" s="19">
        <f>SUM(AA6:AA8)</f>
        <v>265755083</v>
      </c>
    </row>
    <row r="6" spans="1:27" ht="13.5">
      <c r="A6" s="5" t="s">
        <v>33</v>
      </c>
      <c r="B6" s="3"/>
      <c r="C6" s="22">
        <v>7535767</v>
      </c>
      <c r="D6" s="22"/>
      <c r="E6" s="23">
        <v>5656000</v>
      </c>
      <c r="F6" s="24">
        <v>5656000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2171520</v>
      </c>
      <c r="Y6" s="24">
        <v>-2171520</v>
      </c>
      <c r="Z6" s="6">
        <v>-100</v>
      </c>
      <c r="AA6" s="22">
        <v>5656000</v>
      </c>
    </row>
    <row r="7" spans="1:27" ht="13.5">
      <c r="A7" s="5" t="s">
        <v>34</v>
      </c>
      <c r="B7" s="3"/>
      <c r="C7" s="25">
        <v>211873470</v>
      </c>
      <c r="D7" s="25"/>
      <c r="E7" s="26">
        <v>253866238</v>
      </c>
      <c r="F7" s="27">
        <v>253866238</v>
      </c>
      <c r="G7" s="27">
        <v>76194401</v>
      </c>
      <c r="H7" s="27">
        <v>10726707</v>
      </c>
      <c r="I7" s="27">
        <v>10924951</v>
      </c>
      <c r="J7" s="27">
        <v>97846059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97846059</v>
      </c>
      <c r="X7" s="27">
        <v>82601548</v>
      </c>
      <c r="Y7" s="27">
        <v>15244511</v>
      </c>
      <c r="Z7" s="7">
        <v>18.46</v>
      </c>
      <c r="AA7" s="25">
        <v>253866238</v>
      </c>
    </row>
    <row r="8" spans="1:27" ht="13.5">
      <c r="A8" s="5" t="s">
        <v>35</v>
      </c>
      <c r="B8" s="3"/>
      <c r="C8" s="22">
        <v>6993002</v>
      </c>
      <c r="D8" s="22"/>
      <c r="E8" s="23">
        <v>6232845</v>
      </c>
      <c r="F8" s="24">
        <v>6232845</v>
      </c>
      <c r="G8" s="24">
        <v>1955201</v>
      </c>
      <c r="H8" s="24">
        <v>123277</v>
      </c>
      <c r="I8" s="24">
        <v>197290</v>
      </c>
      <c r="J8" s="24">
        <v>2275768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2275768</v>
      </c>
      <c r="X8" s="24">
        <v>1373595</v>
      </c>
      <c r="Y8" s="24">
        <v>902173</v>
      </c>
      <c r="Z8" s="6">
        <v>65.68</v>
      </c>
      <c r="AA8" s="22">
        <v>6232845</v>
      </c>
    </row>
    <row r="9" spans="1:27" ht="13.5">
      <c r="A9" s="2" t="s">
        <v>36</v>
      </c>
      <c r="B9" s="3"/>
      <c r="C9" s="19">
        <f aca="true" t="shared" si="1" ref="C9:Y9">SUM(C10:C14)</f>
        <v>2797288</v>
      </c>
      <c r="D9" s="19">
        <f>SUM(D10:D14)</f>
        <v>0</v>
      </c>
      <c r="E9" s="20">
        <f t="shared" si="1"/>
        <v>780965</v>
      </c>
      <c r="F9" s="21">
        <f t="shared" si="1"/>
        <v>780965</v>
      </c>
      <c r="G9" s="21">
        <f t="shared" si="1"/>
        <v>428030</v>
      </c>
      <c r="H9" s="21">
        <f t="shared" si="1"/>
        <v>752380</v>
      </c>
      <c r="I9" s="21">
        <f t="shared" si="1"/>
        <v>685127</v>
      </c>
      <c r="J9" s="21">
        <f t="shared" si="1"/>
        <v>1865537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1865537</v>
      </c>
      <c r="X9" s="21">
        <f t="shared" si="1"/>
        <v>175162</v>
      </c>
      <c r="Y9" s="21">
        <f t="shared" si="1"/>
        <v>1690375</v>
      </c>
      <c r="Z9" s="4">
        <f>+IF(X9&lt;&gt;0,+(Y9/X9)*100,0)</f>
        <v>965.0352245350019</v>
      </c>
      <c r="AA9" s="19">
        <f>SUM(AA10:AA14)</f>
        <v>780965</v>
      </c>
    </row>
    <row r="10" spans="1:27" ht="13.5">
      <c r="A10" s="5" t="s">
        <v>37</v>
      </c>
      <c r="B10" s="3"/>
      <c r="C10" s="22">
        <v>89534</v>
      </c>
      <c r="D10" s="22"/>
      <c r="E10" s="23">
        <v>110699</v>
      </c>
      <c r="F10" s="24">
        <v>110699</v>
      </c>
      <c r="G10" s="24">
        <v>5828</v>
      </c>
      <c r="H10" s="24">
        <v>5061</v>
      </c>
      <c r="I10" s="24">
        <v>5686</v>
      </c>
      <c r="J10" s="24">
        <v>16575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16575</v>
      </c>
      <c r="X10" s="24">
        <v>27564</v>
      </c>
      <c r="Y10" s="24">
        <v>-10989</v>
      </c>
      <c r="Z10" s="6">
        <v>-39.87</v>
      </c>
      <c r="AA10" s="22">
        <v>110699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2707754</v>
      </c>
      <c r="D12" s="22"/>
      <c r="E12" s="23">
        <v>670266</v>
      </c>
      <c r="F12" s="24">
        <v>670266</v>
      </c>
      <c r="G12" s="24">
        <v>422202</v>
      </c>
      <c r="H12" s="24">
        <v>747319</v>
      </c>
      <c r="I12" s="24">
        <v>679441</v>
      </c>
      <c r="J12" s="24">
        <v>1848962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1848962</v>
      </c>
      <c r="X12" s="24">
        <v>147598</v>
      </c>
      <c r="Y12" s="24">
        <v>1701364</v>
      </c>
      <c r="Z12" s="6">
        <v>1152.7</v>
      </c>
      <c r="AA12" s="22">
        <v>670266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18750080</v>
      </c>
      <c r="D15" s="19">
        <f>SUM(D16:D18)</f>
        <v>0</v>
      </c>
      <c r="E15" s="20">
        <f t="shared" si="2"/>
        <v>86391748</v>
      </c>
      <c r="F15" s="21">
        <f t="shared" si="2"/>
        <v>86391748</v>
      </c>
      <c r="G15" s="21">
        <f t="shared" si="2"/>
        <v>2651460</v>
      </c>
      <c r="H15" s="21">
        <f t="shared" si="2"/>
        <v>2783622</v>
      </c>
      <c r="I15" s="21">
        <f t="shared" si="2"/>
        <v>1009097</v>
      </c>
      <c r="J15" s="21">
        <f t="shared" si="2"/>
        <v>6444179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6444179</v>
      </c>
      <c r="X15" s="21">
        <f t="shared" si="2"/>
        <v>6072263</v>
      </c>
      <c r="Y15" s="21">
        <f t="shared" si="2"/>
        <v>371916</v>
      </c>
      <c r="Z15" s="4">
        <f>+IF(X15&lt;&gt;0,+(Y15/X15)*100,0)</f>
        <v>6.124833525820604</v>
      </c>
      <c r="AA15" s="19">
        <f>SUM(AA16:AA18)</f>
        <v>86391748</v>
      </c>
    </row>
    <row r="16" spans="1:27" ht="13.5">
      <c r="A16" s="5" t="s">
        <v>43</v>
      </c>
      <c r="B16" s="3"/>
      <c r="C16" s="22">
        <v>9699929</v>
      </c>
      <c r="D16" s="22"/>
      <c r="E16" s="23">
        <v>8993948</v>
      </c>
      <c r="F16" s="24">
        <v>8993948</v>
      </c>
      <c r="G16" s="24">
        <v>223450</v>
      </c>
      <c r="H16" s="24">
        <v>72827</v>
      </c>
      <c r="I16" s="24">
        <v>49657</v>
      </c>
      <c r="J16" s="24">
        <v>345934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345934</v>
      </c>
      <c r="X16" s="24">
        <v>2355034</v>
      </c>
      <c r="Y16" s="24">
        <v>-2009100</v>
      </c>
      <c r="Z16" s="6">
        <v>-85.31</v>
      </c>
      <c r="AA16" s="22">
        <v>8993948</v>
      </c>
    </row>
    <row r="17" spans="1:27" ht="13.5">
      <c r="A17" s="5" t="s">
        <v>44</v>
      </c>
      <c r="B17" s="3"/>
      <c r="C17" s="22">
        <v>7911894</v>
      </c>
      <c r="D17" s="22"/>
      <c r="E17" s="23">
        <v>75330963</v>
      </c>
      <c r="F17" s="24">
        <v>75330963</v>
      </c>
      <c r="G17" s="24">
        <v>2313958</v>
      </c>
      <c r="H17" s="24">
        <v>2622823</v>
      </c>
      <c r="I17" s="24">
        <v>862392</v>
      </c>
      <c r="J17" s="24">
        <v>5799173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5799173</v>
      </c>
      <c r="X17" s="24">
        <v>3202588</v>
      </c>
      <c r="Y17" s="24">
        <v>2596585</v>
      </c>
      <c r="Z17" s="6">
        <v>81.08</v>
      </c>
      <c r="AA17" s="22">
        <v>75330963</v>
      </c>
    </row>
    <row r="18" spans="1:27" ht="13.5">
      <c r="A18" s="5" t="s">
        <v>45</v>
      </c>
      <c r="B18" s="3"/>
      <c r="C18" s="22">
        <v>1138257</v>
      </c>
      <c r="D18" s="22"/>
      <c r="E18" s="23">
        <v>2066837</v>
      </c>
      <c r="F18" s="24">
        <v>2066837</v>
      </c>
      <c r="G18" s="24">
        <v>114052</v>
      </c>
      <c r="H18" s="24">
        <v>87972</v>
      </c>
      <c r="I18" s="24">
        <v>97048</v>
      </c>
      <c r="J18" s="24">
        <v>299072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299072</v>
      </c>
      <c r="X18" s="24">
        <v>514641</v>
      </c>
      <c r="Y18" s="24">
        <v>-215569</v>
      </c>
      <c r="Z18" s="6">
        <v>-41.89</v>
      </c>
      <c r="AA18" s="22">
        <v>2066837</v>
      </c>
    </row>
    <row r="19" spans="1:27" ht="13.5">
      <c r="A19" s="2" t="s">
        <v>46</v>
      </c>
      <c r="B19" s="8"/>
      <c r="C19" s="19">
        <f aca="true" t="shared" si="3" ref="C19:Y19">SUM(C20:C23)</f>
        <v>409188669</v>
      </c>
      <c r="D19" s="19">
        <f>SUM(D20:D23)</f>
        <v>0</v>
      </c>
      <c r="E19" s="20">
        <f t="shared" si="3"/>
        <v>444125026</v>
      </c>
      <c r="F19" s="21">
        <f t="shared" si="3"/>
        <v>444125026</v>
      </c>
      <c r="G19" s="21">
        <f t="shared" si="3"/>
        <v>77609111</v>
      </c>
      <c r="H19" s="21">
        <f t="shared" si="3"/>
        <v>7305716</v>
      </c>
      <c r="I19" s="21">
        <f t="shared" si="3"/>
        <v>5990793</v>
      </c>
      <c r="J19" s="21">
        <f t="shared" si="3"/>
        <v>90905620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90905620</v>
      </c>
      <c r="X19" s="21">
        <f t="shared" si="3"/>
        <v>101600680</v>
      </c>
      <c r="Y19" s="21">
        <f t="shared" si="3"/>
        <v>-10695060</v>
      </c>
      <c r="Z19" s="4">
        <f>+IF(X19&lt;&gt;0,+(Y19/X19)*100,0)</f>
        <v>-10.526563404890597</v>
      </c>
      <c r="AA19" s="19">
        <f>SUM(AA20:AA23)</f>
        <v>444125026</v>
      </c>
    </row>
    <row r="20" spans="1:27" ht="13.5">
      <c r="A20" s="5" t="s">
        <v>47</v>
      </c>
      <c r="B20" s="3"/>
      <c r="C20" s="22">
        <v>118740771</v>
      </c>
      <c r="D20" s="22"/>
      <c r="E20" s="23">
        <v>128324071</v>
      </c>
      <c r="F20" s="24">
        <v>128324071</v>
      </c>
      <c r="G20" s="24">
        <v>24601782</v>
      </c>
      <c r="H20" s="24">
        <v>5190435</v>
      </c>
      <c r="I20" s="24">
        <v>3811060</v>
      </c>
      <c r="J20" s="24">
        <v>33603277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33603277</v>
      </c>
      <c r="X20" s="24">
        <v>37478273</v>
      </c>
      <c r="Y20" s="24">
        <v>-3874996</v>
      </c>
      <c r="Z20" s="6">
        <v>-10.34</v>
      </c>
      <c r="AA20" s="22">
        <v>128324071</v>
      </c>
    </row>
    <row r="21" spans="1:27" ht="13.5">
      <c r="A21" s="5" t="s">
        <v>48</v>
      </c>
      <c r="B21" s="3"/>
      <c r="C21" s="22">
        <v>254346098</v>
      </c>
      <c r="D21" s="22"/>
      <c r="E21" s="23">
        <v>255233269</v>
      </c>
      <c r="F21" s="24">
        <v>255233269</v>
      </c>
      <c r="G21" s="24">
        <v>41465324</v>
      </c>
      <c r="H21" s="24">
        <v>1346266</v>
      </c>
      <c r="I21" s="24">
        <v>1401544</v>
      </c>
      <c r="J21" s="24">
        <v>44213134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44213134</v>
      </c>
      <c r="X21" s="24">
        <v>50619007</v>
      </c>
      <c r="Y21" s="24">
        <v>-6405873</v>
      </c>
      <c r="Z21" s="6">
        <v>-12.66</v>
      </c>
      <c r="AA21" s="22">
        <v>255233269</v>
      </c>
    </row>
    <row r="22" spans="1:27" ht="13.5">
      <c r="A22" s="5" t="s">
        <v>49</v>
      </c>
      <c r="B22" s="3"/>
      <c r="C22" s="25">
        <v>7729659</v>
      </c>
      <c r="D22" s="25"/>
      <c r="E22" s="26">
        <v>26460840</v>
      </c>
      <c r="F22" s="27">
        <v>26460840</v>
      </c>
      <c r="G22" s="27">
        <v>319816</v>
      </c>
      <c r="H22" s="27">
        <v>318764</v>
      </c>
      <c r="I22" s="27">
        <v>319761</v>
      </c>
      <c r="J22" s="27">
        <v>958341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958341</v>
      </c>
      <c r="X22" s="27">
        <v>1029819</v>
      </c>
      <c r="Y22" s="27">
        <v>-71478</v>
      </c>
      <c r="Z22" s="7">
        <v>-6.94</v>
      </c>
      <c r="AA22" s="25">
        <v>26460840</v>
      </c>
    </row>
    <row r="23" spans="1:27" ht="13.5">
      <c r="A23" s="5" t="s">
        <v>50</v>
      </c>
      <c r="B23" s="3"/>
      <c r="C23" s="22">
        <v>28372141</v>
      </c>
      <c r="D23" s="22"/>
      <c r="E23" s="23">
        <v>34106846</v>
      </c>
      <c r="F23" s="24">
        <v>34106846</v>
      </c>
      <c r="G23" s="24">
        <v>11222189</v>
      </c>
      <c r="H23" s="24">
        <v>450251</v>
      </c>
      <c r="I23" s="24">
        <v>458428</v>
      </c>
      <c r="J23" s="24">
        <v>12130868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12130868</v>
      </c>
      <c r="X23" s="24">
        <v>12473581</v>
      </c>
      <c r="Y23" s="24">
        <v>-342713</v>
      </c>
      <c r="Z23" s="6">
        <v>-2.75</v>
      </c>
      <c r="AA23" s="22">
        <v>34106846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657138276</v>
      </c>
      <c r="D25" s="40">
        <f>+D5+D9+D15+D19+D24</f>
        <v>0</v>
      </c>
      <c r="E25" s="41">
        <f t="shared" si="4"/>
        <v>797052822</v>
      </c>
      <c r="F25" s="42">
        <f t="shared" si="4"/>
        <v>797052822</v>
      </c>
      <c r="G25" s="42">
        <f t="shared" si="4"/>
        <v>158838203</v>
      </c>
      <c r="H25" s="42">
        <f t="shared" si="4"/>
        <v>21691702</v>
      </c>
      <c r="I25" s="42">
        <f t="shared" si="4"/>
        <v>18807258</v>
      </c>
      <c r="J25" s="42">
        <f t="shared" si="4"/>
        <v>199337163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199337163</v>
      </c>
      <c r="X25" s="42">
        <f t="shared" si="4"/>
        <v>193994768</v>
      </c>
      <c r="Y25" s="42">
        <f t="shared" si="4"/>
        <v>5342395</v>
      </c>
      <c r="Z25" s="43">
        <f>+IF(X25&lt;&gt;0,+(Y25/X25)*100,0)</f>
        <v>2.7538861254237537</v>
      </c>
      <c r="AA25" s="40">
        <f>+AA5+AA9+AA15+AA19+AA24</f>
        <v>797052822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173872409</v>
      </c>
      <c r="D28" s="19">
        <f>SUM(D29:D31)</f>
        <v>0</v>
      </c>
      <c r="E28" s="20">
        <f t="shared" si="5"/>
        <v>185993921</v>
      </c>
      <c r="F28" s="21">
        <f t="shared" si="5"/>
        <v>185993921</v>
      </c>
      <c r="G28" s="21">
        <f t="shared" si="5"/>
        <v>14480487</v>
      </c>
      <c r="H28" s="21">
        <f t="shared" si="5"/>
        <v>6380315</v>
      </c>
      <c r="I28" s="21">
        <f t="shared" si="5"/>
        <v>10428559</v>
      </c>
      <c r="J28" s="21">
        <f t="shared" si="5"/>
        <v>31289361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31289361</v>
      </c>
      <c r="X28" s="21">
        <f t="shared" si="5"/>
        <v>25399146</v>
      </c>
      <c r="Y28" s="21">
        <f t="shared" si="5"/>
        <v>5890215</v>
      </c>
      <c r="Z28" s="4">
        <f>+IF(X28&lt;&gt;0,+(Y28/X28)*100,0)</f>
        <v>23.19060255018023</v>
      </c>
      <c r="AA28" s="19">
        <f>SUM(AA29:AA31)</f>
        <v>185993921</v>
      </c>
    </row>
    <row r="29" spans="1:27" ht="13.5">
      <c r="A29" s="5" t="s">
        <v>33</v>
      </c>
      <c r="B29" s="3"/>
      <c r="C29" s="22">
        <v>47402797</v>
      </c>
      <c r="D29" s="22"/>
      <c r="E29" s="23">
        <v>47117881</v>
      </c>
      <c r="F29" s="24">
        <v>47117881</v>
      </c>
      <c r="G29" s="24">
        <v>4228052</v>
      </c>
      <c r="H29" s="24">
        <v>2609522</v>
      </c>
      <c r="I29" s="24">
        <v>4065073</v>
      </c>
      <c r="J29" s="24">
        <v>10902647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10902647</v>
      </c>
      <c r="X29" s="24">
        <v>11644545</v>
      </c>
      <c r="Y29" s="24">
        <v>-741898</v>
      </c>
      <c r="Z29" s="6">
        <v>-6.37</v>
      </c>
      <c r="AA29" s="22">
        <v>47117881</v>
      </c>
    </row>
    <row r="30" spans="1:27" ht="13.5">
      <c r="A30" s="5" t="s">
        <v>34</v>
      </c>
      <c r="B30" s="3"/>
      <c r="C30" s="25">
        <v>77280865</v>
      </c>
      <c r="D30" s="25"/>
      <c r="E30" s="26">
        <v>99640490</v>
      </c>
      <c r="F30" s="27">
        <v>99640490</v>
      </c>
      <c r="G30" s="27">
        <v>6019271</v>
      </c>
      <c r="H30" s="27">
        <v>1224411</v>
      </c>
      <c r="I30" s="27">
        <v>4065758</v>
      </c>
      <c r="J30" s="27">
        <v>11309440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11309440</v>
      </c>
      <c r="X30" s="27">
        <v>4247022</v>
      </c>
      <c r="Y30" s="27">
        <v>7062418</v>
      </c>
      <c r="Z30" s="7">
        <v>166.29</v>
      </c>
      <c r="AA30" s="25">
        <v>99640490</v>
      </c>
    </row>
    <row r="31" spans="1:27" ht="13.5">
      <c r="A31" s="5" t="s">
        <v>35</v>
      </c>
      <c r="B31" s="3"/>
      <c r="C31" s="22">
        <v>49188747</v>
      </c>
      <c r="D31" s="22"/>
      <c r="E31" s="23">
        <v>39235550</v>
      </c>
      <c r="F31" s="24">
        <v>39235550</v>
      </c>
      <c r="G31" s="24">
        <v>4233164</v>
      </c>
      <c r="H31" s="24">
        <v>2546382</v>
      </c>
      <c r="I31" s="24">
        <v>2297728</v>
      </c>
      <c r="J31" s="24">
        <v>9077274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9077274</v>
      </c>
      <c r="X31" s="24">
        <v>9507579</v>
      </c>
      <c r="Y31" s="24">
        <v>-430305</v>
      </c>
      <c r="Z31" s="6">
        <v>-4.53</v>
      </c>
      <c r="AA31" s="22">
        <v>39235550</v>
      </c>
    </row>
    <row r="32" spans="1:27" ht="13.5">
      <c r="A32" s="2" t="s">
        <v>36</v>
      </c>
      <c r="B32" s="3"/>
      <c r="C32" s="19">
        <f aca="true" t="shared" si="6" ref="C32:Y32">SUM(C33:C37)</f>
        <v>53244449</v>
      </c>
      <c r="D32" s="19">
        <f>SUM(D33:D37)</f>
        <v>0</v>
      </c>
      <c r="E32" s="20">
        <f t="shared" si="6"/>
        <v>34544485</v>
      </c>
      <c r="F32" s="21">
        <f t="shared" si="6"/>
        <v>34544485</v>
      </c>
      <c r="G32" s="21">
        <f t="shared" si="6"/>
        <v>4055458</v>
      </c>
      <c r="H32" s="21">
        <f t="shared" si="6"/>
        <v>1388447</v>
      </c>
      <c r="I32" s="21">
        <f t="shared" si="6"/>
        <v>1500654</v>
      </c>
      <c r="J32" s="21">
        <f t="shared" si="6"/>
        <v>6944559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6944559</v>
      </c>
      <c r="X32" s="21">
        <f t="shared" si="6"/>
        <v>8429115</v>
      </c>
      <c r="Y32" s="21">
        <f t="shared" si="6"/>
        <v>-1484556</v>
      </c>
      <c r="Z32" s="4">
        <f>+IF(X32&lt;&gt;0,+(Y32/X32)*100,0)</f>
        <v>-17.612240430934918</v>
      </c>
      <c r="AA32" s="19">
        <f>SUM(AA33:AA37)</f>
        <v>34544485</v>
      </c>
    </row>
    <row r="33" spans="1:27" ht="13.5">
      <c r="A33" s="5" t="s">
        <v>37</v>
      </c>
      <c r="B33" s="3"/>
      <c r="C33" s="22">
        <v>5692830</v>
      </c>
      <c r="D33" s="22"/>
      <c r="E33" s="23">
        <v>5767374</v>
      </c>
      <c r="F33" s="24">
        <v>5767374</v>
      </c>
      <c r="G33" s="24">
        <v>983461</v>
      </c>
      <c r="H33" s="24">
        <v>18532</v>
      </c>
      <c r="I33" s="24">
        <v>525101</v>
      </c>
      <c r="J33" s="24">
        <v>1527094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1527094</v>
      </c>
      <c r="X33" s="24">
        <v>1364937</v>
      </c>
      <c r="Y33" s="24">
        <v>162157</v>
      </c>
      <c r="Z33" s="6">
        <v>11.88</v>
      </c>
      <c r="AA33" s="22">
        <v>5767374</v>
      </c>
    </row>
    <row r="34" spans="1:27" ht="13.5">
      <c r="A34" s="5" t="s">
        <v>38</v>
      </c>
      <c r="B34" s="3"/>
      <c r="C34" s="22">
        <v>209762</v>
      </c>
      <c r="D34" s="22"/>
      <c r="E34" s="23">
        <v>106531</v>
      </c>
      <c r="F34" s="24">
        <v>106531</v>
      </c>
      <c r="G34" s="24">
        <v>6461</v>
      </c>
      <c r="H34" s="24">
        <v>1754</v>
      </c>
      <c r="I34" s="24">
        <v>11846</v>
      </c>
      <c r="J34" s="24">
        <v>20061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20061</v>
      </c>
      <c r="X34" s="24">
        <v>26634</v>
      </c>
      <c r="Y34" s="24">
        <v>-6573</v>
      </c>
      <c r="Z34" s="6">
        <v>-24.68</v>
      </c>
      <c r="AA34" s="22">
        <v>106531</v>
      </c>
    </row>
    <row r="35" spans="1:27" ht="13.5">
      <c r="A35" s="5" t="s">
        <v>39</v>
      </c>
      <c r="B35" s="3"/>
      <c r="C35" s="22">
        <v>47341857</v>
      </c>
      <c r="D35" s="22"/>
      <c r="E35" s="23">
        <v>28670580</v>
      </c>
      <c r="F35" s="24">
        <v>28670580</v>
      </c>
      <c r="G35" s="24">
        <v>3065536</v>
      </c>
      <c r="H35" s="24">
        <v>1368161</v>
      </c>
      <c r="I35" s="24">
        <v>963707</v>
      </c>
      <c r="J35" s="24">
        <v>5397404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5397404</v>
      </c>
      <c r="X35" s="24">
        <v>7037544</v>
      </c>
      <c r="Y35" s="24">
        <v>-1640140</v>
      </c>
      <c r="Z35" s="6">
        <v>-23.31</v>
      </c>
      <c r="AA35" s="22">
        <v>28670580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100586456</v>
      </c>
      <c r="D38" s="19">
        <f>SUM(D39:D41)</f>
        <v>0</v>
      </c>
      <c r="E38" s="20">
        <f t="shared" si="7"/>
        <v>110543008</v>
      </c>
      <c r="F38" s="21">
        <f t="shared" si="7"/>
        <v>110543008</v>
      </c>
      <c r="G38" s="21">
        <f t="shared" si="7"/>
        <v>12633705</v>
      </c>
      <c r="H38" s="21">
        <f t="shared" si="7"/>
        <v>344788</v>
      </c>
      <c r="I38" s="21">
        <f t="shared" si="7"/>
        <v>6827515</v>
      </c>
      <c r="J38" s="21">
        <f t="shared" si="7"/>
        <v>19806008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19806008</v>
      </c>
      <c r="X38" s="21">
        <f t="shared" si="7"/>
        <v>26669490</v>
      </c>
      <c r="Y38" s="21">
        <f t="shared" si="7"/>
        <v>-6863482</v>
      </c>
      <c r="Z38" s="4">
        <f>+IF(X38&lt;&gt;0,+(Y38/X38)*100,0)</f>
        <v>-25.735332771642806</v>
      </c>
      <c r="AA38" s="19">
        <f>SUM(AA39:AA41)</f>
        <v>110543008</v>
      </c>
    </row>
    <row r="39" spans="1:27" ht="13.5">
      <c r="A39" s="5" t="s">
        <v>43</v>
      </c>
      <c r="B39" s="3"/>
      <c r="C39" s="22">
        <v>49402029</v>
      </c>
      <c r="D39" s="22"/>
      <c r="E39" s="23">
        <v>59559042</v>
      </c>
      <c r="F39" s="24">
        <v>59559042</v>
      </c>
      <c r="G39" s="24">
        <v>5762133</v>
      </c>
      <c r="H39" s="24">
        <v>136341</v>
      </c>
      <c r="I39" s="24">
        <v>3138284</v>
      </c>
      <c r="J39" s="24">
        <v>9036758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9036758</v>
      </c>
      <c r="X39" s="24">
        <v>14395692</v>
      </c>
      <c r="Y39" s="24">
        <v>-5358934</v>
      </c>
      <c r="Z39" s="6">
        <v>-37.23</v>
      </c>
      <c r="AA39" s="22">
        <v>59559042</v>
      </c>
    </row>
    <row r="40" spans="1:27" ht="13.5">
      <c r="A40" s="5" t="s">
        <v>44</v>
      </c>
      <c r="B40" s="3"/>
      <c r="C40" s="22">
        <v>43535376</v>
      </c>
      <c r="D40" s="22"/>
      <c r="E40" s="23">
        <v>44406427</v>
      </c>
      <c r="F40" s="24">
        <v>44406427</v>
      </c>
      <c r="G40" s="24">
        <v>5839417</v>
      </c>
      <c r="H40" s="24">
        <v>211910</v>
      </c>
      <c r="I40" s="24">
        <v>3173958</v>
      </c>
      <c r="J40" s="24">
        <v>9225285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9225285</v>
      </c>
      <c r="X40" s="24">
        <v>10708602</v>
      </c>
      <c r="Y40" s="24">
        <v>-1483317</v>
      </c>
      <c r="Z40" s="6">
        <v>-13.85</v>
      </c>
      <c r="AA40" s="22">
        <v>44406427</v>
      </c>
    </row>
    <row r="41" spans="1:27" ht="13.5">
      <c r="A41" s="5" t="s">
        <v>45</v>
      </c>
      <c r="B41" s="3"/>
      <c r="C41" s="22">
        <v>7649051</v>
      </c>
      <c r="D41" s="22"/>
      <c r="E41" s="23">
        <v>6577539</v>
      </c>
      <c r="F41" s="24">
        <v>6577539</v>
      </c>
      <c r="G41" s="24">
        <v>1032155</v>
      </c>
      <c r="H41" s="24">
        <v>-3463</v>
      </c>
      <c r="I41" s="24">
        <v>515273</v>
      </c>
      <c r="J41" s="24">
        <v>1543965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1543965</v>
      </c>
      <c r="X41" s="24">
        <v>1565196</v>
      </c>
      <c r="Y41" s="24">
        <v>-21231</v>
      </c>
      <c r="Z41" s="6">
        <v>-1.36</v>
      </c>
      <c r="AA41" s="22">
        <v>6577539</v>
      </c>
    </row>
    <row r="42" spans="1:27" ht="13.5">
      <c r="A42" s="2" t="s">
        <v>46</v>
      </c>
      <c r="B42" s="8"/>
      <c r="C42" s="19">
        <f aca="true" t="shared" si="8" ref="C42:Y42">SUM(C43:C46)</f>
        <v>275825897</v>
      </c>
      <c r="D42" s="19">
        <f>SUM(D43:D46)</f>
        <v>0</v>
      </c>
      <c r="E42" s="20">
        <f t="shared" si="8"/>
        <v>250401389</v>
      </c>
      <c r="F42" s="21">
        <f t="shared" si="8"/>
        <v>250401389</v>
      </c>
      <c r="G42" s="21">
        <f t="shared" si="8"/>
        <v>19618524</v>
      </c>
      <c r="H42" s="21">
        <f t="shared" si="8"/>
        <v>2471210</v>
      </c>
      <c r="I42" s="21">
        <f t="shared" si="8"/>
        <v>9459027</v>
      </c>
      <c r="J42" s="21">
        <f t="shared" si="8"/>
        <v>31548761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31548761</v>
      </c>
      <c r="X42" s="21">
        <f t="shared" si="8"/>
        <v>61507735</v>
      </c>
      <c r="Y42" s="21">
        <f t="shared" si="8"/>
        <v>-29958974</v>
      </c>
      <c r="Z42" s="4">
        <f>+IF(X42&lt;&gt;0,+(Y42/X42)*100,0)</f>
        <v>-48.70765278545861</v>
      </c>
      <c r="AA42" s="19">
        <f>SUM(AA43:AA46)</f>
        <v>250401389</v>
      </c>
    </row>
    <row r="43" spans="1:27" ht="13.5">
      <c r="A43" s="5" t="s">
        <v>47</v>
      </c>
      <c r="B43" s="3"/>
      <c r="C43" s="22">
        <v>97251554</v>
      </c>
      <c r="D43" s="22"/>
      <c r="E43" s="23">
        <v>91701180</v>
      </c>
      <c r="F43" s="24">
        <v>91701180</v>
      </c>
      <c r="G43" s="24">
        <v>6222975</v>
      </c>
      <c r="H43" s="24">
        <v>978773</v>
      </c>
      <c r="I43" s="24">
        <v>771178</v>
      </c>
      <c r="J43" s="24">
        <v>7972926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7972926</v>
      </c>
      <c r="X43" s="24">
        <v>22800192</v>
      </c>
      <c r="Y43" s="24">
        <v>-14827266</v>
      </c>
      <c r="Z43" s="6">
        <v>-65.03</v>
      </c>
      <c r="AA43" s="22">
        <v>91701180</v>
      </c>
    </row>
    <row r="44" spans="1:27" ht="13.5">
      <c r="A44" s="5" t="s">
        <v>48</v>
      </c>
      <c r="B44" s="3"/>
      <c r="C44" s="22">
        <v>123789566</v>
      </c>
      <c r="D44" s="22"/>
      <c r="E44" s="23">
        <v>124969998</v>
      </c>
      <c r="F44" s="24">
        <v>124969998</v>
      </c>
      <c r="G44" s="24">
        <v>9272564</v>
      </c>
      <c r="H44" s="24">
        <v>1238179</v>
      </c>
      <c r="I44" s="24">
        <v>6623151</v>
      </c>
      <c r="J44" s="24">
        <v>17133894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17133894</v>
      </c>
      <c r="X44" s="24">
        <v>30577396</v>
      </c>
      <c r="Y44" s="24">
        <v>-13443502</v>
      </c>
      <c r="Z44" s="6">
        <v>-43.97</v>
      </c>
      <c r="AA44" s="22">
        <v>124969998</v>
      </c>
    </row>
    <row r="45" spans="1:27" ht="13.5">
      <c r="A45" s="5" t="s">
        <v>49</v>
      </c>
      <c r="B45" s="3"/>
      <c r="C45" s="25">
        <v>20537994</v>
      </c>
      <c r="D45" s="25"/>
      <c r="E45" s="26">
        <v>3539457</v>
      </c>
      <c r="F45" s="27">
        <v>3539457</v>
      </c>
      <c r="G45" s="27">
        <v>187077</v>
      </c>
      <c r="H45" s="27">
        <v>66321</v>
      </c>
      <c r="I45" s="27">
        <v>110472</v>
      </c>
      <c r="J45" s="27">
        <v>363870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363870</v>
      </c>
      <c r="X45" s="27">
        <v>872916</v>
      </c>
      <c r="Y45" s="27">
        <v>-509046</v>
      </c>
      <c r="Z45" s="7">
        <v>-58.32</v>
      </c>
      <c r="AA45" s="25">
        <v>3539457</v>
      </c>
    </row>
    <row r="46" spans="1:27" ht="13.5">
      <c r="A46" s="5" t="s">
        <v>50</v>
      </c>
      <c r="B46" s="3"/>
      <c r="C46" s="22">
        <v>34246783</v>
      </c>
      <c r="D46" s="22"/>
      <c r="E46" s="23">
        <v>30190754</v>
      </c>
      <c r="F46" s="24">
        <v>30190754</v>
      </c>
      <c r="G46" s="24">
        <v>3935908</v>
      </c>
      <c r="H46" s="24">
        <v>187937</v>
      </c>
      <c r="I46" s="24">
        <v>1954226</v>
      </c>
      <c r="J46" s="24">
        <v>6078071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6078071</v>
      </c>
      <c r="X46" s="24">
        <v>7257231</v>
      </c>
      <c r="Y46" s="24">
        <v>-1179160</v>
      </c>
      <c r="Z46" s="6">
        <v>-16.25</v>
      </c>
      <c r="AA46" s="22">
        <v>30190754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603529211</v>
      </c>
      <c r="D48" s="40">
        <f>+D28+D32+D38+D42+D47</f>
        <v>0</v>
      </c>
      <c r="E48" s="41">
        <f t="shared" si="9"/>
        <v>581482803</v>
      </c>
      <c r="F48" s="42">
        <f t="shared" si="9"/>
        <v>581482803</v>
      </c>
      <c r="G48" s="42">
        <f t="shared" si="9"/>
        <v>50788174</v>
      </c>
      <c r="H48" s="42">
        <f t="shared" si="9"/>
        <v>10584760</v>
      </c>
      <c r="I48" s="42">
        <f t="shared" si="9"/>
        <v>28215755</v>
      </c>
      <c r="J48" s="42">
        <f t="shared" si="9"/>
        <v>89588689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89588689</v>
      </c>
      <c r="X48" s="42">
        <f t="shared" si="9"/>
        <v>122005486</v>
      </c>
      <c r="Y48" s="42">
        <f t="shared" si="9"/>
        <v>-32416797</v>
      </c>
      <c r="Z48" s="43">
        <f>+IF(X48&lt;&gt;0,+(Y48/X48)*100,0)</f>
        <v>-26.569950305349384</v>
      </c>
      <c r="AA48" s="40">
        <f>+AA28+AA32+AA38+AA42+AA47</f>
        <v>581482803</v>
      </c>
    </row>
    <row r="49" spans="1:27" ht="13.5">
      <c r="A49" s="14" t="s">
        <v>58</v>
      </c>
      <c r="B49" s="15"/>
      <c r="C49" s="44">
        <f aca="true" t="shared" si="10" ref="C49:Y49">+C25-C48</f>
        <v>53609065</v>
      </c>
      <c r="D49" s="44">
        <f>+D25-D48</f>
        <v>0</v>
      </c>
      <c r="E49" s="45">
        <f t="shared" si="10"/>
        <v>215570019</v>
      </c>
      <c r="F49" s="46">
        <f t="shared" si="10"/>
        <v>215570019</v>
      </c>
      <c r="G49" s="46">
        <f t="shared" si="10"/>
        <v>108050029</v>
      </c>
      <c r="H49" s="46">
        <f t="shared" si="10"/>
        <v>11106942</v>
      </c>
      <c r="I49" s="46">
        <f t="shared" si="10"/>
        <v>-9408497</v>
      </c>
      <c r="J49" s="46">
        <f t="shared" si="10"/>
        <v>109748474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109748474</v>
      </c>
      <c r="X49" s="46">
        <f>IF(F25=F48,0,X25-X48)</f>
        <v>71989282</v>
      </c>
      <c r="Y49" s="46">
        <f t="shared" si="10"/>
        <v>37759192</v>
      </c>
      <c r="Z49" s="47">
        <f>+IF(X49&lt;&gt;0,+(Y49/X49)*100,0)</f>
        <v>52.45113015573624</v>
      </c>
      <c r="AA49" s="44">
        <f>+AA25-AA48</f>
        <v>215570019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256069783</v>
      </c>
      <c r="F5" s="21">
        <f t="shared" si="0"/>
        <v>256069783</v>
      </c>
      <c r="G5" s="21">
        <f t="shared" si="0"/>
        <v>9790438</v>
      </c>
      <c r="H5" s="21">
        <f t="shared" si="0"/>
        <v>7616101</v>
      </c>
      <c r="I5" s="21">
        <f t="shared" si="0"/>
        <v>53816399</v>
      </c>
      <c r="J5" s="21">
        <f t="shared" si="0"/>
        <v>71222938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71222938</v>
      </c>
      <c r="X5" s="21">
        <f t="shared" si="0"/>
        <v>61018767</v>
      </c>
      <c r="Y5" s="21">
        <f t="shared" si="0"/>
        <v>10204171</v>
      </c>
      <c r="Z5" s="4">
        <f>+IF(X5&lt;&gt;0,+(Y5/X5)*100,0)</f>
        <v>16.72300425211804</v>
      </c>
      <c r="AA5" s="19">
        <f>SUM(AA6:AA8)</f>
        <v>256069783</v>
      </c>
    </row>
    <row r="6" spans="1:27" ht="13.5">
      <c r="A6" s="5" t="s">
        <v>33</v>
      </c>
      <c r="B6" s="3"/>
      <c r="C6" s="22"/>
      <c r="D6" s="22"/>
      <c r="E6" s="23">
        <v>172467031</v>
      </c>
      <c r="F6" s="24">
        <v>172467031</v>
      </c>
      <c r="G6" s="24">
        <v>63101</v>
      </c>
      <c r="H6" s="24">
        <v>49374</v>
      </c>
      <c r="I6" s="24">
        <v>45564313</v>
      </c>
      <c r="J6" s="24">
        <v>45676788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45676788</v>
      </c>
      <c r="X6" s="24">
        <v>44425743</v>
      </c>
      <c r="Y6" s="24">
        <v>1251045</v>
      </c>
      <c r="Z6" s="6">
        <v>2.82</v>
      </c>
      <c r="AA6" s="22">
        <v>172467031</v>
      </c>
    </row>
    <row r="7" spans="1:27" ht="13.5">
      <c r="A7" s="5" t="s">
        <v>34</v>
      </c>
      <c r="B7" s="3"/>
      <c r="C7" s="25"/>
      <c r="D7" s="25"/>
      <c r="E7" s="26">
        <v>82266912</v>
      </c>
      <c r="F7" s="27">
        <v>82266912</v>
      </c>
      <c r="G7" s="27">
        <v>9644137</v>
      </c>
      <c r="H7" s="27">
        <v>7443631</v>
      </c>
      <c r="I7" s="27">
        <v>8072199</v>
      </c>
      <c r="J7" s="27">
        <v>25159967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25159967</v>
      </c>
      <c r="X7" s="27">
        <v>16063896</v>
      </c>
      <c r="Y7" s="27">
        <v>9096071</v>
      </c>
      <c r="Z7" s="7">
        <v>56.62</v>
      </c>
      <c r="AA7" s="25">
        <v>82266912</v>
      </c>
    </row>
    <row r="8" spans="1:27" ht="13.5">
      <c r="A8" s="5" t="s">
        <v>35</v>
      </c>
      <c r="B8" s="3"/>
      <c r="C8" s="22"/>
      <c r="D8" s="22"/>
      <c r="E8" s="23">
        <v>1335840</v>
      </c>
      <c r="F8" s="24">
        <v>1335840</v>
      </c>
      <c r="G8" s="24">
        <v>83200</v>
      </c>
      <c r="H8" s="24">
        <v>123096</v>
      </c>
      <c r="I8" s="24">
        <v>179887</v>
      </c>
      <c r="J8" s="24">
        <v>386183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386183</v>
      </c>
      <c r="X8" s="24">
        <v>529128</v>
      </c>
      <c r="Y8" s="24">
        <v>-142945</v>
      </c>
      <c r="Z8" s="6">
        <v>-27.02</v>
      </c>
      <c r="AA8" s="22">
        <v>1335840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13406335</v>
      </c>
      <c r="F9" s="21">
        <f t="shared" si="1"/>
        <v>13406335</v>
      </c>
      <c r="G9" s="21">
        <f t="shared" si="1"/>
        <v>172326</v>
      </c>
      <c r="H9" s="21">
        <f t="shared" si="1"/>
        <v>418331</v>
      </c>
      <c r="I9" s="21">
        <f t="shared" si="1"/>
        <v>1081842</v>
      </c>
      <c r="J9" s="21">
        <f t="shared" si="1"/>
        <v>1672499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1672499</v>
      </c>
      <c r="X9" s="21">
        <f t="shared" si="1"/>
        <v>5396409</v>
      </c>
      <c r="Y9" s="21">
        <f t="shared" si="1"/>
        <v>-3723910</v>
      </c>
      <c r="Z9" s="4">
        <f>+IF(X9&lt;&gt;0,+(Y9/X9)*100,0)</f>
        <v>-69.0071860750362</v>
      </c>
      <c r="AA9" s="19">
        <f>SUM(AA10:AA14)</f>
        <v>13406335</v>
      </c>
    </row>
    <row r="10" spans="1:27" ht="13.5">
      <c r="A10" s="5" t="s">
        <v>37</v>
      </c>
      <c r="B10" s="3"/>
      <c r="C10" s="22"/>
      <c r="D10" s="22"/>
      <c r="E10" s="23">
        <v>422700</v>
      </c>
      <c r="F10" s="24">
        <v>422700</v>
      </c>
      <c r="G10" s="24">
        <v>49708</v>
      </c>
      <c r="H10" s="24">
        <v>40582</v>
      </c>
      <c r="I10" s="24">
        <v>43160</v>
      </c>
      <c r="J10" s="24">
        <v>133450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133450</v>
      </c>
      <c r="X10" s="24">
        <v>106176</v>
      </c>
      <c r="Y10" s="24">
        <v>27274</v>
      </c>
      <c r="Z10" s="6">
        <v>25.69</v>
      </c>
      <c r="AA10" s="22">
        <v>422700</v>
      </c>
    </row>
    <row r="11" spans="1:27" ht="13.5">
      <c r="A11" s="5" t="s">
        <v>38</v>
      </c>
      <c r="B11" s="3"/>
      <c r="C11" s="22"/>
      <c r="D11" s="22"/>
      <c r="E11" s="23">
        <v>207634</v>
      </c>
      <c r="F11" s="24">
        <v>207634</v>
      </c>
      <c r="G11" s="24">
        <v>21208</v>
      </c>
      <c r="H11" s="24">
        <v>21293</v>
      </c>
      <c r="I11" s="24">
        <v>16053</v>
      </c>
      <c r="J11" s="24">
        <v>58554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58554</v>
      </c>
      <c r="X11" s="24">
        <v>54786</v>
      </c>
      <c r="Y11" s="24">
        <v>3768</v>
      </c>
      <c r="Z11" s="6">
        <v>6.88</v>
      </c>
      <c r="AA11" s="22">
        <v>207634</v>
      </c>
    </row>
    <row r="12" spans="1:27" ht="13.5">
      <c r="A12" s="5" t="s">
        <v>39</v>
      </c>
      <c r="B12" s="3"/>
      <c r="C12" s="22"/>
      <c r="D12" s="22"/>
      <c r="E12" s="23">
        <v>9548475</v>
      </c>
      <c r="F12" s="24">
        <v>9548475</v>
      </c>
      <c r="G12" s="24">
        <v>51599</v>
      </c>
      <c r="H12" s="24">
        <v>80046</v>
      </c>
      <c r="I12" s="24">
        <v>325691</v>
      </c>
      <c r="J12" s="24">
        <v>457336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457336</v>
      </c>
      <c r="X12" s="24">
        <v>2220618</v>
      </c>
      <c r="Y12" s="24">
        <v>-1763282</v>
      </c>
      <c r="Z12" s="6">
        <v>-79.41</v>
      </c>
      <c r="AA12" s="22">
        <v>9548475</v>
      </c>
    </row>
    <row r="13" spans="1:27" ht="13.5">
      <c r="A13" s="5" t="s">
        <v>40</v>
      </c>
      <c r="B13" s="3"/>
      <c r="C13" s="22"/>
      <c r="D13" s="22"/>
      <c r="E13" s="23">
        <v>3227526</v>
      </c>
      <c r="F13" s="24">
        <v>3227526</v>
      </c>
      <c r="G13" s="24">
        <v>49811</v>
      </c>
      <c r="H13" s="24">
        <v>276410</v>
      </c>
      <c r="I13" s="24">
        <v>696938</v>
      </c>
      <c r="J13" s="24">
        <v>1023159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1023159</v>
      </c>
      <c r="X13" s="24">
        <v>3014829</v>
      </c>
      <c r="Y13" s="24">
        <v>-1991670</v>
      </c>
      <c r="Z13" s="6">
        <v>-66.06</v>
      </c>
      <c r="AA13" s="22">
        <v>3227526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2459201</v>
      </c>
      <c r="F15" s="21">
        <f t="shared" si="2"/>
        <v>2459201</v>
      </c>
      <c r="G15" s="21">
        <f t="shared" si="2"/>
        <v>300</v>
      </c>
      <c r="H15" s="21">
        <f t="shared" si="2"/>
        <v>63</v>
      </c>
      <c r="I15" s="21">
        <f t="shared" si="2"/>
        <v>27</v>
      </c>
      <c r="J15" s="21">
        <f t="shared" si="2"/>
        <v>390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390</v>
      </c>
      <c r="X15" s="21">
        <f t="shared" si="2"/>
        <v>953841</v>
      </c>
      <c r="Y15" s="21">
        <f t="shared" si="2"/>
        <v>-953451</v>
      </c>
      <c r="Z15" s="4">
        <f>+IF(X15&lt;&gt;0,+(Y15/X15)*100,0)</f>
        <v>-99.9591126823024</v>
      </c>
      <c r="AA15" s="19">
        <f>SUM(AA16:AA18)</f>
        <v>2459201</v>
      </c>
    </row>
    <row r="16" spans="1:27" ht="13.5">
      <c r="A16" s="5" t="s">
        <v>43</v>
      </c>
      <c r="B16" s="3"/>
      <c r="C16" s="22"/>
      <c r="D16" s="22"/>
      <c r="E16" s="23">
        <v>3300</v>
      </c>
      <c r="F16" s="24">
        <v>3300</v>
      </c>
      <c r="G16" s="24">
        <v>300</v>
      </c>
      <c r="H16" s="24">
        <v>50</v>
      </c>
      <c r="I16" s="24"/>
      <c r="J16" s="24">
        <v>350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350</v>
      </c>
      <c r="X16" s="24">
        <v>367539</v>
      </c>
      <c r="Y16" s="24">
        <v>-367189</v>
      </c>
      <c r="Z16" s="6">
        <v>-99.9</v>
      </c>
      <c r="AA16" s="22">
        <v>3300</v>
      </c>
    </row>
    <row r="17" spans="1:27" ht="13.5">
      <c r="A17" s="5" t="s">
        <v>44</v>
      </c>
      <c r="B17" s="3"/>
      <c r="C17" s="22"/>
      <c r="D17" s="22"/>
      <c r="E17" s="23">
        <v>2455901</v>
      </c>
      <c r="F17" s="24">
        <v>2455901</v>
      </c>
      <c r="G17" s="24"/>
      <c r="H17" s="24">
        <v>13</v>
      </c>
      <c r="I17" s="24">
        <v>27</v>
      </c>
      <c r="J17" s="24">
        <v>40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</v>
      </c>
      <c r="X17" s="24">
        <v>586302</v>
      </c>
      <c r="Y17" s="24">
        <v>-586262</v>
      </c>
      <c r="Z17" s="6">
        <v>-99.99</v>
      </c>
      <c r="AA17" s="22">
        <v>2455901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255224786</v>
      </c>
      <c r="F19" s="21">
        <f t="shared" si="3"/>
        <v>255224786</v>
      </c>
      <c r="G19" s="21">
        <f t="shared" si="3"/>
        <v>23240604</v>
      </c>
      <c r="H19" s="21">
        <f t="shared" si="3"/>
        <v>21608053</v>
      </c>
      <c r="I19" s="21">
        <f t="shared" si="3"/>
        <v>21386856</v>
      </c>
      <c r="J19" s="21">
        <f t="shared" si="3"/>
        <v>66235513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66235513</v>
      </c>
      <c r="X19" s="21">
        <f t="shared" si="3"/>
        <v>62571444</v>
      </c>
      <c r="Y19" s="21">
        <f t="shared" si="3"/>
        <v>3664069</v>
      </c>
      <c r="Z19" s="4">
        <f>+IF(X19&lt;&gt;0,+(Y19/X19)*100,0)</f>
        <v>5.855816592629699</v>
      </c>
      <c r="AA19" s="19">
        <f>SUM(AA20:AA23)</f>
        <v>255224786</v>
      </c>
    </row>
    <row r="20" spans="1:27" ht="13.5">
      <c r="A20" s="5" t="s">
        <v>47</v>
      </c>
      <c r="B20" s="3"/>
      <c r="C20" s="22"/>
      <c r="D20" s="22"/>
      <c r="E20" s="23">
        <v>177270357</v>
      </c>
      <c r="F20" s="24">
        <v>177270357</v>
      </c>
      <c r="G20" s="24">
        <v>16358558</v>
      </c>
      <c r="H20" s="24">
        <v>15706415</v>
      </c>
      <c r="I20" s="24">
        <v>16199790</v>
      </c>
      <c r="J20" s="24">
        <v>48264763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48264763</v>
      </c>
      <c r="X20" s="24">
        <v>47023443</v>
      </c>
      <c r="Y20" s="24">
        <v>1241320</v>
      </c>
      <c r="Z20" s="6">
        <v>2.64</v>
      </c>
      <c r="AA20" s="22">
        <v>177270357</v>
      </c>
    </row>
    <row r="21" spans="1:27" ht="13.5">
      <c r="A21" s="5" t="s">
        <v>48</v>
      </c>
      <c r="B21" s="3"/>
      <c r="C21" s="22"/>
      <c r="D21" s="22"/>
      <c r="E21" s="23">
        <v>25213591</v>
      </c>
      <c r="F21" s="24">
        <v>25213591</v>
      </c>
      <c r="G21" s="24">
        <v>2684277</v>
      </c>
      <c r="H21" s="24">
        <v>2968151</v>
      </c>
      <c r="I21" s="24">
        <v>2272437</v>
      </c>
      <c r="J21" s="24">
        <v>7924865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7924865</v>
      </c>
      <c r="X21" s="24">
        <v>8027799</v>
      </c>
      <c r="Y21" s="24">
        <v>-102934</v>
      </c>
      <c r="Z21" s="6">
        <v>-1.28</v>
      </c>
      <c r="AA21" s="22">
        <v>25213591</v>
      </c>
    </row>
    <row r="22" spans="1:27" ht="13.5">
      <c r="A22" s="5" t="s">
        <v>49</v>
      </c>
      <c r="B22" s="3"/>
      <c r="C22" s="25"/>
      <c r="D22" s="25"/>
      <c r="E22" s="26">
        <v>37583882</v>
      </c>
      <c r="F22" s="27">
        <v>37583882</v>
      </c>
      <c r="G22" s="27">
        <v>2194020</v>
      </c>
      <c r="H22" s="27">
        <v>1603067</v>
      </c>
      <c r="I22" s="27">
        <v>1589393</v>
      </c>
      <c r="J22" s="27">
        <v>5386480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5386480</v>
      </c>
      <c r="X22" s="27">
        <v>4207206</v>
      </c>
      <c r="Y22" s="27">
        <v>1179274</v>
      </c>
      <c r="Z22" s="7">
        <v>28.03</v>
      </c>
      <c r="AA22" s="25">
        <v>37583882</v>
      </c>
    </row>
    <row r="23" spans="1:27" ht="13.5">
      <c r="A23" s="5" t="s">
        <v>50</v>
      </c>
      <c r="B23" s="3"/>
      <c r="C23" s="22"/>
      <c r="D23" s="22"/>
      <c r="E23" s="23">
        <v>15156956</v>
      </c>
      <c r="F23" s="24">
        <v>15156956</v>
      </c>
      <c r="G23" s="24">
        <v>2003749</v>
      </c>
      <c r="H23" s="24">
        <v>1330420</v>
      </c>
      <c r="I23" s="24">
        <v>1325236</v>
      </c>
      <c r="J23" s="24">
        <v>4659405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4659405</v>
      </c>
      <c r="X23" s="24">
        <v>3312996</v>
      </c>
      <c r="Y23" s="24">
        <v>1346409</v>
      </c>
      <c r="Z23" s="6">
        <v>40.64</v>
      </c>
      <c r="AA23" s="22">
        <v>15156956</v>
      </c>
    </row>
    <row r="24" spans="1:27" ht="13.5">
      <c r="A24" s="2" t="s">
        <v>51</v>
      </c>
      <c r="B24" s="8" t="s">
        <v>52</v>
      </c>
      <c r="C24" s="19"/>
      <c r="D24" s="19"/>
      <c r="E24" s="20">
        <v>10000</v>
      </c>
      <c r="F24" s="21">
        <v>10000</v>
      </c>
      <c r="G24" s="21">
        <v>6686</v>
      </c>
      <c r="H24" s="21">
        <v>6686</v>
      </c>
      <c r="I24" s="21">
        <v>6686</v>
      </c>
      <c r="J24" s="21">
        <v>20058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20058</v>
      </c>
      <c r="X24" s="21">
        <v>55650</v>
      </c>
      <c r="Y24" s="21">
        <v>-35592</v>
      </c>
      <c r="Z24" s="4">
        <v>-63.96</v>
      </c>
      <c r="AA24" s="19">
        <v>10000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527170105</v>
      </c>
      <c r="F25" s="42">
        <f t="shared" si="4"/>
        <v>527170105</v>
      </c>
      <c r="G25" s="42">
        <f t="shared" si="4"/>
        <v>33210354</v>
      </c>
      <c r="H25" s="42">
        <f t="shared" si="4"/>
        <v>29649234</v>
      </c>
      <c r="I25" s="42">
        <f t="shared" si="4"/>
        <v>76291810</v>
      </c>
      <c r="J25" s="42">
        <f t="shared" si="4"/>
        <v>139151398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139151398</v>
      </c>
      <c r="X25" s="42">
        <f t="shared" si="4"/>
        <v>129996111</v>
      </c>
      <c r="Y25" s="42">
        <f t="shared" si="4"/>
        <v>9155287</v>
      </c>
      <c r="Z25" s="43">
        <f>+IF(X25&lt;&gt;0,+(Y25/X25)*100,0)</f>
        <v>7.042739147788814</v>
      </c>
      <c r="AA25" s="40">
        <f>+AA5+AA9+AA15+AA19+AA24</f>
        <v>527170105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116918057</v>
      </c>
      <c r="F28" s="21">
        <f t="shared" si="5"/>
        <v>116918057</v>
      </c>
      <c r="G28" s="21">
        <f t="shared" si="5"/>
        <v>11292842</v>
      </c>
      <c r="H28" s="21">
        <f t="shared" si="5"/>
        <v>11236937</v>
      </c>
      <c r="I28" s="21">
        <f t="shared" si="5"/>
        <v>8761909</v>
      </c>
      <c r="J28" s="21">
        <f t="shared" si="5"/>
        <v>31291688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31291688</v>
      </c>
      <c r="X28" s="21">
        <f t="shared" si="5"/>
        <v>30721002</v>
      </c>
      <c r="Y28" s="21">
        <f t="shared" si="5"/>
        <v>570686</v>
      </c>
      <c r="Z28" s="4">
        <f>+IF(X28&lt;&gt;0,+(Y28/X28)*100,0)</f>
        <v>1.8576412318842987</v>
      </c>
      <c r="AA28" s="19">
        <f>SUM(AA29:AA31)</f>
        <v>116918057</v>
      </c>
    </row>
    <row r="29" spans="1:27" ht="13.5">
      <c r="A29" s="5" t="s">
        <v>33</v>
      </c>
      <c r="B29" s="3"/>
      <c r="C29" s="22"/>
      <c r="D29" s="22"/>
      <c r="E29" s="23">
        <v>41521420</v>
      </c>
      <c r="F29" s="24">
        <v>41521420</v>
      </c>
      <c r="G29" s="24">
        <v>3435977</v>
      </c>
      <c r="H29" s="24">
        <v>2671203</v>
      </c>
      <c r="I29" s="24">
        <v>3317908</v>
      </c>
      <c r="J29" s="24">
        <v>9425088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9425088</v>
      </c>
      <c r="X29" s="24">
        <v>6722442</v>
      </c>
      <c r="Y29" s="24">
        <v>2702646</v>
      </c>
      <c r="Z29" s="6">
        <v>40.2</v>
      </c>
      <c r="AA29" s="22">
        <v>41521420</v>
      </c>
    </row>
    <row r="30" spans="1:27" ht="13.5">
      <c r="A30" s="5" t="s">
        <v>34</v>
      </c>
      <c r="B30" s="3"/>
      <c r="C30" s="25"/>
      <c r="D30" s="25"/>
      <c r="E30" s="26">
        <v>52658431</v>
      </c>
      <c r="F30" s="27">
        <v>52658431</v>
      </c>
      <c r="G30" s="27">
        <v>1981895</v>
      </c>
      <c r="H30" s="27">
        <v>7095386</v>
      </c>
      <c r="I30" s="27">
        <v>3814401</v>
      </c>
      <c r="J30" s="27">
        <v>12891682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12891682</v>
      </c>
      <c r="X30" s="27">
        <v>14195223</v>
      </c>
      <c r="Y30" s="27">
        <v>-1303541</v>
      </c>
      <c r="Z30" s="7">
        <v>-9.18</v>
      </c>
      <c r="AA30" s="25">
        <v>52658431</v>
      </c>
    </row>
    <row r="31" spans="1:27" ht="13.5">
      <c r="A31" s="5" t="s">
        <v>35</v>
      </c>
      <c r="B31" s="3"/>
      <c r="C31" s="22"/>
      <c r="D31" s="22"/>
      <c r="E31" s="23">
        <v>22738206</v>
      </c>
      <c r="F31" s="24">
        <v>22738206</v>
      </c>
      <c r="G31" s="24">
        <v>5874970</v>
      </c>
      <c r="H31" s="24">
        <v>1470348</v>
      </c>
      <c r="I31" s="24">
        <v>1629600</v>
      </c>
      <c r="J31" s="24">
        <v>8974918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8974918</v>
      </c>
      <c r="X31" s="24">
        <v>9803337</v>
      </c>
      <c r="Y31" s="24">
        <v>-828419</v>
      </c>
      <c r="Z31" s="6">
        <v>-8.45</v>
      </c>
      <c r="AA31" s="22">
        <v>22738206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60785741</v>
      </c>
      <c r="F32" s="21">
        <f t="shared" si="6"/>
        <v>60785741</v>
      </c>
      <c r="G32" s="21">
        <f t="shared" si="6"/>
        <v>4237846</v>
      </c>
      <c r="H32" s="21">
        <f t="shared" si="6"/>
        <v>4739856</v>
      </c>
      <c r="I32" s="21">
        <f t="shared" si="6"/>
        <v>6383830</v>
      </c>
      <c r="J32" s="21">
        <f t="shared" si="6"/>
        <v>15361532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15361532</v>
      </c>
      <c r="X32" s="21">
        <f t="shared" si="6"/>
        <v>25453746</v>
      </c>
      <c r="Y32" s="21">
        <f t="shared" si="6"/>
        <v>-10092214</v>
      </c>
      <c r="Z32" s="4">
        <f>+IF(X32&lt;&gt;0,+(Y32/X32)*100,0)</f>
        <v>-39.64922884042294</v>
      </c>
      <c r="AA32" s="19">
        <f>SUM(AA33:AA37)</f>
        <v>60785741</v>
      </c>
    </row>
    <row r="33" spans="1:27" ht="13.5">
      <c r="A33" s="5" t="s">
        <v>37</v>
      </c>
      <c r="B33" s="3"/>
      <c r="C33" s="22"/>
      <c r="D33" s="22"/>
      <c r="E33" s="23">
        <v>6797339</v>
      </c>
      <c r="F33" s="24">
        <v>6797339</v>
      </c>
      <c r="G33" s="24">
        <v>490582</v>
      </c>
      <c r="H33" s="24">
        <v>634640</v>
      </c>
      <c r="I33" s="24">
        <v>602455</v>
      </c>
      <c r="J33" s="24">
        <v>1727677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1727677</v>
      </c>
      <c r="X33" s="24">
        <v>2012694</v>
      </c>
      <c r="Y33" s="24">
        <v>-285017</v>
      </c>
      <c r="Z33" s="6">
        <v>-14.16</v>
      </c>
      <c r="AA33" s="22">
        <v>6797339</v>
      </c>
    </row>
    <row r="34" spans="1:27" ht="13.5">
      <c r="A34" s="5" t="s">
        <v>38</v>
      </c>
      <c r="B34" s="3"/>
      <c r="C34" s="22"/>
      <c r="D34" s="22"/>
      <c r="E34" s="23">
        <v>10996454</v>
      </c>
      <c r="F34" s="24">
        <v>10996454</v>
      </c>
      <c r="G34" s="24">
        <v>788973</v>
      </c>
      <c r="H34" s="24">
        <v>927594</v>
      </c>
      <c r="I34" s="24">
        <v>946546</v>
      </c>
      <c r="J34" s="24">
        <v>2663113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2663113</v>
      </c>
      <c r="X34" s="24">
        <v>3481098</v>
      </c>
      <c r="Y34" s="24">
        <v>-817985</v>
      </c>
      <c r="Z34" s="6">
        <v>-23.5</v>
      </c>
      <c r="AA34" s="22">
        <v>10996454</v>
      </c>
    </row>
    <row r="35" spans="1:27" ht="13.5">
      <c r="A35" s="5" t="s">
        <v>39</v>
      </c>
      <c r="B35" s="3"/>
      <c r="C35" s="22"/>
      <c r="D35" s="22"/>
      <c r="E35" s="23">
        <v>40148728</v>
      </c>
      <c r="F35" s="24">
        <v>40148728</v>
      </c>
      <c r="G35" s="24">
        <v>2744689</v>
      </c>
      <c r="H35" s="24">
        <v>2991736</v>
      </c>
      <c r="I35" s="24">
        <v>4665653</v>
      </c>
      <c r="J35" s="24">
        <v>10402078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10402078</v>
      </c>
      <c r="X35" s="24">
        <v>19185468</v>
      </c>
      <c r="Y35" s="24">
        <v>-8783390</v>
      </c>
      <c r="Z35" s="6">
        <v>-45.78</v>
      </c>
      <c r="AA35" s="22">
        <v>40148728</v>
      </c>
    </row>
    <row r="36" spans="1:27" ht="13.5">
      <c r="A36" s="5" t="s">
        <v>40</v>
      </c>
      <c r="B36" s="3"/>
      <c r="C36" s="22"/>
      <c r="D36" s="22"/>
      <c r="E36" s="23">
        <v>2811947</v>
      </c>
      <c r="F36" s="24">
        <v>2811947</v>
      </c>
      <c r="G36" s="24">
        <v>212352</v>
      </c>
      <c r="H36" s="24">
        <v>180475</v>
      </c>
      <c r="I36" s="24">
        <v>167881</v>
      </c>
      <c r="J36" s="24">
        <v>560708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560708</v>
      </c>
      <c r="X36" s="24">
        <v>755703</v>
      </c>
      <c r="Y36" s="24">
        <v>-194995</v>
      </c>
      <c r="Z36" s="6">
        <v>-25.8</v>
      </c>
      <c r="AA36" s="22">
        <v>2811947</v>
      </c>
    </row>
    <row r="37" spans="1:27" ht="13.5">
      <c r="A37" s="5" t="s">
        <v>41</v>
      </c>
      <c r="B37" s="3"/>
      <c r="C37" s="25"/>
      <c r="D37" s="25"/>
      <c r="E37" s="26">
        <v>31273</v>
      </c>
      <c r="F37" s="27">
        <v>31273</v>
      </c>
      <c r="G37" s="27">
        <v>1250</v>
      </c>
      <c r="H37" s="27">
        <v>5411</v>
      </c>
      <c r="I37" s="27">
        <v>1295</v>
      </c>
      <c r="J37" s="27">
        <v>7956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7956</v>
      </c>
      <c r="X37" s="27">
        <v>18783</v>
      </c>
      <c r="Y37" s="27">
        <v>-10827</v>
      </c>
      <c r="Z37" s="7">
        <v>-57.64</v>
      </c>
      <c r="AA37" s="25">
        <v>31273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47306371</v>
      </c>
      <c r="F38" s="21">
        <f t="shared" si="7"/>
        <v>47306371</v>
      </c>
      <c r="G38" s="21">
        <f t="shared" si="7"/>
        <v>1477150</v>
      </c>
      <c r="H38" s="21">
        <f t="shared" si="7"/>
        <v>1663457</v>
      </c>
      <c r="I38" s="21">
        <f t="shared" si="7"/>
        <v>1515091</v>
      </c>
      <c r="J38" s="21">
        <f t="shared" si="7"/>
        <v>4655698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4655698</v>
      </c>
      <c r="X38" s="21">
        <f t="shared" si="7"/>
        <v>2792850</v>
      </c>
      <c r="Y38" s="21">
        <f t="shared" si="7"/>
        <v>1862848</v>
      </c>
      <c r="Z38" s="4">
        <f>+IF(X38&lt;&gt;0,+(Y38/X38)*100,0)</f>
        <v>66.70061048749486</v>
      </c>
      <c r="AA38" s="19">
        <f>SUM(AA39:AA41)</f>
        <v>47306371</v>
      </c>
    </row>
    <row r="39" spans="1:27" ht="13.5">
      <c r="A39" s="5" t="s">
        <v>43</v>
      </c>
      <c r="B39" s="3"/>
      <c r="C39" s="22"/>
      <c r="D39" s="22"/>
      <c r="E39" s="23">
        <v>1301839</v>
      </c>
      <c r="F39" s="24">
        <v>1301839</v>
      </c>
      <c r="G39" s="24">
        <v>96603</v>
      </c>
      <c r="H39" s="24">
        <v>120385</v>
      </c>
      <c r="I39" s="24">
        <v>102779</v>
      </c>
      <c r="J39" s="24">
        <v>319767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319767</v>
      </c>
      <c r="X39" s="24">
        <v>1028118</v>
      </c>
      <c r="Y39" s="24">
        <v>-708351</v>
      </c>
      <c r="Z39" s="6">
        <v>-68.9</v>
      </c>
      <c r="AA39" s="22">
        <v>1301839</v>
      </c>
    </row>
    <row r="40" spans="1:27" ht="13.5">
      <c r="A40" s="5" t="s">
        <v>44</v>
      </c>
      <c r="B40" s="3"/>
      <c r="C40" s="22"/>
      <c r="D40" s="22"/>
      <c r="E40" s="23">
        <v>46004532</v>
      </c>
      <c r="F40" s="24">
        <v>46004532</v>
      </c>
      <c r="G40" s="24">
        <v>1380547</v>
      </c>
      <c r="H40" s="24">
        <v>1543072</v>
      </c>
      <c r="I40" s="24">
        <v>1412312</v>
      </c>
      <c r="J40" s="24">
        <v>4335931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4335931</v>
      </c>
      <c r="X40" s="24">
        <v>1764732</v>
      </c>
      <c r="Y40" s="24">
        <v>2571199</v>
      </c>
      <c r="Z40" s="6">
        <v>145.7</v>
      </c>
      <c r="AA40" s="22">
        <v>46004532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284605380</v>
      </c>
      <c r="F42" s="21">
        <f t="shared" si="8"/>
        <v>284605380</v>
      </c>
      <c r="G42" s="21">
        <f t="shared" si="8"/>
        <v>12374595</v>
      </c>
      <c r="H42" s="21">
        <f t="shared" si="8"/>
        <v>15564216</v>
      </c>
      <c r="I42" s="21">
        <f t="shared" si="8"/>
        <v>6852184</v>
      </c>
      <c r="J42" s="21">
        <f t="shared" si="8"/>
        <v>34790995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34790995</v>
      </c>
      <c r="X42" s="21">
        <f t="shared" si="8"/>
        <v>82509294</v>
      </c>
      <c r="Y42" s="21">
        <f t="shared" si="8"/>
        <v>-47718299</v>
      </c>
      <c r="Z42" s="4">
        <f>+IF(X42&lt;&gt;0,+(Y42/X42)*100,0)</f>
        <v>-57.83384717847665</v>
      </c>
      <c r="AA42" s="19">
        <f>SUM(AA43:AA46)</f>
        <v>284605380</v>
      </c>
    </row>
    <row r="43" spans="1:27" ht="13.5">
      <c r="A43" s="5" t="s">
        <v>47</v>
      </c>
      <c r="B43" s="3"/>
      <c r="C43" s="22"/>
      <c r="D43" s="22"/>
      <c r="E43" s="23">
        <v>214245962</v>
      </c>
      <c r="F43" s="24">
        <v>214245962</v>
      </c>
      <c r="G43" s="24">
        <v>9420972</v>
      </c>
      <c r="H43" s="24">
        <v>11666128</v>
      </c>
      <c r="I43" s="24">
        <v>2805895</v>
      </c>
      <c r="J43" s="24">
        <v>23892995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23892995</v>
      </c>
      <c r="X43" s="24">
        <v>54136857</v>
      </c>
      <c r="Y43" s="24">
        <v>-30243862</v>
      </c>
      <c r="Z43" s="6">
        <v>-55.87</v>
      </c>
      <c r="AA43" s="22">
        <v>214245962</v>
      </c>
    </row>
    <row r="44" spans="1:27" ht="13.5">
      <c r="A44" s="5" t="s">
        <v>48</v>
      </c>
      <c r="B44" s="3"/>
      <c r="C44" s="22"/>
      <c r="D44" s="22"/>
      <c r="E44" s="23">
        <v>37433559</v>
      </c>
      <c r="F44" s="24">
        <v>37433559</v>
      </c>
      <c r="G44" s="24">
        <v>565704</v>
      </c>
      <c r="H44" s="24">
        <v>1346899</v>
      </c>
      <c r="I44" s="24">
        <v>1360772</v>
      </c>
      <c r="J44" s="24">
        <v>3273375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3273375</v>
      </c>
      <c r="X44" s="24">
        <v>12487677</v>
      </c>
      <c r="Y44" s="24">
        <v>-9214302</v>
      </c>
      <c r="Z44" s="6">
        <v>-73.79</v>
      </c>
      <c r="AA44" s="22">
        <v>37433559</v>
      </c>
    </row>
    <row r="45" spans="1:27" ht="13.5">
      <c r="A45" s="5" t="s">
        <v>49</v>
      </c>
      <c r="B45" s="3"/>
      <c r="C45" s="25"/>
      <c r="D45" s="25"/>
      <c r="E45" s="26">
        <v>13937085</v>
      </c>
      <c r="F45" s="27">
        <v>13937085</v>
      </c>
      <c r="G45" s="27">
        <v>569170</v>
      </c>
      <c r="H45" s="27">
        <v>864315</v>
      </c>
      <c r="I45" s="27">
        <v>978889</v>
      </c>
      <c r="J45" s="27">
        <v>2412374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2412374</v>
      </c>
      <c r="X45" s="27">
        <v>7720215</v>
      </c>
      <c r="Y45" s="27">
        <v>-5307841</v>
      </c>
      <c r="Z45" s="7">
        <v>-68.75</v>
      </c>
      <c r="AA45" s="25">
        <v>13937085</v>
      </c>
    </row>
    <row r="46" spans="1:27" ht="13.5">
      <c r="A46" s="5" t="s">
        <v>50</v>
      </c>
      <c r="B46" s="3"/>
      <c r="C46" s="22"/>
      <c r="D46" s="22"/>
      <c r="E46" s="23">
        <v>18988774</v>
      </c>
      <c r="F46" s="24">
        <v>18988774</v>
      </c>
      <c r="G46" s="24">
        <v>1818749</v>
      </c>
      <c r="H46" s="24">
        <v>1686874</v>
      </c>
      <c r="I46" s="24">
        <v>1706628</v>
      </c>
      <c r="J46" s="24">
        <v>5212251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5212251</v>
      </c>
      <c r="X46" s="24">
        <v>8164545</v>
      </c>
      <c r="Y46" s="24">
        <v>-2952294</v>
      </c>
      <c r="Z46" s="6">
        <v>-36.16</v>
      </c>
      <c r="AA46" s="22">
        <v>18988774</v>
      </c>
    </row>
    <row r="47" spans="1:27" ht="13.5">
      <c r="A47" s="2" t="s">
        <v>51</v>
      </c>
      <c r="B47" s="8" t="s">
        <v>52</v>
      </c>
      <c r="C47" s="19"/>
      <c r="D47" s="19"/>
      <c r="E47" s="20">
        <v>233269</v>
      </c>
      <c r="F47" s="21">
        <v>233269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21783</v>
      </c>
      <c r="Y47" s="21">
        <v>-21783</v>
      </c>
      <c r="Z47" s="4">
        <v>-100</v>
      </c>
      <c r="AA47" s="19">
        <v>233269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509848818</v>
      </c>
      <c r="F48" s="42">
        <f t="shared" si="9"/>
        <v>509848818</v>
      </c>
      <c r="G48" s="42">
        <f t="shared" si="9"/>
        <v>29382433</v>
      </c>
      <c r="H48" s="42">
        <f t="shared" si="9"/>
        <v>33204466</v>
      </c>
      <c r="I48" s="42">
        <f t="shared" si="9"/>
        <v>23513014</v>
      </c>
      <c r="J48" s="42">
        <f t="shared" si="9"/>
        <v>86099913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86099913</v>
      </c>
      <c r="X48" s="42">
        <f t="shared" si="9"/>
        <v>141498675</v>
      </c>
      <c r="Y48" s="42">
        <f t="shared" si="9"/>
        <v>-55398762</v>
      </c>
      <c r="Z48" s="43">
        <f>+IF(X48&lt;&gt;0,+(Y48/X48)*100,0)</f>
        <v>-39.15143516361549</v>
      </c>
      <c r="AA48" s="40">
        <f>+AA28+AA32+AA38+AA42+AA47</f>
        <v>509848818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17321287</v>
      </c>
      <c r="F49" s="46">
        <f t="shared" si="10"/>
        <v>17321287</v>
      </c>
      <c r="G49" s="46">
        <f t="shared" si="10"/>
        <v>3827921</v>
      </c>
      <c r="H49" s="46">
        <f t="shared" si="10"/>
        <v>-3555232</v>
      </c>
      <c r="I49" s="46">
        <f t="shared" si="10"/>
        <v>52778796</v>
      </c>
      <c r="J49" s="46">
        <f t="shared" si="10"/>
        <v>53051485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53051485</v>
      </c>
      <c r="X49" s="46">
        <f>IF(F25=F48,0,X25-X48)</f>
        <v>-11502564</v>
      </c>
      <c r="Y49" s="46">
        <f t="shared" si="10"/>
        <v>64554049</v>
      </c>
      <c r="Z49" s="47">
        <f>+IF(X49&lt;&gt;0,+(Y49/X49)*100,0)</f>
        <v>-561.2144301044532</v>
      </c>
      <c r="AA49" s="44">
        <f>+AA25-AA48</f>
        <v>17321287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676314000</v>
      </c>
      <c r="F5" s="21">
        <f t="shared" si="0"/>
        <v>676314000</v>
      </c>
      <c r="G5" s="21">
        <f t="shared" si="0"/>
        <v>418555924</v>
      </c>
      <c r="H5" s="21">
        <f t="shared" si="0"/>
        <v>3639320</v>
      </c>
      <c r="I5" s="21">
        <f t="shared" si="0"/>
        <v>7091014</v>
      </c>
      <c r="J5" s="21">
        <f t="shared" si="0"/>
        <v>429286258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429286258</v>
      </c>
      <c r="X5" s="21">
        <f t="shared" si="0"/>
        <v>281396000</v>
      </c>
      <c r="Y5" s="21">
        <f t="shared" si="0"/>
        <v>147890258</v>
      </c>
      <c r="Z5" s="4">
        <f>+IF(X5&lt;&gt;0,+(Y5/X5)*100,0)</f>
        <v>52.55592048216749</v>
      </c>
      <c r="AA5" s="19">
        <f>SUM(AA6:AA8)</f>
        <v>676314000</v>
      </c>
    </row>
    <row r="6" spans="1:27" ht="13.5">
      <c r="A6" s="5" t="s">
        <v>33</v>
      </c>
      <c r="B6" s="3"/>
      <c r="C6" s="22"/>
      <c r="D6" s="22"/>
      <c r="E6" s="23">
        <v>12753000</v>
      </c>
      <c r="F6" s="24">
        <v>12753000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12753000</v>
      </c>
      <c r="Y6" s="24">
        <v>-12753000</v>
      </c>
      <c r="Z6" s="6">
        <v>-100</v>
      </c>
      <c r="AA6" s="22">
        <v>12753000</v>
      </c>
    </row>
    <row r="7" spans="1:27" ht="13.5">
      <c r="A7" s="5" t="s">
        <v>34</v>
      </c>
      <c r="B7" s="3"/>
      <c r="C7" s="25"/>
      <c r="D7" s="25"/>
      <c r="E7" s="26">
        <v>659020000</v>
      </c>
      <c r="F7" s="27">
        <v>659020000</v>
      </c>
      <c r="G7" s="27">
        <v>418552977</v>
      </c>
      <c r="H7" s="27">
        <v>3639320</v>
      </c>
      <c r="I7" s="27">
        <v>7091014</v>
      </c>
      <c r="J7" s="27">
        <v>429283311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429283311</v>
      </c>
      <c r="X7" s="27">
        <v>203704000</v>
      </c>
      <c r="Y7" s="27">
        <v>225579311</v>
      </c>
      <c r="Z7" s="7">
        <v>110.74</v>
      </c>
      <c r="AA7" s="25">
        <v>659020000</v>
      </c>
    </row>
    <row r="8" spans="1:27" ht="13.5">
      <c r="A8" s="5" t="s">
        <v>35</v>
      </c>
      <c r="B8" s="3"/>
      <c r="C8" s="22"/>
      <c r="D8" s="22"/>
      <c r="E8" s="23">
        <v>4541000</v>
      </c>
      <c r="F8" s="24">
        <v>4541000</v>
      </c>
      <c r="G8" s="24">
        <v>2947</v>
      </c>
      <c r="H8" s="24"/>
      <c r="I8" s="24"/>
      <c r="J8" s="24">
        <v>2947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2947</v>
      </c>
      <c r="X8" s="24">
        <v>64939000</v>
      </c>
      <c r="Y8" s="24">
        <v>-64936053</v>
      </c>
      <c r="Z8" s="6">
        <v>-100</v>
      </c>
      <c r="AA8" s="22">
        <v>4541000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24842000</v>
      </c>
      <c r="F9" s="21">
        <f t="shared" si="1"/>
        <v>24842000</v>
      </c>
      <c r="G9" s="21">
        <f t="shared" si="1"/>
        <v>11475</v>
      </c>
      <c r="H9" s="21">
        <f t="shared" si="1"/>
        <v>0</v>
      </c>
      <c r="I9" s="21">
        <f t="shared" si="1"/>
        <v>0</v>
      </c>
      <c r="J9" s="21">
        <f t="shared" si="1"/>
        <v>11475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11475</v>
      </c>
      <c r="X9" s="21">
        <f t="shared" si="1"/>
        <v>5189000</v>
      </c>
      <c r="Y9" s="21">
        <f t="shared" si="1"/>
        <v>-5177525</v>
      </c>
      <c r="Z9" s="4">
        <f>+IF(X9&lt;&gt;0,+(Y9/X9)*100,0)</f>
        <v>-99.77885912507227</v>
      </c>
      <c r="AA9" s="19">
        <f>SUM(AA10:AA14)</f>
        <v>24842000</v>
      </c>
    </row>
    <row r="10" spans="1:27" ht="13.5">
      <c r="A10" s="5" t="s">
        <v>37</v>
      </c>
      <c r="B10" s="3"/>
      <c r="C10" s="22"/>
      <c r="D10" s="22"/>
      <c r="E10" s="23">
        <v>109000</v>
      </c>
      <c r="F10" s="24">
        <v>109000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18000</v>
      </c>
      <c r="Y10" s="24">
        <v>-18000</v>
      </c>
      <c r="Z10" s="6">
        <v>-100</v>
      </c>
      <c r="AA10" s="22">
        <v>109000</v>
      </c>
    </row>
    <row r="11" spans="1:27" ht="13.5">
      <c r="A11" s="5" t="s">
        <v>38</v>
      </c>
      <c r="B11" s="3"/>
      <c r="C11" s="22"/>
      <c r="D11" s="22"/>
      <c r="E11" s="23">
        <v>159000</v>
      </c>
      <c r="F11" s="24">
        <v>159000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26000</v>
      </c>
      <c r="Y11" s="24">
        <v>-26000</v>
      </c>
      <c r="Z11" s="6">
        <v>-100</v>
      </c>
      <c r="AA11" s="22">
        <v>159000</v>
      </c>
    </row>
    <row r="12" spans="1:27" ht="13.5">
      <c r="A12" s="5" t="s">
        <v>39</v>
      </c>
      <c r="B12" s="3"/>
      <c r="C12" s="22"/>
      <c r="D12" s="22"/>
      <c r="E12" s="23">
        <v>24412000</v>
      </c>
      <c r="F12" s="24">
        <v>24412000</v>
      </c>
      <c r="G12" s="24">
        <v>11475</v>
      </c>
      <c r="H12" s="24"/>
      <c r="I12" s="24"/>
      <c r="J12" s="24">
        <v>11475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11475</v>
      </c>
      <c r="X12" s="24">
        <v>5120000</v>
      </c>
      <c r="Y12" s="24">
        <v>-5108525</v>
      </c>
      <c r="Z12" s="6">
        <v>-99.78</v>
      </c>
      <c r="AA12" s="22">
        <v>24412000</v>
      </c>
    </row>
    <row r="13" spans="1:27" ht="13.5">
      <c r="A13" s="5" t="s">
        <v>40</v>
      </c>
      <c r="B13" s="3"/>
      <c r="C13" s="22"/>
      <c r="D13" s="22"/>
      <c r="E13" s="23">
        <v>162000</v>
      </c>
      <c r="F13" s="24">
        <v>162000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25000</v>
      </c>
      <c r="Y13" s="24">
        <v>-25000</v>
      </c>
      <c r="Z13" s="6">
        <v>-100</v>
      </c>
      <c r="AA13" s="22">
        <v>162000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1434000</v>
      </c>
      <c r="F15" s="21">
        <f t="shared" si="2"/>
        <v>1434000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198000</v>
      </c>
      <c r="Y15" s="21">
        <f t="shared" si="2"/>
        <v>-198000</v>
      </c>
      <c r="Z15" s="4">
        <f>+IF(X15&lt;&gt;0,+(Y15/X15)*100,0)</f>
        <v>-100</v>
      </c>
      <c r="AA15" s="19">
        <f>SUM(AA16:AA18)</f>
        <v>1434000</v>
      </c>
    </row>
    <row r="16" spans="1:27" ht="13.5">
      <c r="A16" s="5" t="s">
        <v>43</v>
      </c>
      <c r="B16" s="3"/>
      <c r="C16" s="22"/>
      <c r="D16" s="22"/>
      <c r="E16" s="23">
        <v>1434000</v>
      </c>
      <c r="F16" s="24">
        <v>1434000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198000</v>
      </c>
      <c r="Y16" s="24">
        <v>-198000</v>
      </c>
      <c r="Z16" s="6">
        <v>-100</v>
      </c>
      <c r="AA16" s="22">
        <v>1434000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87209000</v>
      </c>
      <c r="F19" s="21">
        <f t="shared" si="3"/>
        <v>87209000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30152667</v>
      </c>
      <c r="Y19" s="21">
        <f t="shared" si="3"/>
        <v>-30152667</v>
      </c>
      <c r="Z19" s="4">
        <f>+IF(X19&lt;&gt;0,+(Y19/X19)*100,0)</f>
        <v>-100</v>
      </c>
      <c r="AA19" s="19">
        <f>SUM(AA20:AA23)</f>
        <v>87209000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78765000</v>
      </c>
      <c r="F21" s="24">
        <v>78765000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28094000</v>
      </c>
      <c r="Y21" s="24">
        <v>-28094000</v>
      </c>
      <c r="Z21" s="6">
        <v>-100</v>
      </c>
      <c r="AA21" s="22">
        <v>78765000</v>
      </c>
    </row>
    <row r="22" spans="1:27" ht="13.5">
      <c r="A22" s="5" t="s">
        <v>49</v>
      </c>
      <c r="B22" s="3"/>
      <c r="C22" s="25"/>
      <c r="D22" s="25"/>
      <c r="E22" s="26">
        <v>2620000</v>
      </c>
      <c r="F22" s="27">
        <v>2620000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696000</v>
      </c>
      <c r="Y22" s="27">
        <v>-696000</v>
      </c>
      <c r="Z22" s="7">
        <v>-100</v>
      </c>
      <c r="AA22" s="25">
        <v>2620000</v>
      </c>
    </row>
    <row r="23" spans="1:27" ht="13.5">
      <c r="A23" s="5" t="s">
        <v>50</v>
      </c>
      <c r="B23" s="3"/>
      <c r="C23" s="22"/>
      <c r="D23" s="22"/>
      <c r="E23" s="23">
        <v>5824000</v>
      </c>
      <c r="F23" s="24">
        <v>5824000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1362667</v>
      </c>
      <c r="Y23" s="24">
        <v>-1362667</v>
      </c>
      <c r="Z23" s="6">
        <v>-100</v>
      </c>
      <c r="AA23" s="22">
        <v>5824000</v>
      </c>
    </row>
    <row r="24" spans="1:27" ht="13.5">
      <c r="A24" s="2" t="s">
        <v>51</v>
      </c>
      <c r="B24" s="8" t="s">
        <v>52</v>
      </c>
      <c r="C24" s="19"/>
      <c r="D24" s="19"/>
      <c r="E24" s="20">
        <v>359231000</v>
      </c>
      <c r="F24" s="21">
        <v>359231000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192408000</v>
      </c>
      <c r="Y24" s="21">
        <v>-192408000</v>
      </c>
      <c r="Z24" s="4">
        <v>-100</v>
      </c>
      <c r="AA24" s="19">
        <v>359231000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1149030000</v>
      </c>
      <c r="F25" s="42">
        <f t="shared" si="4"/>
        <v>1149030000</v>
      </c>
      <c r="G25" s="42">
        <f t="shared" si="4"/>
        <v>418567399</v>
      </c>
      <c r="H25" s="42">
        <f t="shared" si="4"/>
        <v>3639320</v>
      </c>
      <c r="I25" s="42">
        <f t="shared" si="4"/>
        <v>7091014</v>
      </c>
      <c r="J25" s="42">
        <f t="shared" si="4"/>
        <v>429297733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429297733</v>
      </c>
      <c r="X25" s="42">
        <f t="shared" si="4"/>
        <v>509343667</v>
      </c>
      <c r="Y25" s="42">
        <f t="shared" si="4"/>
        <v>-80045934</v>
      </c>
      <c r="Z25" s="43">
        <f>+IF(X25&lt;&gt;0,+(Y25/X25)*100,0)</f>
        <v>-15.715505892409572</v>
      </c>
      <c r="AA25" s="40">
        <f>+AA5+AA9+AA15+AA19+AA24</f>
        <v>1149030000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406568000</v>
      </c>
      <c r="F28" s="21">
        <f t="shared" si="5"/>
        <v>406568000</v>
      </c>
      <c r="G28" s="21">
        <f t="shared" si="5"/>
        <v>24973932</v>
      </c>
      <c r="H28" s="21">
        <f t="shared" si="5"/>
        <v>24688013</v>
      </c>
      <c r="I28" s="21">
        <f t="shared" si="5"/>
        <v>26564657</v>
      </c>
      <c r="J28" s="21">
        <f t="shared" si="5"/>
        <v>76226602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76226602</v>
      </c>
      <c r="X28" s="21">
        <f t="shared" si="5"/>
        <v>101805999</v>
      </c>
      <c r="Y28" s="21">
        <f t="shared" si="5"/>
        <v>-25579397</v>
      </c>
      <c r="Z28" s="4">
        <f>+IF(X28&lt;&gt;0,+(Y28/X28)*100,0)</f>
        <v>-25.125628402310557</v>
      </c>
      <c r="AA28" s="19">
        <f>SUM(AA29:AA31)</f>
        <v>406568000</v>
      </c>
    </row>
    <row r="29" spans="1:27" ht="13.5">
      <c r="A29" s="5" t="s">
        <v>33</v>
      </c>
      <c r="B29" s="3"/>
      <c r="C29" s="22"/>
      <c r="D29" s="22"/>
      <c r="E29" s="23">
        <v>34748000</v>
      </c>
      <c r="F29" s="24">
        <v>34748000</v>
      </c>
      <c r="G29" s="24">
        <v>2227931</v>
      </c>
      <c r="H29" s="24">
        <v>2305967</v>
      </c>
      <c r="I29" s="24">
        <v>2192292</v>
      </c>
      <c r="J29" s="24">
        <v>6726190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6726190</v>
      </c>
      <c r="X29" s="24">
        <v>8907000</v>
      </c>
      <c r="Y29" s="24">
        <v>-2180810</v>
      </c>
      <c r="Z29" s="6">
        <v>-24.48</v>
      </c>
      <c r="AA29" s="22">
        <v>34748000</v>
      </c>
    </row>
    <row r="30" spans="1:27" ht="13.5">
      <c r="A30" s="5" t="s">
        <v>34</v>
      </c>
      <c r="B30" s="3"/>
      <c r="C30" s="25"/>
      <c r="D30" s="25"/>
      <c r="E30" s="26">
        <v>116227000</v>
      </c>
      <c r="F30" s="27">
        <v>116227000</v>
      </c>
      <c r="G30" s="27">
        <v>1140062</v>
      </c>
      <c r="H30" s="27">
        <v>535885</v>
      </c>
      <c r="I30" s="27">
        <v>1200732</v>
      </c>
      <c r="J30" s="27">
        <v>2876679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2876679</v>
      </c>
      <c r="X30" s="27">
        <v>31260999</v>
      </c>
      <c r="Y30" s="27">
        <v>-28384320</v>
      </c>
      <c r="Z30" s="7">
        <v>-90.8</v>
      </c>
      <c r="AA30" s="25">
        <v>116227000</v>
      </c>
    </row>
    <row r="31" spans="1:27" ht="13.5">
      <c r="A31" s="5" t="s">
        <v>35</v>
      </c>
      <c r="B31" s="3"/>
      <c r="C31" s="22"/>
      <c r="D31" s="22"/>
      <c r="E31" s="23">
        <v>255593000</v>
      </c>
      <c r="F31" s="24">
        <v>255593000</v>
      </c>
      <c r="G31" s="24">
        <v>21605939</v>
      </c>
      <c r="H31" s="24">
        <v>21846161</v>
      </c>
      <c r="I31" s="24">
        <v>23171633</v>
      </c>
      <c r="J31" s="24">
        <v>66623733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66623733</v>
      </c>
      <c r="X31" s="24">
        <v>61638000</v>
      </c>
      <c r="Y31" s="24">
        <v>4985733</v>
      </c>
      <c r="Z31" s="6">
        <v>8.09</v>
      </c>
      <c r="AA31" s="22">
        <v>255593000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76561000</v>
      </c>
      <c r="F32" s="21">
        <f t="shared" si="6"/>
        <v>76561000</v>
      </c>
      <c r="G32" s="21">
        <f t="shared" si="6"/>
        <v>2381354</v>
      </c>
      <c r="H32" s="21">
        <f t="shared" si="6"/>
        <v>2510139</v>
      </c>
      <c r="I32" s="21">
        <f t="shared" si="6"/>
        <v>2152273</v>
      </c>
      <c r="J32" s="21">
        <f t="shared" si="6"/>
        <v>7043766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7043766</v>
      </c>
      <c r="X32" s="21">
        <f t="shared" si="6"/>
        <v>10963000</v>
      </c>
      <c r="Y32" s="21">
        <f t="shared" si="6"/>
        <v>-3919234</v>
      </c>
      <c r="Z32" s="4">
        <f>+IF(X32&lt;&gt;0,+(Y32/X32)*100,0)</f>
        <v>-35.74964881875399</v>
      </c>
      <c r="AA32" s="19">
        <f>SUM(AA33:AA37)</f>
        <v>76561000</v>
      </c>
    </row>
    <row r="33" spans="1:27" ht="13.5">
      <c r="A33" s="5" t="s">
        <v>37</v>
      </c>
      <c r="B33" s="3"/>
      <c r="C33" s="22"/>
      <c r="D33" s="22"/>
      <c r="E33" s="23">
        <v>36000000</v>
      </c>
      <c r="F33" s="24">
        <v>36000000</v>
      </c>
      <c r="G33" s="24">
        <v>2146897</v>
      </c>
      <c r="H33" s="24">
        <v>2013185</v>
      </c>
      <c r="I33" s="24">
        <v>2104149</v>
      </c>
      <c r="J33" s="24">
        <v>6264231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6264231</v>
      </c>
      <c r="X33" s="24">
        <v>8700000</v>
      </c>
      <c r="Y33" s="24">
        <v>-2435769</v>
      </c>
      <c r="Z33" s="6">
        <v>-28</v>
      </c>
      <c r="AA33" s="22">
        <v>36000000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65000</v>
      </c>
      <c r="Y34" s="24">
        <v>-65000</v>
      </c>
      <c r="Z34" s="6">
        <v>-100</v>
      </c>
      <c r="AA34" s="22"/>
    </row>
    <row r="35" spans="1:27" ht="13.5">
      <c r="A35" s="5" t="s">
        <v>39</v>
      </c>
      <c r="B35" s="3"/>
      <c r="C35" s="22"/>
      <c r="D35" s="22"/>
      <c r="E35" s="23">
        <v>37961000</v>
      </c>
      <c r="F35" s="24">
        <v>37961000</v>
      </c>
      <c r="G35" s="24">
        <v>234457</v>
      </c>
      <c r="H35" s="24">
        <v>496954</v>
      </c>
      <c r="I35" s="24">
        <v>48124</v>
      </c>
      <c r="J35" s="24">
        <v>779535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779535</v>
      </c>
      <c r="X35" s="24">
        <v>1886000</v>
      </c>
      <c r="Y35" s="24">
        <v>-1106465</v>
      </c>
      <c r="Z35" s="6">
        <v>-58.67</v>
      </c>
      <c r="AA35" s="22">
        <v>37961000</v>
      </c>
    </row>
    <row r="36" spans="1:27" ht="13.5">
      <c r="A36" s="5" t="s">
        <v>40</v>
      </c>
      <c r="B36" s="3"/>
      <c r="C36" s="22"/>
      <c r="D36" s="22"/>
      <c r="E36" s="23">
        <v>2600000</v>
      </c>
      <c r="F36" s="24">
        <v>2600000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312000</v>
      </c>
      <c r="Y36" s="24">
        <v>-312000</v>
      </c>
      <c r="Z36" s="6">
        <v>-100</v>
      </c>
      <c r="AA36" s="22">
        <v>2600000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57436000</v>
      </c>
      <c r="F38" s="21">
        <f t="shared" si="7"/>
        <v>57436000</v>
      </c>
      <c r="G38" s="21">
        <f t="shared" si="7"/>
        <v>1543146</v>
      </c>
      <c r="H38" s="21">
        <f t="shared" si="7"/>
        <v>1307847</v>
      </c>
      <c r="I38" s="21">
        <f t="shared" si="7"/>
        <v>269109</v>
      </c>
      <c r="J38" s="21">
        <f t="shared" si="7"/>
        <v>3120102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3120102</v>
      </c>
      <c r="X38" s="21">
        <f t="shared" si="7"/>
        <v>12411200</v>
      </c>
      <c r="Y38" s="21">
        <f t="shared" si="7"/>
        <v>-9291098</v>
      </c>
      <c r="Z38" s="4">
        <f>+IF(X38&lt;&gt;0,+(Y38/X38)*100,0)</f>
        <v>-74.86059365734175</v>
      </c>
      <c r="AA38" s="19">
        <f>SUM(AA39:AA41)</f>
        <v>57436000</v>
      </c>
    </row>
    <row r="39" spans="1:27" ht="13.5">
      <c r="A39" s="5" t="s">
        <v>43</v>
      </c>
      <c r="B39" s="3"/>
      <c r="C39" s="22"/>
      <c r="D39" s="22"/>
      <c r="E39" s="23">
        <v>10166000</v>
      </c>
      <c r="F39" s="24">
        <v>10166000</v>
      </c>
      <c r="G39" s="24">
        <v>5800</v>
      </c>
      <c r="H39" s="24">
        <v>17450</v>
      </c>
      <c r="I39" s="24">
        <v>19320</v>
      </c>
      <c r="J39" s="24">
        <v>42570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42570</v>
      </c>
      <c r="X39" s="24">
        <v>2385000</v>
      </c>
      <c r="Y39" s="24">
        <v>-2342430</v>
      </c>
      <c r="Z39" s="6">
        <v>-98.22</v>
      </c>
      <c r="AA39" s="22">
        <v>10166000</v>
      </c>
    </row>
    <row r="40" spans="1:27" ht="13.5">
      <c r="A40" s="5" t="s">
        <v>44</v>
      </c>
      <c r="B40" s="3"/>
      <c r="C40" s="22"/>
      <c r="D40" s="22"/>
      <c r="E40" s="23">
        <v>47270000</v>
      </c>
      <c r="F40" s="24">
        <v>47270000</v>
      </c>
      <c r="G40" s="24">
        <v>1537346</v>
      </c>
      <c r="H40" s="24">
        <v>1290397</v>
      </c>
      <c r="I40" s="24">
        <v>249789</v>
      </c>
      <c r="J40" s="24">
        <v>3077532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3077532</v>
      </c>
      <c r="X40" s="24">
        <v>10026200</v>
      </c>
      <c r="Y40" s="24">
        <v>-6948668</v>
      </c>
      <c r="Z40" s="6">
        <v>-69.31</v>
      </c>
      <c r="AA40" s="22">
        <v>47270000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169360400</v>
      </c>
      <c r="F42" s="21">
        <f t="shared" si="8"/>
        <v>169360400</v>
      </c>
      <c r="G42" s="21">
        <f t="shared" si="8"/>
        <v>4387971</v>
      </c>
      <c r="H42" s="21">
        <f t="shared" si="8"/>
        <v>4055872</v>
      </c>
      <c r="I42" s="21">
        <f t="shared" si="8"/>
        <v>12837067</v>
      </c>
      <c r="J42" s="21">
        <f t="shared" si="8"/>
        <v>21280910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21280910</v>
      </c>
      <c r="X42" s="21">
        <f t="shared" si="8"/>
        <v>45740000</v>
      </c>
      <c r="Y42" s="21">
        <f t="shared" si="8"/>
        <v>-24459090</v>
      </c>
      <c r="Z42" s="4">
        <f>+IF(X42&lt;&gt;0,+(Y42/X42)*100,0)</f>
        <v>-53.47418014866637</v>
      </c>
      <c r="AA42" s="19">
        <f>SUM(AA43:AA46)</f>
        <v>169360400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>
        <v>1560643</v>
      </c>
      <c r="H43" s="24">
        <v>1960018</v>
      </c>
      <c r="I43" s="24">
        <v>1528626</v>
      </c>
      <c r="J43" s="24">
        <v>5049287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5049287</v>
      </c>
      <c r="X43" s="24">
        <v>6706000</v>
      </c>
      <c r="Y43" s="24">
        <v>-1656713</v>
      </c>
      <c r="Z43" s="6">
        <v>-24.7</v>
      </c>
      <c r="AA43" s="22"/>
    </row>
    <row r="44" spans="1:27" ht="13.5">
      <c r="A44" s="5" t="s">
        <v>48</v>
      </c>
      <c r="B44" s="3"/>
      <c r="C44" s="22"/>
      <c r="D44" s="22"/>
      <c r="E44" s="23">
        <v>166290400</v>
      </c>
      <c r="F44" s="24">
        <v>166290400</v>
      </c>
      <c r="G44" s="24">
        <v>2674313</v>
      </c>
      <c r="H44" s="24">
        <v>1763064</v>
      </c>
      <c r="I44" s="24">
        <v>11036797</v>
      </c>
      <c r="J44" s="24">
        <v>15474174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15474174</v>
      </c>
      <c r="X44" s="24">
        <v>38468000</v>
      </c>
      <c r="Y44" s="24">
        <v>-22993826</v>
      </c>
      <c r="Z44" s="6">
        <v>-59.77</v>
      </c>
      <c r="AA44" s="22">
        <v>166290400</v>
      </c>
    </row>
    <row r="45" spans="1:27" ht="13.5">
      <c r="A45" s="5" t="s">
        <v>49</v>
      </c>
      <c r="B45" s="3"/>
      <c r="C45" s="25"/>
      <c r="D45" s="25"/>
      <c r="E45" s="26">
        <v>1404000</v>
      </c>
      <c r="F45" s="27">
        <v>1404000</v>
      </c>
      <c r="G45" s="27">
        <v>128190</v>
      </c>
      <c r="H45" s="27">
        <v>284790</v>
      </c>
      <c r="I45" s="27">
        <v>172844</v>
      </c>
      <c r="J45" s="27">
        <v>585824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585824</v>
      </c>
      <c r="X45" s="27">
        <v>291000</v>
      </c>
      <c r="Y45" s="27">
        <v>294824</v>
      </c>
      <c r="Z45" s="7">
        <v>101.31</v>
      </c>
      <c r="AA45" s="25">
        <v>1404000</v>
      </c>
    </row>
    <row r="46" spans="1:27" ht="13.5">
      <c r="A46" s="5" t="s">
        <v>50</v>
      </c>
      <c r="B46" s="3"/>
      <c r="C46" s="22"/>
      <c r="D46" s="22"/>
      <c r="E46" s="23">
        <v>1666000</v>
      </c>
      <c r="F46" s="24">
        <v>1666000</v>
      </c>
      <c r="G46" s="24">
        <v>24825</v>
      </c>
      <c r="H46" s="24">
        <v>48000</v>
      </c>
      <c r="I46" s="24">
        <v>98800</v>
      </c>
      <c r="J46" s="24">
        <v>171625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171625</v>
      </c>
      <c r="X46" s="24">
        <v>275000</v>
      </c>
      <c r="Y46" s="24">
        <v>-103375</v>
      </c>
      <c r="Z46" s="6">
        <v>-37.59</v>
      </c>
      <c r="AA46" s="22">
        <v>1666000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975000</v>
      </c>
      <c r="Y47" s="21">
        <v>-975000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709925400</v>
      </c>
      <c r="F48" s="42">
        <f t="shared" si="9"/>
        <v>709925400</v>
      </c>
      <c r="G48" s="42">
        <f t="shared" si="9"/>
        <v>33286403</v>
      </c>
      <c r="H48" s="42">
        <f t="shared" si="9"/>
        <v>32561871</v>
      </c>
      <c r="I48" s="42">
        <f t="shared" si="9"/>
        <v>41823106</v>
      </c>
      <c r="J48" s="42">
        <f t="shared" si="9"/>
        <v>107671380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107671380</v>
      </c>
      <c r="X48" s="42">
        <f t="shared" si="9"/>
        <v>171895199</v>
      </c>
      <c r="Y48" s="42">
        <f t="shared" si="9"/>
        <v>-64223819</v>
      </c>
      <c r="Z48" s="43">
        <f>+IF(X48&lt;&gt;0,+(Y48/X48)*100,0)</f>
        <v>-37.362194740529084</v>
      </c>
      <c r="AA48" s="40">
        <f>+AA28+AA32+AA38+AA42+AA47</f>
        <v>709925400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439104600</v>
      </c>
      <c r="F49" s="46">
        <f t="shared" si="10"/>
        <v>439104600</v>
      </c>
      <c r="G49" s="46">
        <f t="shared" si="10"/>
        <v>385280996</v>
      </c>
      <c r="H49" s="46">
        <f t="shared" si="10"/>
        <v>-28922551</v>
      </c>
      <c r="I49" s="46">
        <f t="shared" si="10"/>
        <v>-34732092</v>
      </c>
      <c r="J49" s="46">
        <f t="shared" si="10"/>
        <v>321626353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321626353</v>
      </c>
      <c r="X49" s="46">
        <f>IF(F25=F48,0,X25-X48)</f>
        <v>337448468</v>
      </c>
      <c r="Y49" s="46">
        <f t="shared" si="10"/>
        <v>-15822115</v>
      </c>
      <c r="Z49" s="47">
        <f>+IF(X49&lt;&gt;0,+(Y49/X49)*100,0)</f>
        <v>-4.688749987153594</v>
      </c>
      <c r="AA49" s="44">
        <f>+AA25-AA48</f>
        <v>439104600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261387440</v>
      </c>
      <c r="F5" s="21">
        <f t="shared" si="0"/>
        <v>261387440</v>
      </c>
      <c r="G5" s="21">
        <f t="shared" si="0"/>
        <v>80881321</v>
      </c>
      <c r="H5" s="21">
        <f t="shared" si="0"/>
        <v>452914</v>
      </c>
      <c r="I5" s="21">
        <f t="shared" si="0"/>
        <v>470688</v>
      </c>
      <c r="J5" s="21">
        <f t="shared" si="0"/>
        <v>81804923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81804923</v>
      </c>
      <c r="X5" s="21">
        <f t="shared" si="0"/>
        <v>65346858</v>
      </c>
      <c r="Y5" s="21">
        <f t="shared" si="0"/>
        <v>16458065</v>
      </c>
      <c r="Z5" s="4">
        <f>+IF(X5&lt;&gt;0,+(Y5/X5)*100,0)</f>
        <v>25.18570211899094</v>
      </c>
      <c r="AA5" s="19">
        <f>SUM(AA6:AA8)</f>
        <v>261387440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261387440</v>
      </c>
      <c r="F7" s="27">
        <v>261387440</v>
      </c>
      <c r="G7" s="27">
        <v>80881321</v>
      </c>
      <c r="H7" s="27">
        <v>452914</v>
      </c>
      <c r="I7" s="27">
        <v>470688</v>
      </c>
      <c r="J7" s="27">
        <v>81804923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81804923</v>
      </c>
      <c r="X7" s="27">
        <v>65346858</v>
      </c>
      <c r="Y7" s="27">
        <v>16458065</v>
      </c>
      <c r="Z7" s="7">
        <v>25.19</v>
      </c>
      <c r="AA7" s="25">
        <v>261387440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261387440</v>
      </c>
      <c r="F25" s="42">
        <f t="shared" si="4"/>
        <v>261387440</v>
      </c>
      <c r="G25" s="42">
        <f t="shared" si="4"/>
        <v>80881321</v>
      </c>
      <c r="H25" s="42">
        <f t="shared" si="4"/>
        <v>452914</v>
      </c>
      <c r="I25" s="42">
        <f t="shared" si="4"/>
        <v>470688</v>
      </c>
      <c r="J25" s="42">
        <f t="shared" si="4"/>
        <v>81804923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81804923</v>
      </c>
      <c r="X25" s="42">
        <f t="shared" si="4"/>
        <v>65346858</v>
      </c>
      <c r="Y25" s="42">
        <f t="shared" si="4"/>
        <v>16458065</v>
      </c>
      <c r="Z25" s="43">
        <f>+IF(X25&lt;&gt;0,+(Y25/X25)*100,0)</f>
        <v>25.18570211899094</v>
      </c>
      <c r="AA25" s="40">
        <f>+AA5+AA9+AA15+AA19+AA24</f>
        <v>261387440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150389749</v>
      </c>
      <c r="F28" s="21">
        <f t="shared" si="5"/>
        <v>150389749</v>
      </c>
      <c r="G28" s="21">
        <f t="shared" si="5"/>
        <v>6727035</v>
      </c>
      <c r="H28" s="21">
        <f t="shared" si="5"/>
        <v>7444483</v>
      </c>
      <c r="I28" s="21">
        <f t="shared" si="5"/>
        <v>7458895</v>
      </c>
      <c r="J28" s="21">
        <f t="shared" si="5"/>
        <v>21630413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21630413</v>
      </c>
      <c r="X28" s="21">
        <f t="shared" si="5"/>
        <v>37258746</v>
      </c>
      <c r="Y28" s="21">
        <f t="shared" si="5"/>
        <v>-15628333</v>
      </c>
      <c r="Z28" s="4">
        <f>+IF(X28&lt;&gt;0,+(Y28/X28)*100,0)</f>
        <v>-41.945407931871884</v>
      </c>
      <c r="AA28" s="19">
        <f>SUM(AA29:AA31)</f>
        <v>150389749</v>
      </c>
    </row>
    <row r="29" spans="1:27" ht="13.5">
      <c r="A29" s="5" t="s">
        <v>33</v>
      </c>
      <c r="B29" s="3"/>
      <c r="C29" s="22"/>
      <c r="D29" s="22"/>
      <c r="E29" s="23">
        <v>50775049</v>
      </c>
      <c r="F29" s="24">
        <v>50775049</v>
      </c>
      <c r="G29" s="24">
        <v>3334776</v>
      </c>
      <c r="H29" s="24">
        <v>3802739</v>
      </c>
      <c r="I29" s="24">
        <v>3360762</v>
      </c>
      <c r="J29" s="24">
        <v>10498277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10498277</v>
      </c>
      <c r="X29" s="24">
        <v>10235748</v>
      </c>
      <c r="Y29" s="24">
        <v>262529</v>
      </c>
      <c r="Z29" s="6">
        <v>2.56</v>
      </c>
      <c r="AA29" s="22">
        <v>50775049</v>
      </c>
    </row>
    <row r="30" spans="1:27" ht="13.5">
      <c r="A30" s="5" t="s">
        <v>34</v>
      </c>
      <c r="B30" s="3"/>
      <c r="C30" s="25"/>
      <c r="D30" s="25"/>
      <c r="E30" s="26">
        <v>72988455</v>
      </c>
      <c r="F30" s="27">
        <v>72988455</v>
      </c>
      <c r="G30" s="27">
        <v>2178969</v>
      </c>
      <c r="H30" s="27">
        <v>1425888</v>
      </c>
      <c r="I30" s="27">
        <v>2418564</v>
      </c>
      <c r="J30" s="27">
        <v>6023421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6023421</v>
      </c>
      <c r="X30" s="27">
        <v>23651748</v>
      </c>
      <c r="Y30" s="27">
        <v>-17628327</v>
      </c>
      <c r="Z30" s="7">
        <v>-74.53</v>
      </c>
      <c r="AA30" s="25">
        <v>72988455</v>
      </c>
    </row>
    <row r="31" spans="1:27" ht="13.5">
      <c r="A31" s="5" t="s">
        <v>35</v>
      </c>
      <c r="B31" s="3"/>
      <c r="C31" s="22"/>
      <c r="D31" s="22"/>
      <c r="E31" s="23">
        <v>26626245</v>
      </c>
      <c r="F31" s="24">
        <v>26626245</v>
      </c>
      <c r="G31" s="24">
        <v>1213290</v>
      </c>
      <c r="H31" s="24">
        <v>2215856</v>
      </c>
      <c r="I31" s="24">
        <v>1679569</v>
      </c>
      <c r="J31" s="24">
        <v>5108715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5108715</v>
      </c>
      <c r="X31" s="24">
        <v>3371250</v>
      </c>
      <c r="Y31" s="24">
        <v>1737465</v>
      </c>
      <c r="Z31" s="6">
        <v>51.54</v>
      </c>
      <c r="AA31" s="22">
        <v>26626245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29458122</v>
      </c>
      <c r="F32" s="21">
        <f t="shared" si="6"/>
        <v>29458122</v>
      </c>
      <c r="G32" s="21">
        <f t="shared" si="6"/>
        <v>2645477</v>
      </c>
      <c r="H32" s="21">
        <f t="shared" si="6"/>
        <v>2122989</v>
      </c>
      <c r="I32" s="21">
        <f t="shared" si="6"/>
        <v>2136608</v>
      </c>
      <c r="J32" s="21">
        <f t="shared" si="6"/>
        <v>6905074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6905074</v>
      </c>
      <c r="X32" s="21">
        <f t="shared" si="6"/>
        <v>7386750</v>
      </c>
      <c r="Y32" s="21">
        <f t="shared" si="6"/>
        <v>-481676</v>
      </c>
      <c r="Z32" s="4">
        <f>+IF(X32&lt;&gt;0,+(Y32/X32)*100,0)</f>
        <v>-6.520810911429248</v>
      </c>
      <c r="AA32" s="19">
        <f>SUM(AA33:AA37)</f>
        <v>29458122</v>
      </c>
    </row>
    <row r="33" spans="1:27" ht="13.5">
      <c r="A33" s="5" t="s">
        <v>37</v>
      </c>
      <c r="B33" s="3"/>
      <c r="C33" s="22"/>
      <c r="D33" s="22"/>
      <c r="E33" s="23">
        <v>8266067</v>
      </c>
      <c r="F33" s="24">
        <v>8266067</v>
      </c>
      <c r="G33" s="24">
        <v>461101</v>
      </c>
      <c r="H33" s="24">
        <v>755767</v>
      </c>
      <c r="I33" s="24">
        <v>449973</v>
      </c>
      <c r="J33" s="24">
        <v>1666841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1666841</v>
      </c>
      <c r="X33" s="24">
        <v>2064000</v>
      </c>
      <c r="Y33" s="24">
        <v>-397159</v>
      </c>
      <c r="Z33" s="6">
        <v>-19.24</v>
      </c>
      <c r="AA33" s="22">
        <v>8266067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9394527</v>
      </c>
      <c r="F35" s="24">
        <v>9394527</v>
      </c>
      <c r="G35" s="24">
        <v>1863186</v>
      </c>
      <c r="H35" s="24">
        <v>582509</v>
      </c>
      <c r="I35" s="24">
        <v>987859</v>
      </c>
      <c r="J35" s="24">
        <v>3433554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3433554</v>
      </c>
      <c r="X35" s="24">
        <v>2382000</v>
      </c>
      <c r="Y35" s="24">
        <v>1051554</v>
      </c>
      <c r="Z35" s="6">
        <v>44.15</v>
      </c>
      <c r="AA35" s="22">
        <v>9394527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11797528</v>
      </c>
      <c r="F37" s="27">
        <v>11797528</v>
      </c>
      <c r="G37" s="27">
        <v>321190</v>
      </c>
      <c r="H37" s="27">
        <v>784713</v>
      </c>
      <c r="I37" s="27">
        <v>698776</v>
      </c>
      <c r="J37" s="27">
        <v>1804679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1804679</v>
      </c>
      <c r="X37" s="27">
        <v>2940750</v>
      </c>
      <c r="Y37" s="27">
        <v>-1136071</v>
      </c>
      <c r="Z37" s="7">
        <v>-38.63</v>
      </c>
      <c r="AA37" s="25">
        <v>11797528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22757871</v>
      </c>
      <c r="F38" s="21">
        <f t="shared" si="7"/>
        <v>22757871</v>
      </c>
      <c r="G38" s="21">
        <f t="shared" si="7"/>
        <v>1224896</v>
      </c>
      <c r="H38" s="21">
        <f t="shared" si="7"/>
        <v>1333024</v>
      </c>
      <c r="I38" s="21">
        <f t="shared" si="7"/>
        <v>1517938</v>
      </c>
      <c r="J38" s="21">
        <f t="shared" si="7"/>
        <v>4075858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4075858</v>
      </c>
      <c r="X38" s="21">
        <f t="shared" si="7"/>
        <v>5190498</v>
      </c>
      <c r="Y38" s="21">
        <f t="shared" si="7"/>
        <v>-1114640</v>
      </c>
      <c r="Z38" s="4">
        <f>+IF(X38&lt;&gt;0,+(Y38/X38)*100,0)</f>
        <v>-21.474625363500767</v>
      </c>
      <c r="AA38" s="19">
        <f>SUM(AA39:AA41)</f>
        <v>22757871</v>
      </c>
    </row>
    <row r="39" spans="1:27" ht="13.5">
      <c r="A39" s="5" t="s">
        <v>43</v>
      </c>
      <c r="B39" s="3"/>
      <c r="C39" s="22"/>
      <c r="D39" s="22"/>
      <c r="E39" s="23">
        <v>22757871</v>
      </c>
      <c r="F39" s="24">
        <v>22757871</v>
      </c>
      <c r="G39" s="24">
        <v>1224896</v>
      </c>
      <c r="H39" s="24">
        <v>1333024</v>
      </c>
      <c r="I39" s="24">
        <v>1517938</v>
      </c>
      <c r="J39" s="24">
        <v>4075858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4075858</v>
      </c>
      <c r="X39" s="24">
        <v>5190498</v>
      </c>
      <c r="Y39" s="24">
        <v>-1114640</v>
      </c>
      <c r="Z39" s="6">
        <v>-21.47</v>
      </c>
      <c r="AA39" s="22">
        <v>22757871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202605742</v>
      </c>
      <c r="F48" s="42">
        <f t="shared" si="9"/>
        <v>202605742</v>
      </c>
      <c r="G48" s="42">
        <f t="shared" si="9"/>
        <v>10597408</v>
      </c>
      <c r="H48" s="42">
        <f t="shared" si="9"/>
        <v>10900496</v>
      </c>
      <c r="I48" s="42">
        <f t="shared" si="9"/>
        <v>11113441</v>
      </c>
      <c r="J48" s="42">
        <f t="shared" si="9"/>
        <v>32611345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32611345</v>
      </c>
      <c r="X48" s="42">
        <f t="shared" si="9"/>
        <v>49835994</v>
      </c>
      <c r="Y48" s="42">
        <f t="shared" si="9"/>
        <v>-17224649</v>
      </c>
      <c r="Z48" s="43">
        <f>+IF(X48&lt;&gt;0,+(Y48/X48)*100,0)</f>
        <v>-34.562667697568145</v>
      </c>
      <c r="AA48" s="40">
        <f>+AA28+AA32+AA38+AA42+AA47</f>
        <v>202605742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58781698</v>
      </c>
      <c r="F49" s="46">
        <f t="shared" si="10"/>
        <v>58781698</v>
      </c>
      <c r="G49" s="46">
        <f t="shared" si="10"/>
        <v>70283913</v>
      </c>
      <c r="H49" s="46">
        <f t="shared" si="10"/>
        <v>-10447582</v>
      </c>
      <c r="I49" s="46">
        <f t="shared" si="10"/>
        <v>-10642753</v>
      </c>
      <c r="J49" s="46">
        <f t="shared" si="10"/>
        <v>49193578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49193578</v>
      </c>
      <c r="X49" s="46">
        <f>IF(F25=F48,0,X25-X48)</f>
        <v>15510864</v>
      </c>
      <c r="Y49" s="46">
        <f t="shared" si="10"/>
        <v>33682714</v>
      </c>
      <c r="Z49" s="47">
        <f>+IF(X49&lt;&gt;0,+(Y49/X49)*100,0)</f>
        <v>217.1556271784731</v>
      </c>
      <c r="AA49" s="44">
        <f>+AA25-AA48</f>
        <v>58781698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2328810976</v>
      </c>
      <c r="D5" s="19">
        <f>SUM(D6:D8)</f>
        <v>0</v>
      </c>
      <c r="E5" s="20">
        <f t="shared" si="0"/>
        <v>6760804733</v>
      </c>
      <c r="F5" s="21">
        <f t="shared" si="0"/>
        <v>6760804733</v>
      </c>
      <c r="G5" s="21">
        <f t="shared" si="0"/>
        <v>1901238408</v>
      </c>
      <c r="H5" s="21">
        <f t="shared" si="0"/>
        <v>304819734</v>
      </c>
      <c r="I5" s="21">
        <f t="shared" si="0"/>
        <v>225001231</v>
      </c>
      <c r="J5" s="21">
        <f t="shared" si="0"/>
        <v>2431059373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2431059373</v>
      </c>
      <c r="X5" s="21">
        <f t="shared" si="0"/>
        <v>2031071839</v>
      </c>
      <c r="Y5" s="21">
        <f t="shared" si="0"/>
        <v>399987534</v>
      </c>
      <c r="Z5" s="4">
        <f>+IF(X5&lt;&gt;0,+(Y5/X5)*100,0)</f>
        <v>19.693421292125947</v>
      </c>
      <c r="AA5" s="19">
        <f>SUM(AA6:AA8)</f>
        <v>6760804733</v>
      </c>
    </row>
    <row r="6" spans="1:27" ht="13.5">
      <c r="A6" s="5" t="s">
        <v>33</v>
      </c>
      <c r="B6" s="3"/>
      <c r="C6" s="22">
        <v>234838814</v>
      </c>
      <c r="D6" s="22"/>
      <c r="E6" s="23">
        <v>729706537</v>
      </c>
      <c r="F6" s="24">
        <v>729706537</v>
      </c>
      <c r="G6" s="24">
        <v>183039511</v>
      </c>
      <c r="H6" s="24">
        <v>1021425</v>
      </c>
      <c r="I6" s="24">
        <v>43951417</v>
      </c>
      <c r="J6" s="24">
        <v>228012353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228012353</v>
      </c>
      <c r="X6" s="24">
        <v>197537053</v>
      </c>
      <c r="Y6" s="24">
        <v>30475300</v>
      </c>
      <c r="Z6" s="6">
        <v>15.43</v>
      </c>
      <c r="AA6" s="22">
        <v>729706537</v>
      </c>
    </row>
    <row r="7" spans="1:27" ht="13.5">
      <c r="A7" s="5" t="s">
        <v>34</v>
      </c>
      <c r="B7" s="3"/>
      <c r="C7" s="25">
        <v>2084086578</v>
      </c>
      <c r="D7" s="25"/>
      <c r="E7" s="26">
        <v>5432242725</v>
      </c>
      <c r="F7" s="27">
        <v>5432242725</v>
      </c>
      <c r="G7" s="27">
        <v>1691041783</v>
      </c>
      <c r="H7" s="27">
        <v>319933413</v>
      </c>
      <c r="I7" s="27">
        <v>175620271</v>
      </c>
      <c r="J7" s="27">
        <v>2186595467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2186595467</v>
      </c>
      <c r="X7" s="27">
        <v>1741074357</v>
      </c>
      <c r="Y7" s="27">
        <v>445521110</v>
      </c>
      <c r="Z7" s="7">
        <v>25.59</v>
      </c>
      <c r="AA7" s="25">
        <v>5432242725</v>
      </c>
    </row>
    <row r="8" spans="1:27" ht="13.5">
      <c r="A8" s="5" t="s">
        <v>35</v>
      </c>
      <c r="B8" s="3"/>
      <c r="C8" s="22">
        <v>9885584</v>
      </c>
      <c r="D8" s="22"/>
      <c r="E8" s="23">
        <v>598855471</v>
      </c>
      <c r="F8" s="24">
        <v>598855471</v>
      </c>
      <c r="G8" s="24">
        <v>27157114</v>
      </c>
      <c r="H8" s="24">
        <v>-16135104</v>
      </c>
      <c r="I8" s="24">
        <v>5429543</v>
      </c>
      <c r="J8" s="24">
        <v>16451553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16451553</v>
      </c>
      <c r="X8" s="24">
        <v>92460429</v>
      </c>
      <c r="Y8" s="24">
        <v>-76008876</v>
      </c>
      <c r="Z8" s="6">
        <v>-82.21</v>
      </c>
      <c r="AA8" s="22">
        <v>598855471</v>
      </c>
    </row>
    <row r="9" spans="1:27" ht="13.5">
      <c r="A9" s="2" t="s">
        <v>36</v>
      </c>
      <c r="B9" s="3"/>
      <c r="C9" s="19">
        <f aca="true" t="shared" si="1" ref="C9:Y9">SUM(C10:C14)</f>
        <v>99093385</v>
      </c>
      <c r="D9" s="19">
        <f>SUM(D10:D14)</f>
        <v>0</v>
      </c>
      <c r="E9" s="20">
        <f t="shared" si="1"/>
        <v>241460623</v>
      </c>
      <c r="F9" s="21">
        <f t="shared" si="1"/>
        <v>241460623</v>
      </c>
      <c r="G9" s="21">
        <f t="shared" si="1"/>
        <v>-216682</v>
      </c>
      <c r="H9" s="21">
        <f t="shared" si="1"/>
        <v>-1003230</v>
      </c>
      <c r="I9" s="21">
        <f t="shared" si="1"/>
        <v>4011699</v>
      </c>
      <c r="J9" s="21">
        <f t="shared" si="1"/>
        <v>2791787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2791787</v>
      </c>
      <c r="X9" s="21">
        <f t="shared" si="1"/>
        <v>43788969</v>
      </c>
      <c r="Y9" s="21">
        <f t="shared" si="1"/>
        <v>-40997182</v>
      </c>
      <c r="Z9" s="4">
        <f>+IF(X9&lt;&gt;0,+(Y9/X9)*100,0)</f>
        <v>-93.62445140007749</v>
      </c>
      <c r="AA9" s="19">
        <f>SUM(AA10:AA14)</f>
        <v>241460623</v>
      </c>
    </row>
    <row r="10" spans="1:27" ht="13.5">
      <c r="A10" s="5" t="s">
        <v>37</v>
      </c>
      <c r="B10" s="3"/>
      <c r="C10" s="22">
        <v>3881379</v>
      </c>
      <c r="D10" s="22"/>
      <c r="E10" s="23">
        <v>15452053</v>
      </c>
      <c r="F10" s="24">
        <v>15452053</v>
      </c>
      <c r="G10" s="24">
        <v>1615861</v>
      </c>
      <c r="H10" s="24">
        <v>1022668</v>
      </c>
      <c r="I10" s="24">
        <v>1323949</v>
      </c>
      <c r="J10" s="24">
        <v>3962478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3962478</v>
      </c>
      <c r="X10" s="24">
        <v>7166111</v>
      </c>
      <c r="Y10" s="24">
        <v>-3203633</v>
      </c>
      <c r="Z10" s="6">
        <v>-44.71</v>
      </c>
      <c r="AA10" s="22">
        <v>15452053</v>
      </c>
    </row>
    <row r="11" spans="1:27" ht="13.5">
      <c r="A11" s="5" t="s">
        <v>38</v>
      </c>
      <c r="B11" s="3"/>
      <c r="C11" s="22">
        <v>820107</v>
      </c>
      <c r="D11" s="22"/>
      <c r="E11" s="23">
        <v>28546348</v>
      </c>
      <c r="F11" s="24">
        <v>28546348</v>
      </c>
      <c r="G11" s="24">
        <v>302080</v>
      </c>
      <c r="H11" s="24">
        <v>395243</v>
      </c>
      <c r="I11" s="24">
        <v>108071</v>
      </c>
      <c r="J11" s="24">
        <v>805394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805394</v>
      </c>
      <c r="X11" s="24">
        <v>1818480</v>
      </c>
      <c r="Y11" s="24">
        <v>-1013086</v>
      </c>
      <c r="Z11" s="6">
        <v>-55.71</v>
      </c>
      <c r="AA11" s="22">
        <v>28546348</v>
      </c>
    </row>
    <row r="12" spans="1:27" ht="13.5">
      <c r="A12" s="5" t="s">
        <v>39</v>
      </c>
      <c r="B12" s="3"/>
      <c r="C12" s="22">
        <v>64299158</v>
      </c>
      <c r="D12" s="22"/>
      <c r="E12" s="23">
        <v>106932616</v>
      </c>
      <c r="F12" s="24">
        <v>106932616</v>
      </c>
      <c r="G12" s="24">
        <v>3262679</v>
      </c>
      <c r="H12" s="24">
        <v>5420424</v>
      </c>
      <c r="I12" s="24">
        <v>6991466</v>
      </c>
      <c r="J12" s="24">
        <v>15674569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15674569</v>
      </c>
      <c r="X12" s="24">
        <v>27608289</v>
      </c>
      <c r="Y12" s="24">
        <v>-11933720</v>
      </c>
      <c r="Z12" s="6">
        <v>-43.23</v>
      </c>
      <c r="AA12" s="22">
        <v>106932616</v>
      </c>
    </row>
    <row r="13" spans="1:27" ht="13.5">
      <c r="A13" s="5" t="s">
        <v>40</v>
      </c>
      <c r="B13" s="3"/>
      <c r="C13" s="22">
        <v>28216306</v>
      </c>
      <c r="D13" s="22"/>
      <c r="E13" s="23">
        <v>90255039</v>
      </c>
      <c r="F13" s="24">
        <v>90255039</v>
      </c>
      <c r="G13" s="24">
        <v>-5400785</v>
      </c>
      <c r="H13" s="24">
        <v>-7989671</v>
      </c>
      <c r="I13" s="24">
        <v>-4434503</v>
      </c>
      <c r="J13" s="24">
        <v>-17824959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-17824959</v>
      </c>
      <c r="X13" s="24">
        <v>4456540</v>
      </c>
      <c r="Y13" s="24">
        <v>-22281499</v>
      </c>
      <c r="Z13" s="6">
        <v>-499.97</v>
      </c>
      <c r="AA13" s="22">
        <v>90255039</v>
      </c>
    </row>
    <row r="14" spans="1:27" ht="13.5">
      <c r="A14" s="5" t="s">
        <v>41</v>
      </c>
      <c r="B14" s="3"/>
      <c r="C14" s="25">
        <v>1876435</v>
      </c>
      <c r="D14" s="25"/>
      <c r="E14" s="26">
        <v>274567</v>
      </c>
      <c r="F14" s="27">
        <v>274567</v>
      </c>
      <c r="G14" s="27">
        <v>3483</v>
      </c>
      <c r="H14" s="27">
        <v>148106</v>
      </c>
      <c r="I14" s="27">
        <v>22716</v>
      </c>
      <c r="J14" s="27">
        <v>174305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174305</v>
      </c>
      <c r="X14" s="27">
        <v>2739549</v>
      </c>
      <c r="Y14" s="27">
        <v>-2565244</v>
      </c>
      <c r="Z14" s="7">
        <v>-93.64</v>
      </c>
      <c r="AA14" s="25">
        <v>274567</v>
      </c>
    </row>
    <row r="15" spans="1:27" ht="13.5">
      <c r="A15" s="2" t="s">
        <v>42</v>
      </c>
      <c r="B15" s="8"/>
      <c r="C15" s="19">
        <f aca="true" t="shared" si="2" ref="C15:Y15">SUM(C16:C18)</f>
        <v>255688644</v>
      </c>
      <c r="D15" s="19">
        <f>SUM(D16:D18)</f>
        <v>0</v>
      </c>
      <c r="E15" s="20">
        <f t="shared" si="2"/>
        <v>991532765</v>
      </c>
      <c r="F15" s="21">
        <f t="shared" si="2"/>
        <v>991532765</v>
      </c>
      <c r="G15" s="21">
        <f t="shared" si="2"/>
        <v>79114440</v>
      </c>
      <c r="H15" s="21">
        <f t="shared" si="2"/>
        <v>25851727</v>
      </c>
      <c r="I15" s="21">
        <f t="shared" si="2"/>
        <v>61172198</v>
      </c>
      <c r="J15" s="21">
        <f t="shared" si="2"/>
        <v>166138365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166138365</v>
      </c>
      <c r="X15" s="21">
        <f t="shared" si="2"/>
        <v>203696446</v>
      </c>
      <c r="Y15" s="21">
        <f t="shared" si="2"/>
        <v>-37558081</v>
      </c>
      <c r="Z15" s="4">
        <f>+IF(X15&lt;&gt;0,+(Y15/X15)*100,0)</f>
        <v>-18.438260331748744</v>
      </c>
      <c r="AA15" s="19">
        <f>SUM(AA16:AA18)</f>
        <v>991532765</v>
      </c>
    </row>
    <row r="16" spans="1:27" ht="13.5">
      <c r="A16" s="5" t="s">
        <v>43</v>
      </c>
      <c r="B16" s="3"/>
      <c r="C16" s="22">
        <v>129722577</v>
      </c>
      <c r="D16" s="22"/>
      <c r="E16" s="23">
        <v>483703306</v>
      </c>
      <c r="F16" s="24">
        <v>483703306</v>
      </c>
      <c r="G16" s="24">
        <v>53476753</v>
      </c>
      <c r="H16" s="24">
        <v>5048145</v>
      </c>
      <c r="I16" s="24">
        <v>12018395</v>
      </c>
      <c r="J16" s="24">
        <v>70543293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70543293</v>
      </c>
      <c r="X16" s="24">
        <v>137867964</v>
      </c>
      <c r="Y16" s="24">
        <v>-67324671</v>
      </c>
      <c r="Z16" s="6">
        <v>-48.83</v>
      </c>
      <c r="AA16" s="22">
        <v>483703306</v>
      </c>
    </row>
    <row r="17" spans="1:27" ht="13.5">
      <c r="A17" s="5" t="s">
        <v>44</v>
      </c>
      <c r="B17" s="3"/>
      <c r="C17" s="22">
        <v>124040948</v>
      </c>
      <c r="D17" s="22"/>
      <c r="E17" s="23">
        <v>502985259</v>
      </c>
      <c r="F17" s="24">
        <v>502985259</v>
      </c>
      <c r="G17" s="24">
        <v>25392978</v>
      </c>
      <c r="H17" s="24">
        <v>19807664</v>
      </c>
      <c r="I17" s="24">
        <v>48976085</v>
      </c>
      <c r="J17" s="24">
        <v>94176727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94176727</v>
      </c>
      <c r="X17" s="24">
        <v>64619500</v>
      </c>
      <c r="Y17" s="24">
        <v>29557227</v>
      </c>
      <c r="Z17" s="6">
        <v>45.74</v>
      </c>
      <c r="AA17" s="22">
        <v>502985259</v>
      </c>
    </row>
    <row r="18" spans="1:27" ht="13.5">
      <c r="A18" s="5" t="s">
        <v>45</v>
      </c>
      <c r="B18" s="3"/>
      <c r="C18" s="22">
        <v>1925119</v>
      </c>
      <c r="D18" s="22"/>
      <c r="E18" s="23">
        <v>4844200</v>
      </c>
      <c r="F18" s="24">
        <v>4844200</v>
      </c>
      <c r="G18" s="24">
        <v>244709</v>
      </c>
      <c r="H18" s="24">
        <v>995918</v>
      </c>
      <c r="I18" s="24">
        <v>177718</v>
      </c>
      <c r="J18" s="24">
        <v>1418345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1418345</v>
      </c>
      <c r="X18" s="24">
        <v>1208982</v>
      </c>
      <c r="Y18" s="24">
        <v>209363</v>
      </c>
      <c r="Z18" s="6">
        <v>17.32</v>
      </c>
      <c r="AA18" s="22">
        <v>4844200</v>
      </c>
    </row>
    <row r="19" spans="1:27" ht="13.5">
      <c r="A19" s="2" t="s">
        <v>46</v>
      </c>
      <c r="B19" s="8"/>
      <c r="C19" s="19">
        <f aca="true" t="shared" si="3" ref="C19:Y19">SUM(C20:C23)</f>
        <v>2954145086</v>
      </c>
      <c r="D19" s="19">
        <f>SUM(D20:D23)</f>
        <v>0</v>
      </c>
      <c r="E19" s="20">
        <f t="shared" si="3"/>
        <v>5950699596</v>
      </c>
      <c r="F19" s="21">
        <f t="shared" si="3"/>
        <v>5950699596</v>
      </c>
      <c r="G19" s="21">
        <f t="shared" si="3"/>
        <v>533137712</v>
      </c>
      <c r="H19" s="21">
        <f t="shared" si="3"/>
        <v>401292373</v>
      </c>
      <c r="I19" s="21">
        <f t="shared" si="3"/>
        <v>410456097</v>
      </c>
      <c r="J19" s="21">
        <f t="shared" si="3"/>
        <v>1344886182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1344886182</v>
      </c>
      <c r="X19" s="21">
        <f t="shared" si="3"/>
        <v>1500164356</v>
      </c>
      <c r="Y19" s="21">
        <f t="shared" si="3"/>
        <v>-155278174</v>
      </c>
      <c r="Z19" s="4">
        <f>+IF(X19&lt;&gt;0,+(Y19/X19)*100,0)</f>
        <v>-10.350744128731986</v>
      </c>
      <c r="AA19" s="19">
        <f>SUM(AA20:AA23)</f>
        <v>5950699596</v>
      </c>
    </row>
    <row r="20" spans="1:27" ht="13.5">
      <c r="A20" s="5" t="s">
        <v>47</v>
      </c>
      <c r="B20" s="3"/>
      <c r="C20" s="22">
        <v>1557082019</v>
      </c>
      <c r="D20" s="22"/>
      <c r="E20" s="23">
        <v>3511235532</v>
      </c>
      <c r="F20" s="24">
        <v>3511235532</v>
      </c>
      <c r="G20" s="24">
        <v>296588420</v>
      </c>
      <c r="H20" s="24">
        <v>279407810</v>
      </c>
      <c r="I20" s="24">
        <v>257893825</v>
      </c>
      <c r="J20" s="24">
        <v>833890055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833890055</v>
      </c>
      <c r="X20" s="24">
        <v>889791808</v>
      </c>
      <c r="Y20" s="24">
        <v>-55901753</v>
      </c>
      <c r="Z20" s="6">
        <v>-6.28</v>
      </c>
      <c r="AA20" s="22">
        <v>3511235532</v>
      </c>
    </row>
    <row r="21" spans="1:27" ht="13.5">
      <c r="A21" s="5" t="s">
        <v>48</v>
      </c>
      <c r="B21" s="3"/>
      <c r="C21" s="22">
        <v>906393731</v>
      </c>
      <c r="D21" s="22"/>
      <c r="E21" s="23">
        <v>1379602027</v>
      </c>
      <c r="F21" s="24">
        <v>1379602027</v>
      </c>
      <c r="G21" s="24">
        <v>137405194</v>
      </c>
      <c r="H21" s="24">
        <v>51182566</v>
      </c>
      <c r="I21" s="24">
        <v>84013901</v>
      </c>
      <c r="J21" s="24">
        <v>272601661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272601661</v>
      </c>
      <c r="X21" s="24">
        <v>353368434</v>
      </c>
      <c r="Y21" s="24">
        <v>-80766773</v>
      </c>
      <c r="Z21" s="6">
        <v>-22.86</v>
      </c>
      <c r="AA21" s="22">
        <v>1379602027</v>
      </c>
    </row>
    <row r="22" spans="1:27" ht="13.5">
      <c r="A22" s="5" t="s">
        <v>49</v>
      </c>
      <c r="B22" s="3"/>
      <c r="C22" s="25">
        <v>289490100</v>
      </c>
      <c r="D22" s="25"/>
      <c r="E22" s="26">
        <v>579355881</v>
      </c>
      <c r="F22" s="27">
        <v>579355881</v>
      </c>
      <c r="G22" s="27">
        <v>42161529</v>
      </c>
      <c r="H22" s="27">
        <v>33247704</v>
      </c>
      <c r="I22" s="27">
        <v>33082447</v>
      </c>
      <c r="J22" s="27">
        <v>108491680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108491680</v>
      </c>
      <c r="X22" s="27">
        <v>132529207</v>
      </c>
      <c r="Y22" s="27">
        <v>-24037527</v>
      </c>
      <c r="Z22" s="7">
        <v>-18.14</v>
      </c>
      <c r="AA22" s="25">
        <v>579355881</v>
      </c>
    </row>
    <row r="23" spans="1:27" ht="13.5">
      <c r="A23" s="5" t="s">
        <v>50</v>
      </c>
      <c r="B23" s="3"/>
      <c r="C23" s="22">
        <v>201179236</v>
      </c>
      <c r="D23" s="22"/>
      <c r="E23" s="23">
        <v>480506156</v>
      </c>
      <c r="F23" s="24">
        <v>480506156</v>
      </c>
      <c r="G23" s="24">
        <v>56982569</v>
      </c>
      <c r="H23" s="24">
        <v>37454293</v>
      </c>
      <c r="I23" s="24">
        <v>35465924</v>
      </c>
      <c r="J23" s="24">
        <v>129902786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129902786</v>
      </c>
      <c r="X23" s="24">
        <v>124474907</v>
      </c>
      <c r="Y23" s="24">
        <v>5427879</v>
      </c>
      <c r="Z23" s="6">
        <v>4.36</v>
      </c>
      <c r="AA23" s="22">
        <v>480506156</v>
      </c>
    </row>
    <row r="24" spans="1:27" ht="13.5">
      <c r="A24" s="2" t="s">
        <v>51</v>
      </c>
      <c r="B24" s="8" t="s">
        <v>52</v>
      </c>
      <c r="C24" s="19">
        <v>8699627</v>
      </c>
      <c r="D24" s="19"/>
      <c r="E24" s="20">
        <v>387389964</v>
      </c>
      <c r="F24" s="21">
        <v>387389964</v>
      </c>
      <c r="G24" s="21">
        <v>147615</v>
      </c>
      <c r="H24" s="21">
        <v>353633</v>
      </c>
      <c r="I24" s="21">
        <v>508127</v>
      </c>
      <c r="J24" s="21">
        <v>1009375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1009375</v>
      </c>
      <c r="X24" s="21">
        <v>199393719</v>
      </c>
      <c r="Y24" s="21">
        <v>-198384344</v>
      </c>
      <c r="Z24" s="4">
        <v>-99.49</v>
      </c>
      <c r="AA24" s="19">
        <v>387389964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5646437718</v>
      </c>
      <c r="D25" s="40">
        <f>+D5+D9+D15+D19+D24</f>
        <v>0</v>
      </c>
      <c r="E25" s="41">
        <f t="shared" si="4"/>
        <v>14331887681</v>
      </c>
      <c r="F25" s="42">
        <f t="shared" si="4"/>
        <v>14331887681</v>
      </c>
      <c r="G25" s="42">
        <f t="shared" si="4"/>
        <v>2513421493</v>
      </c>
      <c r="H25" s="42">
        <f t="shared" si="4"/>
        <v>731314237</v>
      </c>
      <c r="I25" s="42">
        <f t="shared" si="4"/>
        <v>701149352</v>
      </c>
      <c r="J25" s="42">
        <f t="shared" si="4"/>
        <v>3945885082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3945885082</v>
      </c>
      <c r="X25" s="42">
        <f t="shared" si="4"/>
        <v>3978115329</v>
      </c>
      <c r="Y25" s="42">
        <f t="shared" si="4"/>
        <v>-32230247</v>
      </c>
      <c r="Z25" s="43">
        <f>+IF(X25&lt;&gt;0,+(Y25/X25)*100,0)</f>
        <v>-0.8101888541301262</v>
      </c>
      <c r="AA25" s="40">
        <f>+AA5+AA9+AA15+AA19+AA24</f>
        <v>14331887681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1815181618</v>
      </c>
      <c r="D28" s="19">
        <f>SUM(D29:D31)</f>
        <v>0</v>
      </c>
      <c r="E28" s="20">
        <f t="shared" si="5"/>
        <v>4596795005</v>
      </c>
      <c r="F28" s="21">
        <f t="shared" si="5"/>
        <v>4596795005</v>
      </c>
      <c r="G28" s="21">
        <f t="shared" si="5"/>
        <v>222891836</v>
      </c>
      <c r="H28" s="21">
        <f t="shared" si="5"/>
        <v>242225219</v>
      </c>
      <c r="I28" s="21">
        <f t="shared" si="5"/>
        <v>279641555</v>
      </c>
      <c r="J28" s="21">
        <f t="shared" si="5"/>
        <v>744758610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744758610</v>
      </c>
      <c r="X28" s="21">
        <f t="shared" si="5"/>
        <v>921370669</v>
      </c>
      <c r="Y28" s="21">
        <f t="shared" si="5"/>
        <v>-176612059</v>
      </c>
      <c r="Z28" s="4">
        <f>+IF(X28&lt;&gt;0,+(Y28/X28)*100,0)</f>
        <v>-19.168404741132473</v>
      </c>
      <c r="AA28" s="19">
        <f>SUM(AA29:AA31)</f>
        <v>4596795005</v>
      </c>
    </row>
    <row r="29" spans="1:27" ht="13.5">
      <c r="A29" s="5" t="s">
        <v>33</v>
      </c>
      <c r="B29" s="3"/>
      <c r="C29" s="22">
        <v>424544556</v>
      </c>
      <c r="D29" s="22"/>
      <c r="E29" s="23">
        <v>1374880729</v>
      </c>
      <c r="F29" s="24">
        <v>1374880729</v>
      </c>
      <c r="G29" s="24">
        <v>57299498</v>
      </c>
      <c r="H29" s="24">
        <v>64300346</v>
      </c>
      <c r="I29" s="24">
        <v>86307400</v>
      </c>
      <c r="J29" s="24">
        <v>207907244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207907244</v>
      </c>
      <c r="X29" s="24">
        <v>248387603</v>
      </c>
      <c r="Y29" s="24">
        <v>-40480359</v>
      </c>
      <c r="Z29" s="6">
        <v>-16.3</v>
      </c>
      <c r="AA29" s="22">
        <v>1374880729</v>
      </c>
    </row>
    <row r="30" spans="1:27" ht="13.5">
      <c r="A30" s="5" t="s">
        <v>34</v>
      </c>
      <c r="B30" s="3"/>
      <c r="C30" s="25">
        <v>1103704365</v>
      </c>
      <c r="D30" s="25"/>
      <c r="E30" s="26">
        <v>2052382748</v>
      </c>
      <c r="F30" s="27">
        <v>2052382748</v>
      </c>
      <c r="G30" s="27">
        <v>92439725</v>
      </c>
      <c r="H30" s="27">
        <v>89948948</v>
      </c>
      <c r="I30" s="27">
        <v>102140112</v>
      </c>
      <c r="J30" s="27">
        <v>284528785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284528785</v>
      </c>
      <c r="X30" s="27">
        <v>444775008</v>
      </c>
      <c r="Y30" s="27">
        <v>-160246223</v>
      </c>
      <c r="Z30" s="7">
        <v>-36.03</v>
      </c>
      <c r="AA30" s="25">
        <v>2052382748</v>
      </c>
    </row>
    <row r="31" spans="1:27" ht="13.5">
      <c r="A31" s="5" t="s">
        <v>35</v>
      </c>
      <c r="B31" s="3"/>
      <c r="C31" s="22">
        <v>286932697</v>
      </c>
      <c r="D31" s="22"/>
      <c r="E31" s="23">
        <v>1169531528</v>
      </c>
      <c r="F31" s="24">
        <v>1169531528</v>
      </c>
      <c r="G31" s="24">
        <v>73152613</v>
      </c>
      <c r="H31" s="24">
        <v>87975925</v>
      </c>
      <c r="I31" s="24">
        <v>91194043</v>
      </c>
      <c r="J31" s="24">
        <v>252322581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252322581</v>
      </c>
      <c r="X31" s="24">
        <v>228208058</v>
      </c>
      <c r="Y31" s="24">
        <v>24114523</v>
      </c>
      <c r="Z31" s="6">
        <v>10.57</v>
      </c>
      <c r="AA31" s="22">
        <v>1169531528</v>
      </c>
    </row>
    <row r="32" spans="1:27" ht="13.5">
      <c r="A32" s="2" t="s">
        <v>36</v>
      </c>
      <c r="B32" s="3"/>
      <c r="C32" s="19">
        <f aca="true" t="shared" si="6" ref="C32:Y32">SUM(C33:C37)</f>
        <v>490313113</v>
      </c>
      <c r="D32" s="19">
        <f>SUM(D33:D37)</f>
        <v>0</v>
      </c>
      <c r="E32" s="20">
        <f t="shared" si="6"/>
        <v>1442573169</v>
      </c>
      <c r="F32" s="21">
        <f t="shared" si="6"/>
        <v>1442573169</v>
      </c>
      <c r="G32" s="21">
        <f t="shared" si="6"/>
        <v>86073489</v>
      </c>
      <c r="H32" s="21">
        <f t="shared" si="6"/>
        <v>93056578</v>
      </c>
      <c r="I32" s="21">
        <f t="shared" si="6"/>
        <v>117664625</v>
      </c>
      <c r="J32" s="21">
        <f t="shared" si="6"/>
        <v>296794692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296794692</v>
      </c>
      <c r="X32" s="21">
        <f t="shared" si="6"/>
        <v>346449581</v>
      </c>
      <c r="Y32" s="21">
        <f t="shared" si="6"/>
        <v>-49654889</v>
      </c>
      <c r="Z32" s="4">
        <f>+IF(X32&lt;&gt;0,+(Y32/X32)*100,0)</f>
        <v>-14.332500809114848</v>
      </c>
      <c r="AA32" s="19">
        <f>SUM(AA33:AA37)</f>
        <v>1442573169</v>
      </c>
    </row>
    <row r="33" spans="1:27" ht="13.5">
      <c r="A33" s="5" t="s">
        <v>37</v>
      </c>
      <c r="B33" s="3"/>
      <c r="C33" s="22">
        <v>160892552</v>
      </c>
      <c r="D33" s="22"/>
      <c r="E33" s="23">
        <v>334484885</v>
      </c>
      <c r="F33" s="24">
        <v>334484885</v>
      </c>
      <c r="G33" s="24">
        <v>23121511</v>
      </c>
      <c r="H33" s="24">
        <v>25610460</v>
      </c>
      <c r="I33" s="24">
        <v>24509641</v>
      </c>
      <c r="J33" s="24">
        <v>73241612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73241612</v>
      </c>
      <c r="X33" s="24">
        <v>77951407</v>
      </c>
      <c r="Y33" s="24">
        <v>-4709795</v>
      </c>
      <c r="Z33" s="6">
        <v>-6.04</v>
      </c>
      <c r="AA33" s="22">
        <v>334484885</v>
      </c>
    </row>
    <row r="34" spans="1:27" ht="13.5">
      <c r="A34" s="5" t="s">
        <v>38</v>
      </c>
      <c r="B34" s="3"/>
      <c r="C34" s="22">
        <v>31652298</v>
      </c>
      <c r="D34" s="22"/>
      <c r="E34" s="23">
        <v>261734027</v>
      </c>
      <c r="F34" s="24">
        <v>261734027</v>
      </c>
      <c r="G34" s="24">
        <v>11017448</v>
      </c>
      <c r="H34" s="24">
        <v>14935245</v>
      </c>
      <c r="I34" s="24">
        <v>30102057</v>
      </c>
      <c r="J34" s="24">
        <v>56054750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56054750</v>
      </c>
      <c r="X34" s="24">
        <v>56475665</v>
      </c>
      <c r="Y34" s="24">
        <v>-420915</v>
      </c>
      <c r="Z34" s="6">
        <v>-0.75</v>
      </c>
      <c r="AA34" s="22">
        <v>261734027</v>
      </c>
    </row>
    <row r="35" spans="1:27" ht="13.5">
      <c r="A35" s="5" t="s">
        <v>39</v>
      </c>
      <c r="B35" s="3"/>
      <c r="C35" s="22">
        <v>263473054</v>
      </c>
      <c r="D35" s="22"/>
      <c r="E35" s="23">
        <v>631134068</v>
      </c>
      <c r="F35" s="24">
        <v>631134068</v>
      </c>
      <c r="G35" s="24">
        <v>45317200</v>
      </c>
      <c r="H35" s="24">
        <v>45292903</v>
      </c>
      <c r="I35" s="24">
        <v>54363588</v>
      </c>
      <c r="J35" s="24">
        <v>144973691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144973691</v>
      </c>
      <c r="X35" s="24">
        <v>162728303</v>
      </c>
      <c r="Y35" s="24">
        <v>-17754612</v>
      </c>
      <c r="Z35" s="6">
        <v>-10.91</v>
      </c>
      <c r="AA35" s="22">
        <v>631134068</v>
      </c>
    </row>
    <row r="36" spans="1:27" ht="13.5">
      <c r="A36" s="5" t="s">
        <v>40</v>
      </c>
      <c r="B36" s="3"/>
      <c r="C36" s="22">
        <v>16777883</v>
      </c>
      <c r="D36" s="22"/>
      <c r="E36" s="23">
        <v>134067036</v>
      </c>
      <c r="F36" s="24">
        <v>134067036</v>
      </c>
      <c r="G36" s="24">
        <v>3302930</v>
      </c>
      <c r="H36" s="24">
        <v>2929477</v>
      </c>
      <c r="I36" s="24">
        <v>4867283</v>
      </c>
      <c r="J36" s="24">
        <v>11099690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11099690</v>
      </c>
      <c r="X36" s="24">
        <v>29877182</v>
      </c>
      <c r="Y36" s="24">
        <v>-18777492</v>
      </c>
      <c r="Z36" s="6">
        <v>-62.85</v>
      </c>
      <c r="AA36" s="22">
        <v>134067036</v>
      </c>
    </row>
    <row r="37" spans="1:27" ht="13.5">
      <c r="A37" s="5" t="s">
        <v>41</v>
      </c>
      <c r="B37" s="3"/>
      <c r="C37" s="25">
        <v>17517326</v>
      </c>
      <c r="D37" s="25"/>
      <c r="E37" s="26">
        <v>81153153</v>
      </c>
      <c r="F37" s="27">
        <v>81153153</v>
      </c>
      <c r="G37" s="27">
        <v>3314400</v>
      </c>
      <c r="H37" s="27">
        <v>4288493</v>
      </c>
      <c r="I37" s="27">
        <v>3822056</v>
      </c>
      <c r="J37" s="27">
        <v>11424949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11424949</v>
      </c>
      <c r="X37" s="27">
        <v>19417024</v>
      </c>
      <c r="Y37" s="27">
        <v>-7992075</v>
      </c>
      <c r="Z37" s="7">
        <v>-41.16</v>
      </c>
      <c r="AA37" s="25">
        <v>81153153</v>
      </c>
    </row>
    <row r="38" spans="1:27" ht="13.5">
      <c r="A38" s="2" t="s">
        <v>42</v>
      </c>
      <c r="B38" s="8"/>
      <c r="C38" s="19">
        <f aca="true" t="shared" si="7" ref="C38:Y38">SUM(C39:C41)</f>
        <v>680802957</v>
      </c>
      <c r="D38" s="19">
        <f>SUM(D39:D41)</f>
        <v>0</v>
      </c>
      <c r="E38" s="20">
        <f t="shared" si="7"/>
        <v>1666828465</v>
      </c>
      <c r="F38" s="21">
        <f t="shared" si="7"/>
        <v>1666828465</v>
      </c>
      <c r="G38" s="21">
        <f t="shared" si="7"/>
        <v>67268990</v>
      </c>
      <c r="H38" s="21">
        <f t="shared" si="7"/>
        <v>80302891</v>
      </c>
      <c r="I38" s="21">
        <f t="shared" si="7"/>
        <v>102882373</v>
      </c>
      <c r="J38" s="21">
        <f t="shared" si="7"/>
        <v>250454254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250454254</v>
      </c>
      <c r="X38" s="21">
        <f t="shared" si="7"/>
        <v>446604686</v>
      </c>
      <c r="Y38" s="21">
        <f t="shared" si="7"/>
        <v>-196150432</v>
      </c>
      <c r="Z38" s="4">
        <f>+IF(X38&lt;&gt;0,+(Y38/X38)*100,0)</f>
        <v>-43.920370329477464</v>
      </c>
      <c r="AA38" s="19">
        <f>SUM(AA39:AA41)</f>
        <v>1666828465</v>
      </c>
    </row>
    <row r="39" spans="1:27" ht="13.5">
      <c r="A39" s="5" t="s">
        <v>43</v>
      </c>
      <c r="B39" s="3"/>
      <c r="C39" s="22">
        <v>356574645</v>
      </c>
      <c r="D39" s="22"/>
      <c r="E39" s="23">
        <v>783605883</v>
      </c>
      <c r="F39" s="24">
        <v>783605883</v>
      </c>
      <c r="G39" s="24">
        <v>25637699</v>
      </c>
      <c r="H39" s="24">
        <v>32593854</v>
      </c>
      <c r="I39" s="24">
        <v>35929915</v>
      </c>
      <c r="J39" s="24">
        <v>94161468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94161468</v>
      </c>
      <c r="X39" s="24">
        <v>169771522</v>
      </c>
      <c r="Y39" s="24">
        <v>-75610054</v>
      </c>
      <c r="Z39" s="6">
        <v>-44.54</v>
      </c>
      <c r="AA39" s="22">
        <v>783605883</v>
      </c>
    </row>
    <row r="40" spans="1:27" ht="13.5">
      <c r="A40" s="5" t="s">
        <v>44</v>
      </c>
      <c r="B40" s="3"/>
      <c r="C40" s="22">
        <v>286772327</v>
      </c>
      <c r="D40" s="22"/>
      <c r="E40" s="23">
        <v>830967209</v>
      </c>
      <c r="F40" s="24">
        <v>830967209</v>
      </c>
      <c r="G40" s="24">
        <v>37441523</v>
      </c>
      <c r="H40" s="24">
        <v>44799451</v>
      </c>
      <c r="I40" s="24">
        <v>63181797</v>
      </c>
      <c r="J40" s="24">
        <v>145422771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145422771</v>
      </c>
      <c r="X40" s="24">
        <v>264224783</v>
      </c>
      <c r="Y40" s="24">
        <v>-118802012</v>
      </c>
      <c r="Z40" s="6">
        <v>-44.96</v>
      </c>
      <c r="AA40" s="22">
        <v>830967209</v>
      </c>
    </row>
    <row r="41" spans="1:27" ht="13.5">
      <c r="A41" s="5" t="s">
        <v>45</v>
      </c>
      <c r="B41" s="3"/>
      <c r="C41" s="22">
        <v>37455985</v>
      </c>
      <c r="D41" s="22"/>
      <c r="E41" s="23">
        <v>52255373</v>
      </c>
      <c r="F41" s="24">
        <v>52255373</v>
      </c>
      <c r="G41" s="24">
        <v>4189768</v>
      </c>
      <c r="H41" s="24">
        <v>2909586</v>
      </c>
      <c r="I41" s="24">
        <v>3770661</v>
      </c>
      <c r="J41" s="24">
        <v>10870015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10870015</v>
      </c>
      <c r="X41" s="24">
        <v>12608381</v>
      </c>
      <c r="Y41" s="24">
        <v>-1738366</v>
      </c>
      <c r="Z41" s="6">
        <v>-13.79</v>
      </c>
      <c r="AA41" s="22">
        <v>52255373</v>
      </c>
    </row>
    <row r="42" spans="1:27" ht="13.5">
      <c r="A42" s="2" t="s">
        <v>46</v>
      </c>
      <c r="B42" s="8"/>
      <c r="C42" s="19">
        <f aca="true" t="shared" si="8" ref="C42:Y42">SUM(C43:C46)</f>
        <v>2664107955</v>
      </c>
      <c r="D42" s="19">
        <f>SUM(D43:D46)</f>
        <v>0</v>
      </c>
      <c r="E42" s="20">
        <f t="shared" si="8"/>
        <v>6147123347</v>
      </c>
      <c r="F42" s="21">
        <f t="shared" si="8"/>
        <v>6147123347</v>
      </c>
      <c r="G42" s="21">
        <f t="shared" si="8"/>
        <v>193106658</v>
      </c>
      <c r="H42" s="21">
        <f t="shared" si="8"/>
        <v>447151986</v>
      </c>
      <c r="I42" s="21">
        <f t="shared" si="8"/>
        <v>451532886</v>
      </c>
      <c r="J42" s="21">
        <f t="shared" si="8"/>
        <v>1091791530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1091791530</v>
      </c>
      <c r="X42" s="21">
        <f t="shared" si="8"/>
        <v>1530687201</v>
      </c>
      <c r="Y42" s="21">
        <f t="shared" si="8"/>
        <v>-438895671</v>
      </c>
      <c r="Z42" s="4">
        <f>+IF(X42&lt;&gt;0,+(Y42/X42)*100,0)</f>
        <v>-28.673113011807306</v>
      </c>
      <c r="AA42" s="19">
        <f>SUM(AA43:AA46)</f>
        <v>6147123347</v>
      </c>
    </row>
    <row r="43" spans="1:27" ht="13.5">
      <c r="A43" s="5" t="s">
        <v>47</v>
      </c>
      <c r="B43" s="3"/>
      <c r="C43" s="22">
        <v>1589647243</v>
      </c>
      <c r="D43" s="22"/>
      <c r="E43" s="23">
        <v>3535627052</v>
      </c>
      <c r="F43" s="24">
        <v>3535627052</v>
      </c>
      <c r="G43" s="24">
        <v>96741705</v>
      </c>
      <c r="H43" s="24">
        <v>302985001</v>
      </c>
      <c r="I43" s="24">
        <v>257791866</v>
      </c>
      <c r="J43" s="24">
        <v>657518572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657518572</v>
      </c>
      <c r="X43" s="24">
        <v>893276442</v>
      </c>
      <c r="Y43" s="24">
        <v>-235757870</v>
      </c>
      <c r="Z43" s="6">
        <v>-26.39</v>
      </c>
      <c r="AA43" s="22">
        <v>3535627052</v>
      </c>
    </row>
    <row r="44" spans="1:27" ht="13.5">
      <c r="A44" s="5" t="s">
        <v>48</v>
      </c>
      <c r="B44" s="3"/>
      <c r="C44" s="22">
        <v>659775337</v>
      </c>
      <c r="D44" s="22"/>
      <c r="E44" s="23">
        <v>1604155808</v>
      </c>
      <c r="F44" s="24">
        <v>1604155808</v>
      </c>
      <c r="G44" s="24">
        <v>47046845</v>
      </c>
      <c r="H44" s="24">
        <v>79565135</v>
      </c>
      <c r="I44" s="24">
        <v>125076012</v>
      </c>
      <c r="J44" s="24">
        <v>251687992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251687992</v>
      </c>
      <c r="X44" s="24">
        <v>385240681</v>
      </c>
      <c r="Y44" s="24">
        <v>-133552689</v>
      </c>
      <c r="Z44" s="6">
        <v>-34.67</v>
      </c>
      <c r="AA44" s="22">
        <v>1604155808</v>
      </c>
    </row>
    <row r="45" spans="1:27" ht="13.5">
      <c r="A45" s="5" t="s">
        <v>49</v>
      </c>
      <c r="B45" s="3"/>
      <c r="C45" s="25">
        <v>208101244</v>
      </c>
      <c r="D45" s="25"/>
      <c r="E45" s="26">
        <v>445915501</v>
      </c>
      <c r="F45" s="27">
        <v>445915501</v>
      </c>
      <c r="G45" s="27">
        <v>17454496</v>
      </c>
      <c r="H45" s="27">
        <v>22371692</v>
      </c>
      <c r="I45" s="27">
        <v>27101208</v>
      </c>
      <c r="J45" s="27">
        <v>66927396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66927396</v>
      </c>
      <c r="X45" s="27">
        <v>128554897</v>
      </c>
      <c r="Y45" s="27">
        <v>-61627501</v>
      </c>
      <c r="Z45" s="7">
        <v>-47.94</v>
      </c>
      <c r="AA45" s="25">
        <v>445915501</v>
      </c>
    </row>
    <row r="46" spans="1:27" ht="13.5">
      <c r="A46" s="5" t="s">
        <v>50</v>
      </c>
      <c r="B46" s="3"/>
      <c r="C46" s="22">
        <v>206584131</v>
      </c>
      <c r="D46" s="22"/>
      <c r="E46" s="23">
        <v>561424986</v>
      </c>
      <c r="F46" s="24">
        <v>561424986</v>
      </c>
      <c r="G46" s="24">
        <v>31863612</v>
      </c>
      <c r="H46" s="24">
        <v>42230158</v>
      </c>
      <c r="I46" s="24">
        <v>41563800</v>
      </c>
      <c r="J46" s="24">
        <v>115657570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115657570</v>
      </c>
      <c r="X46" s="24">
        <v>123615181</v>
      </c>
      <c r="Y46" s="24">
        <v>-7957611</v>
      </c>
      <c r="Z46" s="6">
        <v>-6.44</v>
      </c>
      <c r="AA46" s="22">
        <v>561424986</v>
      </c>
    </row>
    <row r="47" spans="1:27" ht="13.5">
      <c r="A47" s="2" t="s">
        <v>51</v>
      </c>
      <c r="B47" s="8" t="s">
        <v>52</v>
      </c>
      <c r="C47" s="19">
        <v>23573079</v>
      </c>
      <c r="D47" s="19"/>
      <c r="E47" s="20">
        <v>49765168</v>
      </c>
      <c r="F47" s="21">
        <v>49765168</v>
      </c>
      <c r="G47" s="21">
        <v>1469978</v>
      </c>
      <c r="H47" s="21">
        <v>3953862</v>
      </c>
      <c r="I47" s="21">
        <v>3454893</v>
      </c>
      <c r="J47" s="21">
        <v>8878733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8878733</v>
      </c>
      <c r="X47" s="21">
        <v>18805210</v>
      </c>
      <c r="Y47" s="21">
        <v>-9926477</v>
      </c>
      <c r="Z47" s="4">
        <v>-52.79</v>
      </c>
      <c r="AA47" s="19">
        <v>49765168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5673978722</v>
      </c>
      <c r="D48" s="40">
        <f>+D28+D32+D38+D42+D47</f>
        <v>0</v>
      </c>
      <c r="E48" s="41">
        <f t="shared" si="9"/>
        <v>13903085154</v>
      </c>
      <c r="F48" s="42">
        <f t="shared" si="9"/>
        <v>13903085154</v>
      </c>
      <c r="G48" s="42">
        <f t="shared" si="9"/>
        <v>570810951</v>
      </c>
      <c r="H48" s="42">
        <f t="shared" si="9"/>
        <v>866690536</v>
      </c>
      <c r="I48" s="42">
        <f t="shared" si="9"/>
        <v>955176332</v>
      </c>
      <c r="J48" s="42">
        <f t="shared" si="9"/>
        <v>2392677819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2392677819</v>
      </c>
      <c r="X48" s="42">
        <f t="shared" si="9"/>
        <v>3263917347</v>
      </c>
      <c r="Y48" s="42">
        <f t="shared" si="9"/>
        <v>-871239528</v>
      </c>
      <c r="Z48" s="43">
        <f>+IF(X48&lt;&gt;0,+(Y48/X48)*100,0)</f>
        <v>-26.693063438042998</v>
      </c>
      <c r="AA48" s="40">
        <f>+AA28+AA32+AA38+AA42+AA47</f>
        <v>13903085154</v>
      </c>
    </row>
    <row r="49" spans="1:27" ht="13.5">
      <c r="A49" s="14" t="s">
        <v>58</v>
      </c>
      <c r="B49" s="15"/>
      <c r="C49" s="44">
        <f aca="true" t="shared" si="10" ref="C49:Y49">+C25-C48</f>
        <v>-27541004</v>
      </c>
      <c r="D49" s="44">
        <f>+D25-D48</f>
        <v>0</v>
      </c>
      <c r="E49" s="45">
        <f t="shared" si="10"/>
        <v>428802527</v>
      </c>
      <c r="F49" s="46">
        <f t="shared" si="10"/>
        <v>428802527</v>
      </c>
      <c r="G49" s="46">
        <f t="shared" si="10"/>
        <v>1942610542</v>
      </c>
      <c r="H49" s="46">
        <f t="shared" si="10"/>
        <v>-135376299</v>
      </c>
      <c r="I49" s="46">
        <f t="shared" si="10"/>
        <v>-254026980</v>
      </c>
      <c r="J49" s="46">
        <f t="shared" si="10"/>
        <v>1553207263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1553207263</v>
      </c>
      <c r="X49" s="46">
        <f>IF(F25=F48,0,X25-X48)</f>
        <v>714197982</v>
      </c>
      <c r="Y49" s="46">
        <f t="shared" si="10"/>
        <v>839009281</v>
      </c>
      <c r="Z49" s="47">
        <f>+IF(X49&lt;&gt;0,+(Y49/X49)*100,0)</f>
        <v>117.47572831982602</v>
      </c>
      <c r="AA49" s="44">
        <f>+AA25-AA48</f>
        <v>428802527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138406755</v>
      </c>
      <c r="D5" s="19">
        <f>SUM(D6:D8)</f>
        <v>0</v>
      </c>
      <c r="E5" s="20">
        <f t="shared" si="0"/>
        <v>169253549</v>
      </c>
      <c r="F5" s="21">
        <f t="shared" si="0"/>
        <v>169253549</v>
      </c>
      <c r="G5" s="21">
        <f t="shared" si="0"/>
        <v>55478329</v>
      </c>
      <c r="H5" s="21">
        <f t="shared" si="0"/>
        <v>3620049</v>
      </c>
      <c r="I5" s="21">
        <f t="shared" si="0"/>
        <v>2777536</v>
      </c>
      <c r="J5" s="21">
        <f t="shared" si="0"/>
        <v>61875914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61875914</v>
      </c>
      <c r="X5" s="21">
        <f t="shared" si="0"/>
        <v>42276501</v>
      </c>
      <c r="Y5" s="21">
        <f t="shared" si="0"/>
        <v>19599413</v>
      </c>
      <c r="Z5" s="4">
        <f>+IF(X5&lt;&gt;0,+(Y5/X5)*100,0)</f>
        <v>46.36006418790429</v>
      </c>
      <c r="AA5" s="19">
        <f>SUM(AA6:AA8)</f>
        <v>169253549</v>
      </c>
    </row>
    <row r="6" spans="1:27" ht="13.5">
      <c r="A6" s="5" t="s">
        <v>33</v>
      </c>
      <c r="B6" s="3"/>
      <c r="C6" s="22">
        <v>104322895</v>
      </c>
      <c r="D6" s="22"/>
      <c r="E6" s="23">
        <v>120494146</v>
      </c>
      <c r="F6" s="24">
        <v>120494146</v>
      </c>
      <c r="G6" s="24">
        <v>50394000</v>
      </c>
      <c r="H6" s="24"/>
      <c r="I6" s="24"/>
      <c r="J6" s="24">
        <v>50394000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50394000</v>
      </c>
      <c r="X6" s="24">
        <v>30123501</v>
      </c>
      <c r="Y6" s="24">
        <v>20270499</v>
      </c>
      <c r="Z6" s="6">
        <v>67.29</v>
      </c>
      <c r="AA6" s="22">
        <v>120494146</v>
      </c>
    </row>
    <row r="7" spans="1:27" ht="13.5">
      <c r="A7" s="5" t="s">
        <v>34</v>
      </c>
      <c r="B7" s="3"/>
      <c r="C7" s="25">
        <v>33754610</v>
      </c>
      <c r="D7" s="25"/>
      <c r="E7" s="26">
        <v>48640270</v>
      </c>
      <c r="F7" s="27">
        <v>48640270</v>
      </c>
      <c r="G7" s="27">
        <v>5083319</v>
      </c>
      <c r="H7" s="27">
        <v>3590382</v>
      </c>
      <c r="I7" s="27">
        <v>2768256</v>
      </c>
      <c r="J7" s="27">
        <v>11441957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11441957</v>
      </c>
      <c r="X7" s="27">
        <v>12123249</v>
      </c>
      <c r="Y7" s="27">
        <v>-681292</v>
      </c>
      <c r="Z7" s="7">
        <v>-5.62</v>
      </c>
      <c r="AA7" s="25">
        <v>48640270</v>
      </c>
    </row>
    <row r="8" spans="1:27" ht="13.5">
      <c r="A8" s="5" t="s">
        <v>35</v>
      </c>
      <c r="B8" s="3"/>
      <c r="C8" s="22">
        <v>329250</v>
      </c>
      <c r="D8" s="22"/>
      <c r="E8" s="23">
        <v>119133</v>
      </c>
      <c r="F8" s="24">
        <v>119133</v>
      </c>
      <c r="G8" s="24">
        <v>1010</v>
      </c>
      <c r="H8" s="24">
        <v>29667</v>
      </c>
      <c r="I8" s="24">
        <v>9280</v>
      </c>
      <c r="J8" s="24">
        <v>39957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39957</v>
      </c>
      <c r="X8" s="24">
        <v>29751</v>
      </c>
      <c r="Y8" s="24">
        <v>10206</v>
      </c>
      <c r="Z8" s="6">
        <v>34.3</v>
      </c>
      <c r="AA8" s="22">
        <v>119133</v>
      </c>
    </row>
    <row r="9" spans="1:27" ht="13.5">
      <c r="A9" s="2" t="s">
        <v>36</v>
      </c>
      <c r="B9" s="3"/>
      <c r="C9" s="19">
        <f aca="true" t="shared" si="1" ref="C9:Y9">SUM(C10:C14)</f>
        <v>2616366</v>
      </c>
      <c r="D9" s="19">
        <f>SUM(D10:D14)</f>
        <v>0</v>
      </c>
      <c r="E9" s="20">
        <f t="shared" si="1"/>
        <v>4147637</v>
      </c>
      <c r="F9" s="21">
        <f t="shared" si="1"/>
        <v>4147637</v>
      </c>
      <c r="G9" s="21">
        <f t="shared" si="1"/>
        <v>173196</v>
      </c>
      <c r="H9" s="21">
        <f t="shared" si="1"/>
        <v>406501</v>
      </c>
      <c r="I9" s="21">
        <f t="shared" si="1"/>
        <v>215980</v>
      </c>
      <c r="J9" s="21">
        <f t="shared" si="1"/>
        <v>795677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795677</v>
      </c>
      <c r="X9" s="21">
        <f t="shared" si="1"/>
        <v>1036998</v>
      </c>
      <c r="Y9" s="21">
        <f t="shared" si="1"/>
        <v>-241321</v>
      </c>
      <c r="Z9" s="4">
        <f>+IF(X9&lt;&gt;0,+(Y9/X9)*100,0)</f>
        <v>-23.27111527698221</v>
      </c>
      <c r="AA9" s="19">
        <f>SUM(AA10:AA14)</f>
        <v>4147637</v>
      </c>
    </row>
    <row r="10" spans="1:27" ht="13.5">
      <c r="A10" s="5" t="s">
        <v>37</v>
      </c>
      <c r="B10" s="3"/>
      <c r="C10" s="22">
        <v>237230</v>
      </c>
      <c r="D10" s="22"/>
      <c r="E10" s="23">
        <v>139000</v>
      </c>
      <c r="F10" s="24">
        <v>139000</v>
      </c>
      <c r="G10" s="24">
        <v>29544</v>
      </c>
      <c r="H10" s="24">
        <v>14980</v>
      </c>
      <c r="I10" s="24">
        <v>18867</v>
      </c>
      <c r="J10" s="24">
        <v>63391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63391</v>
      </c>
      <c r="X10" s="24">
        <v>34749</v>
      </c>
      <c r="Y10" s="24">
        <v>28642</v>
      </c>
      <c r="Z10" s="6">
        <v>82.43</v>
      </c>
      <c r="AA10" s="22">
        <v>139000</v>
      </c>
    </row>
    <row r="11" spans="1:27" ht="13.5">
      <c r="A11" s="5" t="s">
        <v>38</v>
      </c>
      <c r="B11" s="3"/>
      <c r="C11" s="22">
        <v>22268</v>
      </c>
      <c r="D11" s="22"/>
      <c r="E11" s="23">
        <v>27577</v>
      </c>
      <c r="F11" s="24">
        <v>27577</v>
      </c>
      <c r="G11" s="24">
        <v>1620</v>
      </c>
      <c r="H11" s="24">
        <v>1916</v>
      </c>
      <c r="I11" s="24">
        <v>1500</v>
      </c>
      <c r="J11" s="24">
        <v>5036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5036</v>
      </c>
      <c r="X11" s="24">
        <v>6999</v>
      </c>
      <c r="Y11" s="24">
        <v>-1963</v>
      </c>
      <c r="Z11" s="6">
        <v>-28.05</v>
      </c>
      <c r="AA11" s="22">
        <v>27577</v>
      </c>
    </row>
    <row r="12" spans="1:27" ht="13.5">
      <c r="A12" s="5" t="s">
        <v>39</v>
      </c>
      <c r="B12" s="3"/>
      <c r="C12" s="22">
        <v>2166486</v>
      </c>
      <c r="D12" s="22"/>
      <c r="E12" s="23">
        <v>3299000</v>
      </c>
      <c r="F12" s="24">
        <v>3299000</v>
      </c>
      <c r="G12" s="24">
        <v>126826</v>
      </c>
      <c r="H12" s="24">
        <v>374674</v>
      </c>
      <c r="I12" s="24">
        <v>180641</v>
      </c>
      <c r="J12" s="24">
        <v>682141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682141</v>
      </c>
      <c r="X12" s="24">
        <v>824751</v>
      </c>
      <c r="Y12" s="24">
        <v>-142610</v>
      </c>
      <c r="Z12" s="6">
        <v>-17.29</v>
      </c>
      <c r="AA12" s="22">
        <v>3299000</v>
      </c>
    </row>
    <row r="13" spans="1:27" ht="13.5">
      <c r="A13" s="5" t="s">
        <v>40</v>
      </c>
      <c r="B13" s="3"/>
      <c r="C13" s="22">
        <v>190382</v>
      </c>
      <c r="D13" s="22"/>
      <c r="E13" s="23">
        <v>682060</v>
      </c>
      <c r="F13" s="24">
        <v>682060</v>
      </c>
      <c r="G13" s="24">
        <v>15206</v>
      </c>
      <c r="H13" s="24">
        <v>14931</v>
      </c>
      <c r="I13" s="24">
        <v>14972</v>
      </c>
      <c r="J13" s="24">
        <v>45109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45109</v>
      </c>
      <c r="X13" s="24">
        <v>170499</v>
      </c>
      <c r="Y13" s="24">
        <v>-125390</v>
      </c>
      <c r="Z13" s="6">
        <v>-73.54</v>
      </c>
      <c r="AA13" s="22">
        <v>682060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10278413</v>
      </c>
      <c r="D15" s="19">
        <f>SUM(D16:D18)</f>
        <v>0</v>
      </c>
      <c r="E15" s="20">
        <f t="shared" si="2"/>
        <v>91894631</v>
      </c>
      <c r="F15" s="21">
        <f t="shared" si="2"/>
        <v>91894631</v>
      </c>
      <c r="G15" s="21">
        <f t="shared" si="2"/>
        <v>34225</v>
      </c>
      <c r="H15" s="21">
        <f t="shared" si="2"/>
        <v>1189174</v>
      </c>
      <c r="I15" s="21">
        <f t="shared" si="2"/>
        <v>2825</v>
      </c>
      <c r="J15" s="21">
        <f t="shared" si="2"/>
        <v>1226224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1226224</v>
      </c>
      <c r="X15" s="21">
        <f t="shared" si="2"/>
        <v>3532251</v>
      </c>
      <c r="Y15" s="21">
        <f t="shared" si="2"/>
        <v>-2306027</v>
      </c>
      <c r="Z15" s="4">
        <f>+IF(X15&lt;&gt;0,+(Y15/X15)*100,0)</f>
        <v>-65.28491321822825</v>
      </c>
      <c r="AA15" s="19">
        <f>SUM(AA16:AA18)</f>
        <v>91894631</v>
      </c>
    </row>
    <row r="16" spans="1:27" ht="13.5">
      <c r="A16" s="5" t="s">
        <v>43</v>
      </c>
      <c r="B16" s="3"/>
      <c r="C16" s="22">
        <v>311357</v>
      </c>
      <c r="D16" s="22"/>
      <c r="E16" s="23"/>
      <c r="F16" s="24"/>
      <c r="G16" s="24">
        <v>34225</v>
      </c>
      <c r="H16" s="24">
        <v>27174</v>
      </c>
      <c r="I16" s="24">
        <v>2500</v>
      </c>
      <c r="J16" s="24">
        <v>63899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63899</v>
      </c>
      <c r="X16" s="24"/>
      <c r="Y16" s="24">
        <v>63899</v>
      </c>
      <c r="Z16" s="6">
        <v>0</v>
      </c>
      <c r="AA16" s="22"/>
    </row>
    <row r="17" spans="1:27" ht="13.5">
      <c r="A17" s="5" t="s">
        <v>44</v>
      </c>
      <c r="B17" s="3"/>
      <c r="C17" s="22">
        <v>9967056</v>
      </c>
      <c r="D17" s="22"/>
      <c r="E17" s="23">
        <v>91894631</v>
      </c>
      <c r="F17" s="24">
        <v>91894631</v>
      </c>
      <c r="G17" s="24"/>
      <c r="H17" s="24">
        <v>1162000</v>
      </c>
      <c r="I17" s="24">
        <v>325</v>
      </c>
      <c r="J17" s="24">
        <v>1162325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1162325</v>
      </c>
      <c r="X17" s="24">
        <v>3532251</v>
      </c>
      <c r="Y17" s="24">
        <v>-2369926</v>
      </c>
      <c r="Z17" s="6">
        <v>-67.09</v>
      </c>
      <c r="AA17" s="22">
        <v>91894631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220137063</v>
      </c>
      <c r="D19" s="19">
        <f>SUM(D20:D23)</f>
        <v>0</v>
      </c>
      <c r="E19" s="20">
        <f t="shared" si="3"/>
        <v>136732867</v>
      </c>
      <c r="F19" s="21">
        <f t="shared" si="3"/>
        <v>136732867</v>
      </c>
      <c r="G19" s="21">
        <f t="shared" si="3"/>
        <v>11646867</v>
      </c>
      <c r="H19" s="21">
        <f t="shared" si="3"/>
        <v>6739709</v>
      </c>
      <c r="I19" s="21">
        <f t="shared" si="3"/>
        <v>6067404</v>
      </c>
      <c r="J19" s="21">
        <f t="shared" si="3"/>
        <v>24453980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24453980</v>
      </c>
      <c r="X19" s="21">
        <f t="shared" si="3"/>
        <v>34220250</v>
      </c>
      <c r="Y19" s="21">
        <f t="shared" si="3"/>
        <v>-9766270</v>
      </c>
      <c r="Z19" s="4">
        <f>+IF(X19&lt;&gt;0,+(Y19/X19)*100,0)</f>
        <v>-28.53944667265727</v>
      </c>
      <c r="AA19" s="19">
        <f>SUM(AA20:AA23)</f>
        <v>136732867</v>
      </c>
    </row>
    <row r="20" spans="1:27" ht="13.5">
      <c r="A20" s="5" t="s">
        <v>47</v>
      </c>
      <c r="B20" s="3"/>
      <c r="C20" s="22">
        <v>193499762</v>
      </c>
      <c r="D20" s="22"/>
      <c r="E20" s="23">
        <v>99876543</v>
      </c>
      <c r="F20" s="24">
        <v>99876543</v>
      </c>
      <c r="G20" s="24">
        <v>7262377</v>
      </c>
      <c r="H20" s="24">
        <v>4048939</v>
      </c>
      <c r="I20" s="24">
        <v>3865438</v>
      </c>
      <c r="J20" s="24">
        <v>15176754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15176754</v>
      </c>
      <c r="X20" s="24">
        <v>24969249</v>
      </c>
      <c r="Y20" s="24">
        <v>-9792495</v>
      </c>
      <c r="Z20" s="6">
        <v>-39.22</v>
      </c>
      <c r="AA20" s="22">
        <v>99876543</v>
      </c>
    </row>
    <row r="21" spans="1:27" ht="13.5">
      <c r="A21" s="5" t="s">
        <v>48</v>
      </c>
      <c r="B21" s="3"/>
      <c r="C21" s="22">
        <v>13781998</v>
      </c>
      <c r="D21" s="22"/>
      <c r="E21" s="23">
        <v>18474697</v>
      </c>
      <c r="F21" s="24">
        <v>18474697</v>
      </c>
      <c r="G21" s="24">
        <v>3154737</v>
      </c>
      <c r="H21" s="24">
        <v>1511061</v>
      </c>
      <c r="I21" s="24">
        <v>967440</v>
      </c>
      <c r="J21" s="24">
        <v>5633238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5633238</v>
      </c>
      <c r="X21" s="24">
        <v>4618749</v>
      </c>
      <c r="Y21" s="24">
        <v>1014489</v>
      </c>
      <c r="Z21" s="6">
        <v>21.96</v>
      </c>
      <c r="AA21" s="22">
        <v>18474697</v>
      </c>
    </row>
    <row r="22" spans="1:27" ht="13.5">
      <c r="A22" s="5" t="s">
        <v>49</v>
      </c>
      <c r="B22" s="3"/>
      <c r="C22" s="25">
        <v>5758855</v>
      </c>
      <c r="D22" s="25"/>
      <c r="E22" s="26">
        <v>10777779</v>
      </c>
      <c r="F22" s="27">
        <v>10777779</v>
      </c>
      <c r="G22" s="27">
        <v>586829</v>
      </c>
      <c r="H22" s="27">
        <v>536601</v>
      </c>
      <c r="I22" s="27">
        <v>591396</v>
      </c>
      <c r="J22" s="27">
        <v>1714826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1714826</v>
      </c>
      <c r="X22" s="27">
        <v>2731251</v>
      </c>
      <c r="Y22" s="27">
        <v>-1016425</v>
      </c>
      <c r="Z22" s="7">
        <v>-37.21</v>
      </c>
      <c r="AA22" s="25">
        <v>10777779</v>
      </c>
    </row>
    <row r="23" spans="1:27" ht="13.5">
      <c r="A23" s="5" t="s">
        <v>50</v>
      </c>
      <c r="B23" s="3"/>
      <c r="C23" s="22">
        <v>7096448</v>
      </c>
      <c r="D23" s="22"/>
      <c r="E23" s="23">
        <v>7603848</v>
      </c>
      <c r="F23" s="24">
        <v>7603848</v>
      </c>
      <c r="G23" s="24">
        <v>642924</v>
      </c>
      <c r="H23" s="24">
        <v>643108</v>
      </c>
      <c r="I23" s="24">
        <v>643130</v>
      </c>
      <c r="J23" s="24">
        <v>1929162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1929162</v>
      </c>
      <c r="X23" s="24">
        <v>1901001</v>
      </c>
      <c r="Y23" s="24">
        <v>28161</v>
      </c>
      <c r="Z23" s="6">
        <v>1.48</v>
      </c>
      <c r="AA23" s="22">
        <v>7603848</v>
      </c>
    </row>
    <row r="24" spans="1:27" ht="13.5">
      <c r="A24" s="2" t="s">
        <v>51</v>
      </c>
      <c r="B24" s="8" t="s">
        <v>52</v>
      </c>
      <c r="C24" s="19">
        <v>3722484</v>
      </c>
      <c r="D24" s="19"/>
      <c r="E24" s="20">
        <v>18347338</v>
      </c>
      <c r="F24" s="21">
        <v>18347338</v>
      </c>
      <c r="G24" s="21">
        <v>203</v>
      </c>
      <c r="H24" s="21">
        <v>10057</v>
      </c>
      <c r="I24" s="21">
        <v>10057</v>
      </c>
      <c r="J24" s="21">
        <v>20317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20317</v>
      </c>
      <c r="X24" s="21">
        <v>4586751</v>
      </c>
      <c r="Y24" s="21">
        <v>-4566434</v>
      </c>
      <c r="Z24" s="4">
        <v>-99.56</v>
      </c>
      <c r="AA24" s="19">
        <v>18347338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375161081</v>
      </c>
      <c r="D25" s="40">
        <f>+D5+D9+D15+D19+D24</f>
        <v>0</v>
      </c>
      <c r="E25" s="41">
        <f t="shared" si="4"/>
        <v>420376022</v>
      </c>
      <c r="F25" s="42">
        <f t="shared" si="4"/>
        <v>420376022</v>
      </c>
      <c r="G25" s="42">
        <f t="shared" si="4"/>
        <v>67332820</v>
      </c>
      <c r="H25" s="42">
        <f t="shared" si="4"/>
        <v>11965490</v>
      </c>
      <c r="I25" s="42">
        <f t="shared" si="4"/>
        <v>9073802</v>
      </c>
      <c r="J25" s="42">
        <f t="shared" si="4"/>
        <v>88372112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88372112</v>
      </c>
      <c r="X25" s="42">
        <f t="shared" si="4"/>
        <v>85652751</v>
      </c>
      <c r="Y25" s="42">
        <f t="shared" si="4"/>
        <v>2719361</v>
      </c>
      <c r="Z25" s="43">
        <f>+IF(X25&lt;&gt;0,+(Y25/X25)*100,0)</f>
        <v>3.1748670862889155</v>
      </c>
      <c r="AA25" s="40">
        <f>+AA5+AA9+AA15+AA19+AA24</f>
        <v>420376022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108303752</v>
      </c>
      <c r="D28" s="19">
        <f>SUM(D29:D31)</f>
        <v>0</v>
      </c>
      <c r="E28" s="20">
        <f t="shared" si="5"/>
        <v>194333387</v>
      </c>
      <c r="F28" s="21">
        <f t="shared" si="5"/>
        <v>194333387</v>
      </c>
      <c r="G28" s="21">
        <f t="shared" si="5"/>
        <v>6900836</v>
      </c>
      <c r="H28" s="21">
        <f t="shared" si="5"/>
        <v>5665134</v>
      </c>
      <c r="I28" s="21">
        <f t="shared" si="5"/>
        <v>5419418</v>
      </c>
      <c r="J28" s="21">
        <f t="shared" si="5"/>
        <v>17985388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17985388</v>
      </c>
      <c r="X28" s="21">
        <f t="shared" si="5"/>
        <v>47700498</v>
      </c>
      <c r="Y28" s="21">
        <f t="shared" si="5"/>
        <v>-29715110</v>
      </c>
      <c r="Z28" s="4">
        <f>+IF(X28&lt;&gt;0,+(Y28/X28)*100,0)</f>
        <v>-62.29517771491609</v>
      </c>
      <c r="AA28" s="19">
        <f>SUM(AA29:AA31)</f>
        <v>194333387</v>
      </c>
    </row>
    <row r="29" spans="1:27" ht="13.5">
      <c r="A29" s="5" t="s">
        <v>33</v>
      </c>
      <c r="B29" s="3"/>
      <c r="C29" s="22">
        <v>33093125</v>
      </c>
      <c r="D29" s="22"/>
      <c r="E29" s="23">
        <v>42057438</v>
      </c>
      <c r="F29" s="24">
        <v>42057438</v>
      </c>
      <c r="G29" s="24">
        <v>1958974</v>
      </c>
      <c r="H29" s="24">
        <v>2136847</v>
      </c>
      <c r="I29" s="24">
        <v>1922353</v>
      </c>
      <c r="J29" s="24">
        <v>6018174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6018174</v>
      </c>
      <c r="X29" s="24">
        <v>11387499</v>
      </c>
      <c r="Y29" s="24">
        <v>-5369325</v>
      </c>
      <c r="Z29" s="6">
        <v>-47.15</v>
      </c>
      <c r="AA29" s="22">
        <v>42057438</v>
      </c>
    </row>
    <row r="30" spans="1:27" ht="13.5">
      <c r="A30" s="5" t="s">
        <v>34</v>
      </c>
      <c r="B30" s="3"/>
      <c r="C30" s="25">
        <v>60992755</v>
      </c>
      <c r="D30" s="25"/>
      <c r="E30" s="26">
        <v>136438949</v>
      </c>
      <c r="F30" s="27">
        <v>136438949</v>
      </c>
      <c r="G30" s="27">
        <v>3580020</v>
      </c>
      <c r="H30" s="27">
        <v>2400817</v>
      </c>
      <c r="I30" s="27">
        <v>2510461</v>
      </c>
      <c r="J30" s="27">
        <v>8491298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8491298</v>
      </c>
      <c r="X30" s="27">
        <v>32353749</v>
      </c>
      <c r="Y30" s="27">
        <v>-23862451</v>
      </c>
      <c r="Z30" s="7">
        <v>-73.75</v>
      </c>
      <c r="AA30" s="25">
        <v>136438949</v>
      </c>
    </row>
    <row r="31" spans="1:27" ht="13.5">
      <c r="A31" s="5" t="s">
        <v>35</v>
      </c>
      <c r="B31" s="3"/>
      <c r="C31" s="22">
        <v>14217872</v>
      </c>
      <c r="D31" s="22"/>
      <c r="E31" s="23">
        <v>15837000</v>
      </c>
      <c r="F31" s="24">
        <v>15837000</v>
      </c>
      <c r="G31" s="24">
        <v>1361842</v>
      </c>
      <c r="H31" s="24">
        <v>1127470</v>
      </c>
      <c r="I31" s="24">
        <v>986604</v>
      </c>
      <c r="J31" s="24">
        <v>3475916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3475916</v>
      </c>
      <c r="X31" s="24">
        <v>3959250</v>
      </c>
      <c r="Y31" s="24">
        <v>-483334</v>
      </c>
      <c r="Z31" s="6">
        <v>-12.21</v>
      </c>
      <c r="AA31" s="22">
        <v>15837000</v>
      </c>
    </row>
    <row r="32" spans="1:27" ht="13.5">
      <c r="A32" s="2" t="s">
        <v>36</v>
      </c>
      <c r="B32" s="3"/>
      <c r="C32" s="19">
        <f aca="true" t="shared" si="6" ref="C32:Y32">SUM(C33:C37)</f>
        <v>24025647</v>
      </c>
      <c r="D32" s="19">
        <f>SUM(D33:D37)</f>
        <v>0</v>
      </c>
      <c r="E32" s="20">
        <f t="shared" si="6"/>
        <v>21501075</v>
      </c>
      <c r="F32" s="21">
        <f t="shared" si="6"/>
        <v>21501075</v>
      </c>
      <c r="G32" s="21">
        <f t="shared" si="6"/>
        <v>1865159</v>
      </c>
      <c r="H32" s="21">
        <f t="shared" si="6"/>
        <v>1599485</v>
      </c>
      <c r="I32" s="21">
        <f t="shared" si="6"/>
        <v>2650240</v>
      </c>
      <c r="J32" s="21">
        <f t="shared" si="6"/>
        <v>6114884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6114884</v>
      </c>
      <c r="X32" s="21">
        <f t="shared" si="6"/>
        <v>5382750</v>
      </c>
      <c r="Y32" s="21">
        <f t="shared" si="6"/>
        <v>732134</v>
      </c>
      <c r="Z32" s="4">
        <f>+IF(X32&lt;&gt;0,+(Y32/X32)*100,0)</f>
        <v>13.601486229157958</v>
      </c>
      <c r="AA32" s="19">
        <f>SUM(AA33:AA37)</f>
        <v>21501075</v>
      </c>
    </row>
    <row r="33" spans="1:27" ht="13.5">
      <c r="A33" s="5" t="s">
        <v>37</v>
      </c>
      <c r="B33" s="3"/>
      <c r="C33" s="22">
        <v>8018868</v>
      </c>
      <c r="D33" s="22"/>
      <c r="E33" s="23">
        <v>2009000</v>
      </c>
      <c r="F33" s="24">
        <v>2009000</v>
      </c>
      <c r="G33" s="24">
        <v>254462</v>
      </c>
      <c r="H33" s="24">
        <v>245632</v>
      </c>
      <c r="I33" s="24">
        <v>780653</v>
      </c>
      <c r="J33" s="24">
        <v>1280747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1280747</v>
      </c>
      <c r="X33" s="24">
        <v>502251</v>
      </c>
      <c r="Y33" s="24">
        <v>778496</v>
      </c>
      <c r="Z33" s="6">
        <v>155</v>
      </c>
      <c r="AA33" s="22">
        <v>2009000</v>
      </c>
    </row>
    <row r="34" spans="1:27" ht="13.5">
      <c r="A34" s="5" t="s">
        <v>38</v>
      </c>
      <c r="B34" s="3"/>
      <c r="C34" s="22">
        <v>2782129</v>
      </c>
      <c r="D34" s="22"/>
      <c r="E34" s="23">
        <v>3150914</v>
      </c>
      <c r="F34" s="24">
        <v>3150914</v>
      </c>
      <c r="G34" s="24">
        <v>235632</v>
      </c>
      <c r="H34" s="24">
        <v>335711</v>
      </c>
      <c r="I34" s="24">
        <v>226784</v>
      </c>
      <c r="J34" s="24">
        <v>798127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798127</v>
      </c>
      <c r="X34" s="24">
        <v>795000</v>
      </c>
      <c r="Y34" s="24">
        <v>3127</v>
      </c>
      <c r="Z34" s="6">
        <v>0.39</v>
      </c>
      <c r="AA34" s="22">
        <v>3150914</v>
      </c>
    </row>
    <row r="35" spans="1:27" ht="13.5">
      <c r="A35" s="5" t="s">
        <v>39</v>
      </c>
      <c r="B35" s="3"/>
      <c r="C35" s="22">
        <v>12221794</v>
      </c>
      <c r="D35" s="22"/>
      <c r="E35" s="23">
        <v>13242674</v>
      </c>
      <c r="F35" s="24">
        <v>13242674</v>
      </c>
      <c r="G35" s="24">
        <v>1294697</v>
      </c>
      <c r="H35" s="24">
        <v>945721</v>
      </c>
      <c r="I35" s="24">
        <v>1515775</v>
      </c>
      <c r="J35" s="24">
        <v>3756193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3756193</v>
      </c>
      <c r="X35" s="24">
        <v>3310749</v>
      </c>
      <c r="Y35" s="24">
        <v>445444</v>
      </c>
      <c r="Z35" s="6">
        <v>13.45</v>
      </c>
      <c r="AA35" s="22">
        <v>13242674</v>
      </c>
    </row>
    <row r="36" spans="1:27" ht="13.5">
      <c r="A36" s="5" t="s">
        <v>40</v>
      </c>
      <c r="B36" s="3"/>
      <c r="C36" s="22">
        <v>31302</v>
      </c>
      <c r="D36" s="22"/>
      <c r="E36" s="23">
        <v>34846</v>
      </c>
      <c r="F36" s="24">
        <v>34846</v>
      </c>
      <c r="G36" s="24"/>
      <c r="H36" s="24"/>
      <c r="I36" s="24">
        <v>6573</v>
      </c>
      <c r="J36" s="24">
        <v>6573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6573</v>
      </c>
      <c r="X36" s="24">
        <v>8751</v>
      </c>
      <c r="Y36" s="24">
        <v>-2178</v>
      </c>
      <c r="Z36" s="6">
        <v>-24.89</v>
      </c>
      <c r="AA36" s="22">
        <v>34846</v>
      </c>
    </row>
    <row r="37" spans="1:27" ht="13.5">
      <c r="A37" s="5" t="s">
        <v>41</v>
      </c>
      <c r="B37" s="3"/>
      <c r="C37" s="25">
        <v>971554</v>
      </c>
      <c r="D37" s="25"/>
      <c r="E37" s="26">
        <v>3063641</v>
      </c>
      <c r="F37" s="27">
        <v>3063641</v>
      </c>
      <c r="G37" s="27">
        <v>80368</v>
      </c>
      <c r="H37" s="27">
        <v>72421</v>
      </c>
      <c r="I37" s="27">
        <v>120455</v>
      </c>
      <c r="J37" s="27">
        <v>273244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273244</v>
      </c>
      <c r="X37" s="27">
        <v>765999</v>
      </c>
      <c r="Y37" s="27">
        <v>-492755</v>
      </c>
      <c r="Z37" s="7">
        <v>-64.33</v>
      </c>
      <c r="AA37" s="25">
        <v>3063641</v>
      </c>
    </row>
    <row r="38" spans="1:27" ht="13.5">
      <c r="A38" s="2" t="s">
        <v>42</v>
      </c>
      <c r="B38" s="8"/>
      <c r="C38" s="19">
        <f aca="true" t="shared" si="7" ref="C38:Y38">SUM(C39:C41)</f>
        <v>31240212</v>
      </c>
      <c r="D38" s="19">
        <f>SUM(D39:D41)</f>
        <v>0</v>
      </c>
      <c r="E38" s="20">
        <f t="shared" si="7"/>
        <v>35912988</v>
      </c>
      <c r="F38" s="21">
        <f t="shared" si="7"/>
        <v>35912988</v>
      </c>
      <c r="G38" s="21">
        <f t="shared" si="7"/>
        <v>2115603</v>
      </c>
      <c r="H38" s="21">
        <f t="shared" si="7"/>
        <v>2619596</v>
      </c>
      <c r="I38" s="21">
        <f t="shared" si="7"/>
        <v>1947386</v>
      </c>
      <c r="J38" s="21">
        <f t="shared" si="7"/>
        <v>6682585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6682585</v>
      </c>
      <c r="X38" s="21">
        <f t="shared" si="7"/>
        <v>9230001</v>
      </c>
      <c r="Y38" s="21">
        <f t="shared" si="7"/>
        <v>-2547416</v>
      </c>
      <c r="Z38" s="4">
        <f>+IF(X38&lt;&gt;0,+(Y38/X38)*100,0)</f>
        <v>-27.599303618710337</v>
      </c>
      <c r="AA38" s="19">
        <f>SUM(AA39:AA41)</f>
        <v>35912988</v>
      </c>
    </row>
    <row r="39" spans="1:27" ht="13.5">
      <c r="A39" s="5" t="s">
        <v>43</v>
      </c>
      <c r="B39" s="3"/>
      <c r="C39" s="22">
        <v>1655643</v>
      </c>
      <c r="D39" s="22"/>
      <c r="E39" s="23"/>
      <c r="F39" s="24"/>
      <c r="G39" s="24">
        <v>158142</v>
      </c>
      <c r="H39" s="24">
        <v>176666</v>
      </c>
      <c r="I39" s="24">
        <v>110506</v>
      </c>
      <c r="J39" s="24">
        <v>445314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445314</v>
      </c>
      <c r="X39" s="24"/>
      <c r="Y39" s="24">
        <v>445314</v>
      </c>
      <c r="Z39" s="6">
        <v>0</v>
      </c>
      <c r="AA39" s="22"/>
    </row>
    <row r="40" spans="1:27" ht="13.5">
      <c r="A40" s="5" t="s">
        <v>44</v>
      </c>
      <c r="B40" s="3"/>
      <c r="C40" s="22">
        <v>29584569</v>
      </c>
      <c r="D40" s="22"/>
      <c r="E40" s="23">
        <v>35912988</v>
      </c>
      <c r="F40" s="24">
        <v>35912988</v>
      </c>
      <c r="G40" s="24">
        <v>1957461</v>
      </c>
      <c r="H40" s="24">
        <v>2442930</v>
      </c>
      <c r="I40" s="24">
        <v>1836880</v>
      </c>
      <c r="J40" s="24">
        <v>6237271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6237271</v>
      </c>
      <c r="X40" s="24">
        <v>9230001</v>
      </c>
      <c r="Y40" s="24">
        <v>-2992730</v>
      </c>
      <c r="Z40" s="6">
        <v>-32.42</v>
      </c>
      <c r="AA40" s="22">
        <v>35912988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131340558</v>
      </c>
      <c r="D42" s="19">
        <f>SUM(D43:D46)</f>
        <v>0</v>
      </c>
      <c r="E42" s="20">
        <f t="shared" si="8"/>
        <v>145628563</v>
      </c>
      <c r="F42" s="21">
        <f t="shared" si="8"/>
        <v>145628563</v>
      </c>
      <c r="G42" s="21">
        <f t="shared" si="8"/>
        <v>4321996</v>
      </c>
      <c r="H42" s="21">
        <f t="shared" si="8"/>
        <v>17073814</v>
      </c>
      <c r="I42" s="21">
        <f t="shared" si="8"/>
        <v>6434627</v>
      </c>
      <c r="J42" s="21">
        <f t="shared" si="8"/>
        <v>27830437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27830437</v>
      </c>
      <c r="X42" s="21">
        <f t="shared" si="8"/>
        <v>36284997</v>
      </c>
      <c r="Y42" s="21">
        <f t="shared" si="8"/>
        <v>-8454560</v>
      </c>
      <c r="Z42" s="4">
        <f>+IF(X42&lt;&gt;0,+(Y42/X42)*100,0)</f>
        <v>-23.300429100214615</v>
      </c>
      <c r="AA42" s="19">
        <f>SUM(AA43:AA46)</f>
        <v>145628563</v>
      </c>
    </row>
    <row r="43" spans="1:27" ht="13.5">
      <c r="A43" s="5" t="s">
        <v>47</v>
      </c>
      <c r="B43" s="3"/>
      <c r="C43" s="22">
        <v>85600664</v>
      </c>
      <c r="D43" s="22"/>
      <c r="E43" s="23">
        <v>101551214</v>
      </c>
      <c r="F43" s="24">
        <v>101551214</v>
      </c>
      <c r="G43" s="24">
        <v>928113</v>
      </c>
      <c r="H43" s="24">
        <v>14218982</v>
      </c>
      <c r="I43" s="24">
        <v>1831949</v>
      </c>
      <c r="J43" s="24">
        <v>16979044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16979044</v>
      </c>
      <c r="X43" s="24">
        <v>25387749</v>
      </c>
      <c r="Y43" s="24">
        <v>-8408705</v>
      </c>
      <c r="Z43" s="6">
        <v>-33.12</v>
      </c>
      <c r="AA43" s="22">
        <v>101551214</v>
      </c>
    </row>
    <row r="44" spans="1:27" ht="13.5">
      <c r="A44" s="5" t="s">
        <v>48</v>
      </c>
      <c r="B44" s="3"/>
      <c r="C44" s="22">
        <v>33162524</v>
      </c>
      <c r="D44" s="22"/>
      <c r="E44" s="23">
        <v>23315452</v>
      </c>
      <c r="F44" s="24">
        <v>23315452</v>
      </c>
      <c r="G44" s="24">
        <v>2251352</v>
      </c>
      <c r="H44" s="24">
        <v>1850878</v>
      </c>
      <c r="I44" s="24">
        <v>3580891</v>
      </c>
      <c r="J44" s="24">
        <v>7683121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7683121</v>
      </c>
      <c r="X44" s="24">
        <v>6923250</v>
      </c>
      <c r="Y44" s="24">
        <v>759871</v>
      </c>
      <c r="Z44" s="6">
        <v>10.98</v>
      </c>
      <c r="AA44" s="22">
        <v>23315452</v>
      </c>
    </row>
    <row r="45" spans="1:27" ht="13.5">
      <c r="A45" s="5" t="s">
        <v>49</v>
      </c>
      <c r="B45" s="3"/>
      <c r="C45" s="25">
        <v>3233373</v>
      </c>
      <c r="D45" s="25"/>
      <c r="E45" s="26">
        <v>10410567</v>
      </c>
      <c r="F45" s="27">
        <v>10410567</v>
      </c>
      <c r="G45" s="27">
        <v>116999</v>
      </c>
      <c r="H45" s="27">
        <v>117785</v>
      </c>
      <c r="I45" s="27">
        <v>140195</v>
      </c>
      <c r="J45" s="27">
        <v>374979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374979</v>
      </c>
      <c r="X45" s="27">
        <v>1377999</v>
      </c>
      <c r="Y45" s="27">
        <v>-1003020</v>
      </c>
      <c r="Z45" s="7">
        <v>-72.79</v>
      </c>
      <c r="AA45" s="25">
        <v>10410567</v>
      </c>
    </row>
    <row r="46" spans="1:27" ht="13.5">
      <c r="A46" s="5" t="s">
        <v>50</v>
      </c>
      <c r="B46" s="3"/>
      <c r="C46" s="22">
        <v>9343997</v>
      </c>
      <c r="D46" s="22"/>
      <c r="E46" s="23">
        <v>10351330</v>
      </c>
      <c r="F46" s="24">
        <v>10351330</v>
      </c>
      <c r="G46" s="24">
        <v>1025532</v>
      </c>
      <c r="H46" s="24">
        <v>886169</v>
      </c>
      <c r="I46" s="24">
        <v>881592</v>
      </c>
      <c r="J46" s="24">
        <v>2793293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2793293</v>
      </c>
      <c r="X46" s="24">
        <v>2595999</v>
      </c>
      <c r="Y46" s="24">
        <v>197294</v>
      </c>
      <c r="Z46" s="6">
        <v>7.6</v>
      </c>
      <c r="AA46" s="22">
        <v>10351330</v>
      </c>
    </row>
    <row r="47" spans="1:27" ht="13.5">
      <c r="A47" s="2" t="s">
        <v>51</v>
      </c>
      <c r="B47" s="8" t="s">
        <v>52</v>
      </c>
      <c r="C47" s="19">
        <v>11337161</v>
      </c>
      <c r="D47" s="19"/>
      <c r="E47" s="20">
        <v>18259759</v>
      </c>
      <c r="F47" s="21">
        <v>18259759</v>
      </c>
      <c r="G47" s="21">
        <v>504339</v>
      </c>
      <c r="H47" s="21">
        <v>2135331</v>
      </c>
      <c r="I47" s="21">
        <v>2202140</v>
      </c>
      <c r="J47" s="21">
        <v>4841810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4841810</v>
      </c>
      <c r="X47" s="21">
        <v>3974751</v>
      </c>
      <c r="Y47" s="21">
        <v>867059</v>
      </c>
      <c r="Z47" s="4">
        <v>21.81</v>
      </c>
      <c r="AA47" s="19">
        <v>18259759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306247330</v>
      </c>
      <c r="D48" s="40">
        <f>+D28+D32+D38+D42+D47</f>
        <v>0</v>
      </c>
      <c r="E48" s="41">
        <f t="shared" si="9"/>
        <v>415635772</v>
      </c>
      <c r="F48" s="42">
        <f t="shared" si="9"/>
        <v>415635772</v>
      </c>
      <c r="G48" s="42">
        <f t="shared" si="9"/>
        <v>15707933</v>
      </c>
      <c r="H48" s="42">
        <f t="shared" si="9"/>
        <v>29093360</v>
      </c>
      <c r="I48" s="42">
        <f t="shared" si="9"/>
        <v>18653811</v>
      </c>
      <c r="J48" s="42">
        <f t="shared" si="9"/>
        <v>63455104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63455104</v>
      </c>
      <c r="X48" s="42">
        <f t="shared" si="9"/>
        <v>102572997</v>
      </c>
      <c r="Y48" s="42">
        <f t="shared" si="9"/>
        <v>-39117893</v>
      </c>
      <c r="Z48" s="43">
        <f>+IF(X48&lt;&gt;0,+(Y48/X48)*100,0)</f>
        <v>-38.13663843711225</v>
      </c>
      <c r="AA48" s="40">
        <f>+AA28+AA32+AA38+AA42+AA47</f>
        <v>415635772</v>
      </c>
    </row>
    <row r="49" spans="1:27" ht="13.5">
      <c r="A49" s="14" t="s">
        <v>58</v>
      </c>
      <c r="B49" s="15"/>
      <c r="C49" s="44">
        <f aca="true" t="shared" si="10" ref="C49:Y49">+C25-C48</f>
        <v>68913751</v>
      </c>
      <c r="D49" s="44">
        <f>+D25-D48</f>
        <v>0</v>
      </c>
      <c r="E49" s="45">
        <f t="shared" si="10"/>
        <v>4740250</v>
      </c>
      <c r="F49" s="46">
        <f t="shared" si="10"/>
        <v>4740250</v>
      </c>
      <c r="G49" s="46">
        <f t="shared" si="10"/>
        <v>51624887</v>
      </c>
      <c r="H49" s="46">
        <f t="shared" si="10"/>
        <v>-17127870</v>
      </c>
      <c r="I49" s="46">
        <f t="shared" si="10"/>
        <v>-9580009</v>
      </c>
      <c r="J49" s="46">
        <f t="shared" si="10"/>
        <v>24917008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24917008</v>
      </c>
      <c r="X49" s="46">
        <f>IF(F25=F48,0,X25-X48)</f>
        <v>-16920246</v>
      </c>
      <c r="Y49" s="46">
        <f t="shared" si="10"/>
        <v>41837254</v>
      </c>
      <c r="Z49" s="47">
        <f>+IF(X49&lt;&gt;0,+(Y49/X49)*100,0)</f>
        <v>-247.26149962595105</v>
      </c>
      <c r="AA49" s="44">
        <f>+AA25-AA48</f>
        <v>4740250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139462089</v>
      </c>
      <c r="F5" s="21">
        <f t="shared" si="0"/>
        <v>139462089</v>
      </c>
      <c r="G5" s="21">
        <f t="shared" si="0"/>
        <v>0</v>
      </c>
      <c r="H5" s="21">
        <f t="shared" si="0"/>
        <v>10557478</v>
      </c>
      <c r="I5" s="21">
        <f t="shared" si="0"/>
        <v>3742747</v>
      </c>
      <c r="J5" s="21">
        <f t="shared" si="0"/>
        <v>14300225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14300225</v>
      </c>
      <c r="X5" s="21">
        <f t="shared" si="0"/>
        <v>20885064</v>
      </c>
      <c r="Y5" s="21">
        <f t="shared" si="0"/>
        <v>-6584839</v>
      </c>
      <c r="Z5" s="4">
        <f>+IF(X5&lt;&gt;0,+(Y5/X5)*100,0)</f>
        <v>-31.528938575433617</v>
      </c>
      <c r="AA5" s="19">
        <f>SUM(AA6:AA8)</f>
        <v>139462089</v>
      </c>
    </row>
    <row r="6" spans="1:27" ht="13.5">
      <c r="A6" s="5" t="s">
        <v>33</v>
      </c>
      <c r="B6" s="3"/>
      <c r="C6" s="22"/>
      <c r="D6" s="22"/>
      <c r="E6" s="23">
        <v>87956000</v>
      </c>
      <c r="F6" s="24">
        <v>87956000</v>
      </c>
      <c r="G6" s="24"/>
      <c r="H6" s="24"/>
      <c r="I6" s="24">
        <v>3508</v>
      </c>
      <c r="J6" s="24">
        <v>3508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3508</v>
      </c>
      <c r="X6" s="24">
        <v>7331109</v>
      </c>
      <c r="Y6" s="24">
        <v>-7327601</v>
      </c>
      <c r="Z6" s="6">
        <v>-99.95</v>
      </c>
      <c r="AA6" s="22">
        <v>87956000</v>
      </c>
    </row>
    <row r="7" spans="1:27" ht="13.5">
      <c r="A7" s="5" t="s">
        <v>34</v>
      </c>
      <c r="B7" s="3"/>
      <c r="C7" s="25"/>
      <c r="D7" s="25"/>
      <c r="E7" s="26">
        <v>51506089</v>
      </c>
      <c r="F7" s="27">
        <v>51506089</v>
      </c>
      <c r="G7" s="27"/>
      <c r="H7" s="27">
        <v>10556985</v>
      </c>
      <c r="I7" s="27">
        <v>3739239</v>
      </c>
      <c r="J7" s="27">
        <v>14296224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14296224</v>
      </c>
      <c r="X7" s="27">
        <v>13440819</v>
      </c>
      <c r="Y7" s="27">
        <v>855405</v>
      </c>
      <c r="Z7" s="7">
        <v>6.36</v>
      </c>
      <c r="AA7" s="25">
        <v>51506089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>
        <v>493</v>
      </c>
      <c r="I8" s="24"/>
      <c r="J8" s="24">
        <v>493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493</v>
      </c>
      <c r="X8" s="24">
        <v>113136</v>
      </c>
      <c r="Y8" s="24">
        <v>-112643</v>
      </c>
      <c r="Z8" s="6">
        <v>-99.56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4963356</v>
      </c>
      <c r="F9" s="21">
        <f t="shared" si="1"/>
        <v>4963356</v>
      </c>
      <c r="G9" s="21">
        <f t="shared" si="1"/>
        <v>0</v>
      </c>
      <c r="H9" s="21">
        <f t="shared" si="1"/>
        <v>11003</v>
      </c>
      <c r="I9" s="21">
        <f t="shared" si="1"/>
        <v>15076</v>
      </c>
      <c r="J9" s="21">
        <f t="shared" si="1"/>
        <v>26079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26079</v>
      </c>
      <c r="X9" s="21">
        <f t="shared" si="1"/>
        <v>1676250</v>
      </c>
      <c r="Y9" s="21">
        <f t="shared" si="1"/>
        <v>-1650171</v>
      </c>
      <c r="Z9" s="4">
        <f>+IF(X9&lt;&gt;0,+(Y9/X9)*100,0)</f>
        <v>-98.44420581655481</v>
      </c>
      <c r="AA9" s="19">
        <f>SUM(AA10:AA14)</f>
        <v>4963356</v>
      </c>
    </row>
    <row r="10" spans="1:27" ht="13.5">
      <c r="A10" s="5" t="s">
        <v>37</v>
      </c>
      <c r="B10" s="3"/>
      <c r="C10" s="22"/>
      <c r="D10" s="22"/>
      <c r="E10" s="23">
        <v>3246781</v>
      </c>
      <c r="F10" s="24">
        <v>3246781</v>
      </c>
      <c r="G10" s="24"/>
      <c r="H10" s="24">
        <v>4403</v>
      </c>
      <c r="I10" s="24">
        <v>8202</v>
      </c>
      <c r="J10" s="24">
        <v>12605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12605</v>
      </c>
      <c r="X10" s="24">
        <v>24474</v>
      </c>
      <c r="Y10" s="24">
        <v>-11869</v>
      </c>
      <c r="Z10" s="6">
        <v>-48.5</v>
      </c>
      <c r="AA10" s="22">
        <v>3246781</v>
      </c>
    </row>
    <row r="11" spans="1:27" ht="13.5">
      <c r="A11" s="5" t="s">
        <v>38</v>
      </c>
      <c r="B11" s="3"/>
      <c r="C11" s="22"/>
      <c r="D11" s="22"/>
      <c r="E11" s="23">
        <v>1510725</v>
      </c>
      <c r="F11" s="24">
        <v>1510725</v>
      </c>
      <c r="G11" s="24"/>
      <c r="H11" s="24"/>
      <c r="I11" s="24">
        <v>849</v>
      </c>
      <c r="J11" s="24">
        <v>849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849</v>
      </c>
      <c r="X11" s="24">
        <v>2682</v>
      </c>
      <c r="Y11" s="24">
        <v>-1833</v>
      </c>
      <c r="Z11" s="6">
        <v>-68.34</v>
      </c>
      <c r="AA11" s="22">
        <v>1510725</v>
      </c>
    </row>
    <row r="12" spans="1:27" ht="13.5">
      <c r="A12" s="5" t="s">
        <v>39</v>
      </c>
      <c r="B12" s="3"/>
      <c r="C12" s="22"/>
      <c r="D12" s="22"/>
      <c r="E12" s="23">
        <v>205850</v>
      </c>
      <c r="F12" s="24">
        <v>205850</v>
      </c>
      <c r="G12" s="24"/>
      <c r="H12" s="24">
        <v>6600</v>
      </c>
      <c r="I12" s="24">
        <v>6025</v>
      </c>
      <c r="J12" s="24">
        <v>12625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12625</v>
      </c>
      <c r="X12" s="24">
        <v>1649094</v>
      </c>
      <c r="Y12" s="24">
        <v>-1636469</v>
      </c>
      <c r="Z12" s="6">
        <v>-99.23</v>
      </c>
      <c r="AA12" s="22">
        <v>205850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13686293</v>
      </c>
      <c r="F15" s="21">
        <f t="shared" si="2"/>
        <v>13686293</v>
      </c>
      <c r="G15" s="21">
        <f t="shared" si="2"/>
        <v>0</v>
      </c>
      <c r="H15" s="21">
        <f t="shared" si="2"/>
        <v>789436</v>
      </c>
      <c r="I15" s="21">
        <f t="shared" si="2"/>
        <v>-1066345</v>
      </c>
      <c r="J15" s="21">
        <f t="shared" si="2"/>
        <v>-276909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-276909</v>
      </c>
      <c r="X15" s="21">
        <f t="shared" si="2"/>
        <v>347508</v>
      </c>
      <c r="Y15" s="21">
        <f t="shared" si="2"/>
        <v>-624417</v>
      </c>
      <c r="Z15" s="4">
        <f>+IF(X15&lt;&gt;0,+(Y15/X15)*100,0)</f>
        <v>-179.68420870886425</v>
      </c>
      <c r="AA15" s="19">
        <f>SUM(AA16:AA18)</f>
        <v>13686293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13686293</v>
      </c>
      <c r="F17" s="24">
        <v>13686293</v>
      </c>
      <c r="G17" s="24"/>
      <c r="H17" s="24">
        <v>789436</v>
      </c>
      <c r="I17" s="24">
        <v>-1066345</v>
      </c>
      <c r="J17" s="24">
        <v>-276909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-276909</v>
      </c>
      <c r="X17" s="24">
        <v>347508</v>
      </c>
      <c r="Y17" s="24">
        <v>-624417</v>
      </c>
      <c r="Z17" s="6">
        <v>-179.68</v>
      </c>
      <c r="AA17" s="22">
        <v>13686293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106295207</v>
      </c>
      <c r="F19" s="21">
        <f t="shared" si="3"/>
        <v>106295207</v>
      </c>
      <c r="G19" s="21">
        <f t="shared" si="3"/>
        <v>0</v>
      </c>
      <c r="H19" s="21">
        <f t="shared" si="3"/>
        <v>5574927</v>
      </c>
      <c r="I19" s="21">
        <f t="shared" si="3"/>
        <v>8042293</v>
      </c>
      <c r="J19" s="21">
        <f t="shared" si="3"/>
        <v>13617220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13617220</v>
      </c>
      <c r="X19" s="21">
        <f t="shared" si="3"/>
        <v>36012912</v>
      </c>
      <c r="Y19" s="21">
        <f t="shared" si="3"/>
        <v>-22395692</v>
      </c>
      <c r="Z19" s="4">
        <f>+IF(X19&lt;&gt;0,+(Y19/X19)*100,0)</f>
        <v>-62.18795081053151</v>
      </c>
      <c r="AA19" s="19">
        <f>SUM(AA20:AA23)</f>
        <v>106295207</v>
      </c>
    </row>
    <row r="20" spans="1:27" ht="13.5">
      <c r="A20" s="5" t="s">
        <v>47</v>
      </c>
      <c r="B20" s="3"/>
      <c r="C20" s="22"/>
      <c r="D20" s="22"/>
      <c r="E20" s="23">
        <v>52937987</v>
      </c>
      <c r="F20" s="24">
        <v>52937987</v>
      </c>
      <c r="G20" s="24"/>
      <c r="H20" s="24">
        <v>2958020</v>
      </c>
      <c r="I20" s="24">
        <v>3666156</v>
      </c>
      <c r="J20" s="24">
        <v>6624176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6624176</v>
      </c>
      <c r="X20" s="24">
        <v>22125585</v>
      </c>
      <c r="Y20" s="24">
        <v>-15501409</v>
      </c>
      <c r="Z20" s="6">
        <v>-70.06</v>
      </c>
      <c r="AA20" s="22">
        <v>52937987</v>
      </c>
    </row>
    <row r="21" spans="1:27" ht="13.5">
      <c r="A21" s="5" t="s">
        <v>48</v>
      </c>
      <c r="B21" s="3"/>
      <c r="C21" s="22"/>
      <c r="D21" s="22"/>
      <c r="E21" s="23">
        <v>20560993</v>
      </c>
      <c r="F21" s="24">
        <v>20560993</v>
      </c>
      <c r="G21" s="24"/>
      <c r="H21" s="24">
        <v>1059787</v>
      </c>
      <c r="I21" s="24">
        <v>2802828</v>
      </c>
      <c r="J21" s="24">
        <v>3862615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3862615</v>
      </c>
      <c r="X21" s="24">
        <v>5819178</v>
      </c>
      <c r="Y21" s="24">
        <v>-1956563</v>
      </c>
      <c r="Z21" s="6">
        <v>-33.62</v>
      </c>
      <c r="AA21" s="22">
        <v>20560993</v>
      </c>
    </row>
    <row r="22" spans="1:27" ht="13.5">
      <c r="A22" s="5" t="s">
        <v>49</v>
      </c>
      <c r="B22" s="3"/>
      <c r="C22" s="25"/>
      <c r="D22" s="25"/>
      <c r="E22" s="26">
        <v>21217221</v>
      </c>
      <c r="F22" s="27">
        <v>21217221</v>
      </c>
      <c r="G22" s="27"/>
      <c r="H22" s="27">
        <v>989784</v>
      </c>
      <c r="I22" s="27">
        <v>991423</v>
      </c>
      <c r="J22" s="27">
        <v>1981207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1981207</v>
      </c>
      <c r="X22" s="27">
        <v>3672306</v>
      </c>
      <c r="Y22" s="27">
        <v>-1691099</v>
      </c>
      <c r="Z22" s="7">
        <v>-46.05</v>
      </c>
      <c r="AA22" s="25">
        <v>21217221</v>
      </c>
    </row>
    <row r="23" spans="1:27" ht="13.5">
      <c r="A23" s="5" t="s">
        <v>50</v>
      </c>
      <c r="B23" s="3"/>
      <c r="C23" s="22"/>
      <c r="D23" s="22"/>
      <c r="E23" s="23">
        <v>11579006</v>
      </c>
      <c r="F23" s="24">
        <v>11579006</v>
      </c>
      <c r="G23" s="24"/>
      <c r="H23" s="24">
        <v>567336</v>
      </c>
      <c r="I23" s="24">
        <v>581886</v>
      </c>
      <c r="J23" s="24">
        <v>1149222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1149222</v>
      </c>
      <c r="X23" s="24">
        <v>4395843</v>
      </c>
      <c r="Y23" s="24">
        <v>-3246621</v>
      </c>
      <c r="Z23" s="6">
        <v>-73.86</v>
      </c>
      <c r="AA23" s="22">
        <v>11579006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264406945</v>
      </c>
      <c r="F25" s="42">
        <f t="shared" si="4"/>
        <v>264406945</v>
      </c>
      <c r="G25" s="42">
        <f t="shared" si="4"/>
        <v>0</v>
      </c>
      <c r="H25" s="42">
        <f t="shared" si="4"/>
        <v>16932844</v>
      </c>
      <c r="I25" s="42">
        <f t="shared" si="4"/>
        <v>10733771</v>
      </c>
      <c r="J25" s="42">
        <f t="shared" si="4"/>
        <v>27666615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27666615</v>
      </c>
      <c r="X25" s="42">
        <f t="shared" si="4"/>
        <v>58921734</v>
      </c>
      <c r="Y25" s="42">
        <f t="shared" si="4"/>
        <v>-31255119</v>
      </c>
      <c r="Z25" s="43">
        <f>+IF(X25&lt;&gt;0,+(Y25/X25)*100,0)</f>
        <v>-53.04514459808668</v>
      </c>
      <c r="AA25" s="40">
        <f>+AA5+AA9+AA15+AA19+AA24</f>
        <v>264406945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222894334</v>
      </c>
      <c r="F28" s="21">
        <f t="shared" si="5"/>
        <v>222894334</v>
      </c>
      <c r="G28" s="21">
        <f t="shared" si="5"/>
        <v>0</v>
      </c>
      <c r="H28" s="21">
        <f t="shared" si="5"/>
        <v>4756686</v>
      </c>
      <c r="I28" s="21">
        <f t="shared" si="5"/>
        <v>3902621</v>
      </c>
      <c r="J28" s="21">
        <f t="shared" si="5"/>
        <v>8659307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8659307</v>
      </c>
      <c r="X28" s="21">
        <f t="shared" si="5"/>
        <v>20130000</v>
      </c>
      <c r="Y28" s="21">
        <f t="shared" si="5"/>
        <v>-11470693</v>
      </c>
      <c r="Z28" s="4">
        <f>+IF(X28&lt;&gt;0,+(Y28/X28)*100,0)</f>
        <v>-56.98307501241927</v>
      </c>
      <c r="AA28" s="19">
        <f>SUM(AA29:AA31)</f>
        <v>222894334</v>
      </c>
    </row>
    <row r="29" spans="1:27" ht="13.5">
      <c r="A29" s="5" t="s">
        <v>33</v>
      </c>
      <c r="B29" s="3"/>
      <c r="C29" s="22"/>
      <c r="D29" s="22"/>
      <c r="E29" s="23">
        <v>46732566</v>
      </c>
      <c r="F29" s="24">
        <v>46732566</v>
      </c>
      <c r="G29" s="24"/>
      <c r="H29" s="24">
        <v>2315372</v>
      </c>
      <c r="I29" s="24">
        <v>1710761</v>
      </c>
      <c r="J29" s="24">
        <v>4026133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4026133</v>
      </c>
      <c r="X29" s="24">
        <v>5466000</v>
      </c>
      <c r="Y29" s="24">
        <v>-1439867</v>
      </c>
      <c r="Z29" s="6">
        <v>-26.34</v>
      </c>
      <c r="AA29" s="22">
        <v>46732566</v>
      </c>
    </row>
    <row r="30" spans="1:27" ht="13.5">
      <c r="A30" s="5" t="s">
        <v>34</v>
      </c>
      <c r="B30" s="3"/>
      <c r="C30" s="25"/>
      <c r="D30" s="25"/>
      <c r="E30" s="26">
        <v>167324288</v>
      </c>
      <c r="F30" s="27">
        <v>167324288</v>
      </c>
      <c r="G30" s="27"/>
      <c r="H30" s="27">
        <v>1159554</v>
      </c>
      <c r="I30" s="27">
        <v>1501296</v>
      </c>
      <c r="J30" s="27">
        <v>2660850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2660850</v>
      </c>
      <c r="X30" s="27">
        <v>10569000</v>
      </c>
      <c r="Y30" s="27">
        <v>-7908150</v>
      </c>
      <c r="Z30" s="7">
        <v>-74.82</v>
      </c>
      <c r="AA30" s="25">
        <v>167324288</v>
      </c>
    </row>
    <row r="31" spans="1:27" ht="13.5">
      <c r="A31" s="5" t="s">
        <v>35</v>
      </c>
      <c r="B31" s="3"/>
      <c r="C31" s="22"/>
      <c r="D31" s="22"/>
      <c r="E31" s="23">
        <v>8837480</v>
      </c>
      <c r="F31" s="24">
        <v>8837480</v>
      </c>
      <c r="G31" s="24"/>
      <c r="H31" s="24">
        <v>1281760</v>
      </c>
      <c r="I31" s="24">
        <v>690564</v>
      </c>
      <c r="J31" s="24">
        <v>1972324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1972324</v>
      </c>
      <c r="X31" s="24">
        <v>4095000</v>
      </c>
      <c r="Y31" s="24">
        <v>-2122676</v>
      </c>
      <c r="Z31" s="6">
        <v>-51.84</v>
      </c>
      <c r="AA31" s="22">
        <v>8837480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13847823</v>
      </c>
      <c r="F32" s="21">
        <f t="shared" si="6"/>
        <v>13847823</v>
      </c>
      <c r="G32" s="21">
        <f t="shared" si="6"/>
        <v>0</v>
      </c>
      <c r="H32" s="21">
        <f t="shared" si="6"/>
        <v>1370890</v>
      </c>
      <c r="I32" s="21">
        <f t="shared" si="6"/>
        <v>1444707</v>
      </c>
      <c r="J32" s="21">
        <f t="shared" si="6"/>
        <v>2815597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2815597</v>
      </c>
      <c r="X32" s="21">
        <f t="shared" si="6"/>
        <v>6195000</v>
      </c>
      <c r="Y32" s="21">
        <f t="shared" si="6"/>
        <v>-3379403</v>
      </c>
      <c r="Z32" s="4">
        <f>+IF(X32&lt;&gt;0,+(Y32/X32)*100,0)</f>
        <v>-54.55049233252623</v>
      </c>
      <c r="AA32" s="19">
        <f>SUM(AA33:AA37)</f>
        <v>13847823</v>
      </c>
    </row>
    <row r="33" spans="1:27" ht="13.5">
      <c r="A33" s="5" t="s">
        <v>37</v>
      </c>
      <c r="B33" s="3"/>
      <c r="C33" s="22"/>
      <c r="D33" s="22"/>
      <c r="E33" s="23">
        <v>4271992</v>
      </c>
      <c r="F33" s="24">
        <v>4271992</v>
      </c>
      <c r="G33" s="24"/>
      <c r="H33" s="24">
        <v>323422</v>
      </c>
      <c r="I33" s="24">
        <v>305453</v>
      </c>
      <c r="J33" s="24">
        <v>628875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628875</v>
      </c>
      <c r="X33" s="24">
        <v>1293000</v>
      </c>
      <c r="Y33" s="24">
        <v>-664125</v>
      </c>
      <c r="Z33" s="6">
        <v>-51.36</v>
      </c>
      <c r="AA33" s="22">
        <v>4271992</v>
      </c>
    </row>
    <row r="34" spans="1:27" ht="13.5">
      <c r="A34" s="5" t="s">
        <v>38</v>
      </c>
      <c r="B34" s="3"/>
      <c r="C34" s="22"/>
      <c r="D34" s="22"/>
      <c r="E34" s="23">
        <v>3491130</v>
      </c>
      <c r="F34" s="24">
        <v>3491130</v>
      </c>
      <c r="G34" s="24"/>
      <c r="H34" s="24">
        <v>278610</v>
      </c>
      <c r="I34" s="24">
        <v>309380</v>
      </c>
      <c r="J34" s="24">
        <v>587990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587990</v>
      </c>
      <c r="X34" s="24">
        <v>1653000</v>
      </c>
      <c r="Y34" s="24">
        <v>-1065010</v>
      </c>
      <c r="Z34" s="6">
        <v>-64.43</v>
      </c>
      <c r="AA34" s="22">
        <v>3491130</v>
      </c>
    </row>
    <row r="35" spans="1:27" ht="13.5">
      <c r="A35" s="5" t="s">
        <v>39</v>
      </c>
      <c r="B35" s="3"/>
      <c r="C35" s="22"/>
      <c r="D35" s="22"/>
      <c r="E35" s="23">
        <v>6084701</v>
      </c>
      <c r="F35" s="24">
        <v>6084701</v>
      </c>
      <c r="G35" s="24"/>
      <c r="H35" s="24">
        <v>768858</v>
      </c>
      <c r="I35" s="24">
        <v>829874</v>
      </c>
      <c r="J35" s="24">
        <v>1598732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1598732</v>
      </c>
      <c r="X35" s="24">
        <v>3249000</v>
      </c>
      <c r="Y35" s="24">
        <v>-1650268</v>
      </c>
      <c r="Z35" s="6">
        <v>-50.79</v>
      </c>
      <c r="AA35" s="22">
        <v>6084701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25623178</v>
      </c>
      <c r="F38" s="21">
        <f t="shared" si="7"/>
        <v>25623178</v>
      </c>
      <c r="G38" s="21">
        <f t="shared" si="7"/>
        <v>0</v>
      </c>
      <c r="H38" s="21">
        <f t="shared" si="7"/>
        <v>1632660</v>
      </c>
      <c r="I38" s="21">
        <f t="shared" si="7"/>
        <v>1928550</v>
      </c>
      <c r="J38" s="21">
        <f t="shared" si="7"/>
        <v>3561210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3561210</v>
      </c>
      <c r="X38" s="21">
        <f t="shared" si="7"/>
        <v>12069000</v>
      </c>
      <c r="Y38" s="21">
        <f t="shared" si="7"/>
        <v>-8507790</v>
      </c>
      <c r="Z38" s="4">
        <f>+IF(X38&lt;&gt;0,+(Y38/X38)*100,0)</f>
        <v>-70.49291573452648</v>
      </c>
      <c r="AA38" s="19">
        <f>SUM(AA39:AA41)</f>
        <v>25623178</v>
      </c>
    </row>
    <row r="39" spans="1:27" ht="13.5">
      <c r="A39" s="5" t="s">
        <v>43</v>
      </c>
      <c r="B39" s="3"/>
      <c r="C39" s="22"/>
      <c r="D39" s="22"/>
      <c r="E39" s="23">
        <v>2374820</v>
      </c>
      <c r="F39" s="24">
        <v>2374820</v>
      </c>
      <c r="G39" s="24"/>
      <c r="H39" s="24">
        <v>132887</v>
      </c>
      <c r="I39" s="24">
        <v>141136</v>
      </c>
      <c r="J39" s="24">
        <v>274023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274023</v>
      </c>
      <c r="X39" s="24">
        <v>972000</v>
      </c>
      <c r="Y39" s="24">
        <v>-697977</v>
      </c>
      <c r="Z39" s="6">
        <v>-71.81</v>
      </c>
      <c r="AA39" s="22">
        <v>2374820</v>
      </c>
    </row>
    <row r="40" spans="1:27" ht="13.5">
      <c r="A40" s="5" t="s">
        <v>44</v>
      </c>
      <c r="B40" s="3"/>
      <c r="C40" s="22"/>
      <c r="D40" s="22"/>
      <c r="E40" s="23">
        <v>23248358</v>
      </c>
      <c r="F40" s="24">
        <v>23248358</v>
      </c>
      <c r="G40" s="24"/>
      <c r="H40" s="24">
        <v>1499773</v>
      </c>
      <c r="I40" s="24">
        <v>1787414</v>
      </c>
      <c r="J40" s="24">
        <v>3287187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3287187</v>
      </c>
      <c r="X40" s="24">
        <v>11097000</v>
      </c>
      <c r="Y40" s="24">
        <v>-7809813</v>
      </c>
      <c r="Z40" s="6">
        <v>-70.38</v>
      </c>
      <c r="AA40" s="22">
        <v>23248358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72695508</v>
      </c>
      <c r="F42" s="21">
        <f t="shared" si="8"/>
        <v>72695508</v>
      </c>
      <c r="G42" s="21">
        <f t="shared" si="8"/>
        <v>0</v>
      </c>
      <c r="H42" s="21">
        <f t="shared" si="8"/>
        <v>7446320</v>
      </c>
      <c r="I42" s="21">
        <f t="shared" si="8"/>
        <v>2455573</v>
      </c>
      <c r="J42" s="21">
        <f t="shared" si="8"/>
        <v>9901893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9901893</v>
      </c>
      <c r="X42" s="21">
        <f t="shared" si="8"/>
        <v>49169751</v>
      </c>
      <c r="Y42" s="21">
        <f t="shared" si="8"/>
        <v>-39267858</v>
      </c>
      <c r="Z42" s="4">
        <f>+IF(X42&lt;&gt;0,+(Y42/X42)*100,0)</f>
        <v>-79.86181992257801</v>
      </c>
      <c r="AA42" s="19">
        <f>SUM(AA43:AA46)</f>
        <v>72695508</v>
      </c>
    </row>
    <row r="43" spans="1:27" ht="13.5">
      <c r="A43" s="5" t="s">
        <v>47</v>
      </c>
      <c r="B43" s="3"/>
      <c r="C43" s="22"/>
      <c r="D43" s="22"/>
      <c r="E43" s="23">
        <v>45076202</v>
      </c>
      <c r="F43" s="24">
        <v>45076202</v>
      </c>
      <c r="G43" s="24"/>
      <c r="H43" s="24">
        <v>5025513</v>
      </c>
      <c r="I43" s="24">
        <v>625012</v>
      </c>
      <c r="J43" s="24">
        <v>5650525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5650525</v>
      </c>
      <c r="X43" s="24">
        <v>26058750</v>
      </c>
      <c r="Y43" s="24">
        <v>-20408225</v>
      </c>
      <c r="Z43" s="6">
        <v>-78.32</v>
      </c>
      <c r="AA43" s="22">
        <v>45076202</v>
      </c>
    </row>
    <row r="44" spans="1:27" ht="13.5">
      <c r="A44" s="5" t="s">
        <v>48</v>
      </c>
      <c r="B44" s="3"/>
      <c r="C44" s="22"/>
      <c r="D44" s="22"/>
      <c r="E44" s="23">
        <v>12002017</v>
      </c>
      <c r="F44" s="24">
        <v>12002017</v>
      </c>
      <c r="G44" s="24"/>
      <c r="H44" s="24">
        <v>1574286</v>
      </c>
      <c r="I44" s="24">
        <v>967646</v>
      </c>
      <c r="J44" s="24">
        <v>2541932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2541932</v>
      </c>
      <c r="X44" s="24">
        <v>11627250</v>
      </c>
      <c r="Y44" s="24">
        <v>-9085318</v>
      </c>
      <c r="Z44" s="6">
        <v>-78.14</v>
      </c>
      <c r="AA44" s="22">
        <v>12002017</v>
      </c>
    </row>
    <row r="45" spans="1:27" ht="13.5">
      <c r="A45" s="5" t="s">
        <v>49</v>
      </c>
      <c r="B45" s="3"/>
      <c r="C45" s="25"/>
      <c r="D45" s="25"/>
      <c r="E45" s="26">
        <v>7188944</v>
      </c>
      <c r="F45" s="27">
        <v>7188944</v>
      </c>
      <c r="G45" s="27"/>
      <c r="H45" s="27">
        <v>384604</v>
      </c>
      <c r="I45" s="27">
        <v>432505</v>
      </c>
      <c r="J45" s="27">
        <v>817109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817109</v>
      </c>
      <c r="X45" s="27">
        <v>6780000</v>
      </c>
      <c r="Y45" s="27">
        <v>-5962891</v>
      </c>
      <c r="Z45" s="7">
        <v>-87.95</v>
      </c>
      <c r="AA45" s="25">
        <v>7188944</v>
      </c>
    </row>
    <row r="46" spans="1:27" ht="13.5">
      <c r="A46" s="5" t="s">
        <v>50</v>
      </c>
      <c r="B46" s="3"/>
      <c r="C46" s="22"/>
      <c r="D46" s="22"/>
      <c r="E46" s="23">
        <v>8428345</v>
      </c>
      <c r="F46" s="24">
        <v>8428345</v>
      </c>
      <c r="G46" s="24"/>
      <c r="H46" s="24">
        <v>461917</v>
      </c>
      <c r="I46" s="24">
        <v>430410</v>
      </c>
      <c r="J46" s="24">
        <v>892327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892327</v>
      </c>
      <c r="X46" s="24">
        <v>4703751</v>
      </c>
      <c r="Y46" s="24">
        <v>-3811424</v>
      </c>
      <c r="Z46" s="6">
        <v>-81.03</v>
      </c>
      <c r="AA46" s="22">
        <v>8428345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335060843</v>
      </c>
      <c r="F48" s="42">
        <f t="shared" si="9"/>
        <v>335060843</v>
      </c>
      <c r="G48" s="42">
        <f t="shared" si="9"/>
        <v>0</v>
      </c>
      <c r="H48" s="42">
        <f t="shared" si="9"/>
        <v>15206556</v>
      </c>
      <c r="I48" s="42">
        <f t="shared" si="9"/>
        <v>9731451</v>
      </c>
      <c r="J48" s="42">
        <f t="shared" si="9"/>
        <v>24938007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24938007</v>
      </c>
      <c r="X48" s="42">
        <f t="shared" si="9"/>
        <v>87563751</v>
      </c>
      <c r="Y48" s="42">
        <f t="shared" si="9"/>
        <v>-62625744</v>
      </c>
      <c r="Z48" s="43">
        <f>+IF(X48&lt;&gt;0,+(Y48/X48)*100,0)</f>
        <v>-71.5201704869861</v>
      </c>
      <c r="AA48" s="40">
        <f>+AA28+AA32+AA38+AA42+AA47</f>
        <v>335060843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-70653898</v>
      </c>
      <c r="F49" s="46">
        <f t="shared" si="10"/>
        <v>-70653898</v>
      </c>
      <c r="G49" s="46">
        <f t="shared" si="10"/>
        <v>0</v>
      </c>
      <c r="H49" s="46">
        <f t="shared" si="10"/>
        <v>1726288</v>
      </c>
      <c r="I49" s="46">
        <f t="shared" si="10"/>
        <v>1002320</v>
      </c>
      <c r="J49" s="46">
        <f t="shared" si="10"/>
        <v>2728608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2728608</v>
      </c>
      <c r="X49" s="46">
        <f>IF(F25=F48,0,X25-X48)</f>
        <v>-28642017</v>
      </c>
      <c r="Y49" s="46">
        <f t="shared" si="10"/>
        <v>31370625</v>
      </c>
      <c r="Z49" s="47">
        <f>+IF(X49&lt;&gt;0,+(Y49/X49)*100,0)</f>
        <v>-109.52659165030173</v>
      </c>
      <c r="AA49" s="44">
        <f>+AA25-AA48</f>
        <v>-70653898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160255050</v>
      </c>
      <c r="F5" s="21">
        <f t="shared" si="0"/>
        <v>160255050</v>
      </c>
      <c r="G5" s="21">
        <f t="shared" si="0"/>
        <v>41731113</v>
      </c>
      <c r="H5" s="21">
        <f t="shared" si="0"/>
        <v>6310984</v>
      </c>
      <c r="I5" s="21">
        <f t="shared" si="0"/>
        <v>6652133</v>
      </c>
      <c r="J5" s="21">
        <f t="shared" si="0"/>
        <v>54694230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54694230</v>
      </c>
      <c r="X5" s="21">
        <f t="shared" si="0"/>
        <v>40063764</v>
      </c>
      <c r="Y5" s="21">
        <f t="shared" si="0"/>
        <v>14630466</v>
      </c>
      <c r="Z5" s="4">
        <f>+IF(X5&lt;&gt;0,+(Y5/X5)*100,0)</f>
        <v>36.5179517331422</v>
      </c>
      <c r="AA5" s="19">
        <f>SUM(AA6:AA8)</f>
        <v>160255050</v>
      </c>
    </row>
    <row r="6" spans="1:27" ht="13.5">
      <c r="A6" s="5" t="s">
        <v>33</v>
      </c>
      <c r="B6" s="3"/>
      <c r="C6" s="22"/>
      <c r="D6" s="22"/>
      <c r="E6" s="23">
        <v>85052670</v>
      </c>
      <c r="F6" s="24">
        <v>85052670</v>
      </c>
      <c r="G6" s="24">
        <v>33658000</v>
      </c>
      <c r="H6" s="24">
        <v>542</v>
      </c>
      <c r="I6" s="24">
        <v>542</v>
      </c>
      <c r="J6" s="24">
        <v>33659084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33659084</v>
      </c>
      <c r="X6" s="24">
        <v>21263169</v>
      </c>
      <c r="Y6" s="24">
        <v>12395915</v>
      </c>
      <c r="Z6" s="6">
        <v>58.3</v>
      </c>
      <c r="AA6" s="22">
        <v>85052670</v>
      </c>
    </row>
    <row r="7" spans="1:27" ht="13.5">
      <c r="A7" s="5" t="s">
        <v>34</v>
      </c>
      <c r="B7" s="3"/>
      <c r="C7" s="25"/>
      <c r="D7" s="25"/>
      <c r="E7" s="26">
        <v>73793820</v>
      </c>
      <c r="F7" s="27">
        <v>73793820</v>
      </c>
      <c r="G7" s="27">
        <v>8038127</v>
      </c>
      <c r="H7" s="27">
        <v>6276215</v>
      </c>
      <c r="I7" s="27">
        <v>6617151</v>
      </c>
      <c r="J7" s="27">
        <v>20931493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20931493</v>
      </c>
      <c r="X7" s="27">
        <v>18448455</v>
      </c>
      <c r="Y7" s="27">
        <v>2483038</v>
      </c>
      <c r="Z7" s="7">
        <v>13.46</v>
      </c>
      <c r="AA7" s="25">
        <v>73793820</v>
      </c>
    </row>
    <row r="8" spans="1:27" ht="13.5">
      <c r="A8" s="5" t="s">
        <v>35</v>
      </c>
      <c r="B8" s="3"/>
      <c r="C8" s="22"/>
      <c r="D8" s="22"/>
      <c r="E8" s="23">
        <v>1408560</v>
      </c>
      <c r="F8" s="24">
        <v>1408560</v>
      </c>
      <c r="G8" s="24">
        <v>34986</v>
      </c>
      <c r="H8" s="24">
        <v>34227</v>
      </c>
      <c r="I8" s="24">
        <v>34440</v>
      </c>
      <c r="J8" s="24">
        <v>103653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103653</v>
      </c>
      <c r="X8" s="24">
        <v>352140</v>
      </c>
      <c r="Y8" s="24">
        <v>-248487</v>
      </c>
      <c r="Z8" s="6">
        <v>-70.56</v>
      </c>
      <c r="AA8" s="22">
        <v>1408560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3093210</v>
      </c>
      <c r="F9" s="21">
        <f t="shared" si="1"/>
        <v>3093210</v>
      </c>
      <c r="G9" s="21">
        <f t="shared" si="1"/>
        <v>29228</v>
      </c>
      <c r="H9" s="21">
        <f t="shared" si="1"/>
        <v>19997</v>
      </c>
      <c r="I9" s="21">
        <f t="shared" si="1"/>
        <v>114703</v>
      </c>
      <c r="J9" s="21">
        <f t="shared" si="1"/>
        <v>163928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163928</v>
      </c>
      <c r="X9" s="21">
        <f t="shared" si="1"/>
        <v>773301</v>
      </c>
      <c r="Y9" s="21">
        <f t="shared" si="1"/>
        <v>-609373</v>
      </c>
      <c r="Z9" s="4">
        <f>+IF(X9&lt;&gt;0,+(Y9/X9)*100,0)</f>
        <v>-78.80152747765747</v>
      </c>
      <c r="AA9" s="19">
        <f>SUM(AA10:AA14)</f>
        <v>3093210</v>
      </c>
    </row>
    <row r="10" spans="1:27" ht="13.5">
      <c r="A10" s="5" t="s">
        <v>37</v>
      </c>
      <c r="B10" s="3"/>
      <c r="C10" s="22"/>
      <c r="D10" s="22"/>
      <c r="E10" s="23">
        <v>306250</v>
      </c>
      <c r="F10" s="24">
        <v>306250</v>
      </c>
      <c r="G10" s="24">
        <v>23954</v>
      </c>
      <c r="H10" s="24">
        <v>16500</v>
      </c>
      <c r="I10" s="24">
        <v>21713</v>
      </c>
      <c r="J10" s="24">
        <v>62167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62167</v>
      </c>
      <c r="X10" s="24">
        <v>76563</v>
      </c>
      <c r="Y10" s="24">
        <v>-14396</v>
      </c>
      <c r="Z10" s="6">
        <v>-18.8</v>
      </c>
      <c r="AA10" s="22">
        <v>306250</v>
      </c>
    </row>
    <row r="11" spans="1:27" ht="13.5">
      <c r="A11" s="5" t="s">
        <v>38</v>
      </c>
      <c r="B11" s="3"/>
      <c r="C11" s="22"/>
      <c r="D11" s="22"/>
      <c r="E11" s="23">
        <v>11740</v>
      </c>
      <c r="F11" s="24">
        <v>11740</v>
      </c>
      <c r="G11" s="24"/>
      <c r="H11" s="24">
        <v>2523</v>
      </c>
      <c r="I11" s="24">
        <v>1044</v>
      </c>
      <c r="J11" s="24">
        <v>3567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3567</v>
      </c>
      <c r="X11" s="24">
        <v>2934</v>
      </c>
      <c r="Y11" s="24">
        <v>633</v>
      </c>
      <c r="Z11" s="6">
        <v>21.57</v>
      </c>
      <c r="AA11" s="22">
        <v>11740</v>
      </c>
    </row>
    <row r="12" spans="1:27" ht="13.5">
      <c r="A12" s="5" t="s">
        <v>39</v>
      </c>
      <c r="B12" s="3"/>
      <c r="C12" s="22"/>
      <c r="D12" s="22"/>
      <c r="E12" s="23">
        <v>2775220</v>
      </c>
      <c r="F12" s="24">
        <v>2775220</v>
      </c>
      <c r="G12" s="24">
        <v>5274</v>
      </c>
      <c r="H12" s="24">
        <v>974</v>
      </c>
      <c r="I12" s="24">
        <v>91946</v>
      </c>
      <c r="J12" s="24">
        <v>98194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98194</v>
      </c>
      <c r="X12" s="24">
        <v>693804</v>
      </c>
      <c r="Y12" s="24">
        <v>-595610</v>
      </c>
      <c r="Z12" s="6">
        <v>-85.85</v>
      </c>
      <c r="AA12" s="22">
        <v>2775220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18565410</v>
      </c>
      <c r="F15" s="21">
        <f t="shared" si="2"/>
        <v>18565410</v>
      </c>
      <c r="G15" s="21">
        <f t="shared" si="2"/>
        <v>1915752</v>
      </c>
      <c r="H15" s="21">
        <f t="shared" si="2"/>
        <v>103956</v>
      </c>
      <c r="I15" s="21">
        <f t="shared" si="2"/>
        <v>5688450</v>
      </c>
      <c r="J15" s="21">
        <f t="shared" si="2"/>
        <v>7708158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7708158</v>
      </c>
      <c r="X15" s="21">
        <f t="shared" si="2"/>
        <v>4641351</v>
      </c>
      <c r="Y15" s="21">
        <f t="shared" si="2"/>
        <v>3066807</v>
      </c>
      <c r="Z15" s="4">
        <f>+IF(X15&lt;&gt;0,+(Y15/X15)*100,0)</f>
        <v>66.0757395853061</v>
      </c>
      <c r="AA15" s="19">
        <f>SUM(AA16:AA18)</f>
        <v>18565410</v>
      </c>
    </row>
    <row r="16" spans="1:27" ht="13.5">
      <c r="A16" s="5" t="s">
        <v>43</v>
      </c>
      <c r="B16" s="3"/>
      <c r="C16" s="22"/>
      <c r="D16" s="22"/>
      <c r="E16" s="23">
        <v>1715080</v>
      </c>
      <c r="F16" s="24">
        <v>1715080</v>
      </c>
      <c r="G16" s="24">
        <v>1111</v>
      </c>
      <c r="H16" s="24">
        <v>8496</v>
      </c>
      <c r="I16" s="24">
        <v>2677</v>
      </c>
      <c r="J16" s="24">
        <v>12284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12284</v>
      </c>
      <c r="X16" s="24">
        <v>428769</v>
      </c>
      <c r="Y16" s="24">
        <v>-416485</v>
      </c>
      <c r="Z16" s="6">
        <v>-97.14</v>
      </c>
      <c r="AA16" s="22">
        <v>1715080</v>
      </c>
    </row>
    <row r="17" spans="1:27" ht="13.5">
      <c r="A17" s="5" t="s">
        <v>44</v>
      </c>
      <c r="B17" s="3"/>
      <c r="C17" s="22"/>
      <c r="D17" s="22"/>
      <c r="E17" s="23">
        <v>16850330</v>
      </c>
      <c r="F17" s="24">
        <v>16850330</v>
      </c>
      <c r="G17" s="24">
        <v>1914641</v>
      </c>
      <c r="H17" s="24">
        <v>95460</v>
      </c>
      <c r="I17" s="24">
        <v>5685773</v>
      </c>
      <c r="J17" s="24">
        <v>7695874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7695874</v>
      </c>
      <c r="X17" s="24">
        <v>4212582</v>
      </c>
      <c r="Y17" s="24">
        <v>3483292</v>
      </c>
      <c r="Z17" s="6">
        <v>82.69</v>
      </c>
      <c r="AA17" s="22">
        <v>16850330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308302120</v>
      </c>
      <c r="F19" s="21">
        <f t="shared" si="3"/>
        <v>308302120</v>
      </c>
      <c r="G19" s="21">
        <f t="shared" si="3"/>
        <v>25232578</v>
      </c>
      <c r="H19" s="21">
        <f t="shared" si="3"/>
        <v>21195952</v>
      </c>
      <c r="I19" s="21">
        <f t="shared" si="3"/>
        <v>22396456</v>
      </c>
      <c r="J19" s="21">
        <f t="shared" si="3"/>
        <v>68824986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68824986</v>
      </c>
      <c r="X19" s="21">
        <f t="shared" si="3"/>
        <v>77075529</v>
      </c>
      <c r="Y19" s="21">
        <f t="shared" si="3"/>
        <v>-8250543</v>
      </c>
      <c r="Z19" s="4">
        <f>+IF(X19&lt;&gt;0,+(Y19/X19)*100,0)</f>
        <v>-10.70449091565755</v>
      </c>
      <c r="AA19" s="19">
        <f>SUM(AA20:AA23)</f>
        <v>308302120</v>
      </c>
    </row>
    <row r="20" spans="1:27" ht="13.5">
      <c r="A20" s="5" t="s">
        <v>47</v>
      </c>
      <c r="B20" s="3"/>
      <c r="C20" s="22"/>
      <c r="D20" s="22"/>
      <c r="E20" s="23">
        <v>228587020</v>
      </c>
      <c r="F20" s="24">
        <v>228587020</v>
      </c>
      <c r="G20" s="24">
        <v>19003888</v>
      </c>
      <c r="H20" s="24">
        <v>15402545</v>
      </c>
      <c r="I20" s="24">
        <v>16397970</v>
      </c>
      <c r="J20" s="24">
        <v>50804403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50804403</v>
      </c>
      <c r="X20" s="24">
        <v>57146754</v>
      </c>
      <c r="Y20" s="24">
        <v>-6342351</v>
      </c>
      <c r="Z20" s="6">
        <v>-11.1</v>
      </c>
      <c r="AA20" s="22">
        <v>228587020</v>
      </c>
    </row>
    <row r="21" spans="1:27" ht="13.5">
      <c r="A21" s="5" t="s">
        <v>48</v>
      </c>
      <c r="B21" s="3"/>
      <c r="C21" s="22"/>
      <c r="D21" s="22"/>
      <c r="E21" s="23">
        <v>41115140</v>
      </c>
      <c r="F21" s="24">
        <v>41115140</v>
      </c>
      <c r="G21" s="24">
        <v>3119957</v>
      </c>
      <c r="H21" s="24">
        <v>3051013</v>
      </c>
      <c r="I21" s="24">
        <v>3143761</v>
      </c>
      <c r="J21" s="24">
        <v>9314731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9314731</v>
      </c>
      <c r="X21" s="24">
        <v>10278786</v>
      </c>
      <c r="Y21" s="24">
        <v>-964055</v>
      </c>
      <c r="Z21" s="6">
        <v>-9.38</v>
      </c>
      <c r="AA21" s="22">
        <v>41115140</v>
      </c>
    </row>
    <row r="22" spans="1:27" ht="13.5">
      <c r="A22" s="5" t="s">
        <v>49</v>
      </c>
      <c r="B22" s="3"/>
      <c r="C22" s="25"/>
      <c r="D22" s="25"/>
      <c r="E22" s="26">
        <v>24730680</v>
      </c>
      <c r="F22" s="27">
        <v>24730680</v>
      </c>
      <c r="G22" s="27">
        <v>1793586</v>
      </c>
      <c r="H22" s="27">
        <v>1565997</v>
      </c>
      <c r="I22" s="27">
        <v>1698888</v>
      </c>
      <c r="J22" s="27">
        <v>5058471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5058471</v>
      </c>
      <c r="X22" s="27">
        <v>6182670</v>
      </c>
      <c r="Y22" s="27">
        <v>-1124199</v>
      </c>
      <c r="Z22" s="7">
        <v>-18.18</v>
      </c>
      <c r="AA22" s="25">
        <v>24730680</v>
      </c>
    </row>
    <row r="23" spans="1:27" ht="13.5">
      <c r="A23" s="5" t="s">
        <v>50</v>
      </c>
      <c r="B23" s="3"/>
      <c r="C23" s="22"/>
      <c r="D23" s="22"/>
      <c r="E23" s="23">
        <v>13869280</v>
      </c>
      <c r="F23" s="24">
        <v>13869280</v>
      </c>
      <c r="G23" s="24">
        <v>1315147</v>
      </c>
      <c r="H23" s="24">
        <v>1176397</v>
      </c>
      <c r="I23" s="24">
        <v>1155837</v>
      </c>
      <c r="J23" s="24">
        <v>3647381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3647381</v>
      </c>
      <c r="X23" s="24">
        <v>3467319</v>
      </c>
      <c r="Y23" s="24">
        <v>180062</v>
      </c>
      <c r="Z23" s="6">
        <v>5.19</v>
      </c>
      <c r="AA23" s="22">
        <v>13869280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490215790</v>
      </c>
      <c r="F25" s="42">
        <f t="shared" si="4"/>
        <v>490215790</v>
      </c>
      <c r="G25" s="42">
        <f t="shared" si="4"/>
        <v>68908671</v>
      </c>
      <c r="H25" s="42">
        <f t="shared" si="4"/>
        <v>27630889</v>
      </c>
      <c r="I25" s="42">
        <f t="shared" si="4"/>
        <v>34851742</v>
      </c>
      <c r="J25" s="42">
        <f t="shared" si="4"/>
        <v>131391302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131391302</v>
      </c>
      <c r="X25" s="42">
        <f t="shared" si="4"/>
        <v>122553945</v>
      </c>
      <c r="Y25" s="42">
        <f t="shared" si="4"/>
        <v>8837357</v>
      </c>
      <c r="Z25" s="43">
        <f>+IF(X25&lt;&gt;0,+(Y25/X25)*100,0)</f>
        <v>7.210993493518303</v>
      </c>
      <c r="AA25" s="40">
        <f>+AA5+AA9+AA15+AA19+AA24</f>
        <v>490215790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274329420</v>
      </c>
      <c r="F28" s="21">
        <f t="shared" si="5"/>
        <v>274329420</v>
      </c>
      <c r="G28" s="21">
        <f t="shared" si="5"/>
        <v>6433119</v>
      </c>
      <c r="H28" s="21">
        <f t="shared" si="5"/>
        <v>5915834</v>
      </c>
      <c r="I28" s="21">
        <f t="shared" si="5"/>
        <v>6626623</v>
      </c>
      <c r="J28" s="21">
        <f t="shared" si="5"/>
        <v>18975576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18975576</v>
      </c>
      <c r="X28" s="21">
        <f t="shared" si="5"/>
        <v>68582355</v>
      </c>
      <c r="Y28" s="21">
        <f t="shared" si="5"/>
        <v>-49606779</v>
      </c>
      <c r="Z28" s="4">
        <f>+IF(X28&lt;&gt;0,+(Y28/X28)*100,0)</f>
        <v>-72.33169377167057</v>
      </c>
      <c r="AA28" s="19">
        <f>SUM(AA29:AA31)</f>
        <v>274329420</v>
      </c>
    </row>
    <row r="29" spans="1:27" ht="13.5">
      <c r="A29" s="5" t="s">
        <v>33</v>
      </c>
      <c r="B29" s="3"/>
      <c r="C29" s="22"/>
      <c r="D29" s="22"/>
      <c r="E29" s="23">
        <v>184346630</v>
      </c>
      <c r="F29" s="24">
        <v>184346630</v>
      </c>
      <c r="G29" s="24">
        <v>2358105</v>
      </c>
      <c r="H29" s="24">
        <v>1969909</v>
      </c>
      <c r="I29" s="24">
        <v>2014057</v>
      </c>
      <c r="J29" s="24">
        <v>6342071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6342071</v>
      </c>
      <c r="X29" s="24">
        <v>46086657</v>
      </c>
      <c r="Y29" s="24">
        <v>-39744586</v>
      </c>
      <c r="Z29" s="6">
        <v>-86.24</v>
      </c>
      <c r="AA29" s="22">
        <v>184346630</v>
      </c>
    </row>
    <row r="30" spans="1:27" ht="13.5">
      <c r="A30" s="5" t="s">
        <v>34</v>
      </c>
      <c r="B30" s="3"/>
      <c r="C30" s="25"/>
      <c r="D30" s="25"/>
      <c r="E30" s="26">
        <v>74827410</v>
      </c>
      <c r="F30" s="27">
        <v>74827410</v>
      </c>
      <c r="G30" s="27">
        <v>2715068</v>
      </c>
      <c r="H30" s="27">
        <v>2637780</v>
      </c>
      <c r="I30" s="27">
        <v>3078861</v>
      </c>
      <c r="J30" s="27">
        <v>8431709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8431709</v>
      </c>
      <c r="X30" s="27">
        <v>18706854</v>
      </c>
      <c r="Y30" s="27">
        <v>-10275145</v>
      </c>
      <c r="Z30" s="7">
        <v>-54.93</v>
      </c>
      <c r="AA30" s="25">
        <v>74827410</v>
      </c>
    </row>
    <row r="31" spans="1:27" ht="13.5">
      <c r="A31" s="5" t="s">
        <v>35</v>
      </c>
      <c r="B31" s="3"/>
      <c r="C31" s="22"/>
      <c r="D31" s="22"/>
      <c r="E31" s="23">
        <v>15155380</v>
      </c>
      <c r="F31" s="24">
        <v>15155380</v>
      </c>
      <c r="G31" s="24">
        <v>1359946</v>
      </c>
      <c r="H31" s="24">
        <v>1308145</v>
      </c>
      <c r="I31" s="24">
        <v>1533705</v>
      </c>
      <c r="J31" s="24">
        <v>4201796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4201796</v>
      </c>
      <c r="X31" s="24">
        <v>3788844</v>
      </c>
      <c r="Y31" s="24">
        <v>412952</v>
      </c>
      <c r="Z31" s="6">
        <v>10.9</v>
      </c>
      <c r="AA31" s="22">
        <v>15155380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37490590</v>
      </c>
      <c r="F32" s="21">
        <f t="shared" si="6"/>
        <v>37490590</v>
      </c>
      <c r="G32" s="21">
        <f t="shared" si="6"/>
        <v>3255538</v>
      </c>
      <c r="H32" s="21">
        <f t="shared" si="6"/>
        <v>3396257</v>
      </c>
      <c r="I32" s="21">
        <f t="shared" si="6"/>
        <v>3280577</v>
      </c>
      <c r="J32" s="21">
        <f t="shared" si="6"/>
        <v>9932372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9932372</v>
      </c>
      <c r="X32" s="21">
        <f t="shared" si="6"/>
        <v>9372648</v>
      </c>
      <c r="Y32" s="21">
        <f t="shared" si="6"/>
        <v>559724</v>
      </c>
      <c r="Z32" s="4">
        <f>+IF(X32&lt;&gt;0,+(Y32/X32)*100,0)</f>
        <v>5.971887560484507</v>
      </c>
      <c r="AA32" s="19">
        <f>SUM(AA33:AA37)</f>
        <v>37490590</v>
      </c>
    </row>
    <row r="33" spans="1:27" ht="13.5">
      <c r="A33" s="5" t="s">
        <v>37</v>
      </c>
      <c r="B33" s="3"/>
      <c r="C33" s="22"/>
      <c r="D33" s="22"/>
      <c r="E33" s="23">
        <v>14018830</v>
      </c>
      <c r="F33" s="24">
        <v>14018830</v>
      </c>
      <c r="G33" s="24">
        <v>1163017</v>
      </c>
      <c r="H33" s="24">
        <v>1314391</v>
      </c>
      <c r="I33" s="24">
        <v>1251483</v>
      </c>
      <c r="J33" s="24">
        <v>3728891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3728891</v>
      </c>
      <c r="X33" s="24">
        <v>3504708</v>
      </c>
      <c r="Y33" s="24">
        <v>224183</v>
      </c>
      <c r="Z33" s="6">
        <v>6.4</v>
      </c>
      <c r="AA33" s="22">
        <v>14018830</v>
      </c>
    </row>
    <row r="34" spans="1:27" ht="13.5">
      <c r="A34" s="5" t="s">
        <v>38</v>
      </c>
      <c r="B34" s="3"/>
      <c r="C34" s="22"/>
      <c r="D34" s="22"/>
      <c r="E34" s="23">
        <v>7966910</v>
      </c>
      <c r="F34" s="24">
        <v>7966910</v>
      </c>
      <c r="G34" s="24">
        <v>635039</v>
      </c>
      <c r="H34" s="24">
        <v>599227</v>
      </c>
      <c r="I34" s="24">
        <v>601709</v>
      </c>
      <c r="J34" s="24">
        <v>1835975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1835975</v>
      </c>
      <c r="X34" s="24">
        <v>1991727</v>
      </c>
      <c r="Y34" s="24">
        <v>-155752</v>
      </c>
      <c r="Z34" s="6">
        <v>-7.82</v>
      </c>
      <c r="AA34" s="22">
        <v>7966910</v>
      </c>
    </row>
    <row r="35" spans="1:27" ht="13.5">
      <c r="A35" s="5" t="s">
        <v>39</v>
      </c>
      <c r="B35" s="3"/>
      <c r="C35" s="22"/>
      <c r="D35" s="22"/>
      <c r="E35" s="23">
        <v>12632420</v>
      </c>
      <c r="F35" s="24">
        <v>12632420</v>
      </c>
      <c r="G35" s="24">
        <v>1438455</v>
      </c>
      <c r="H35" s="24">
        <v>1442581</v>
      </c>
      <c r="I35" s="24">
        <v>1402461</v>
      </c>
      <c r="J35" s="24">
        <v>4283497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4283497</v>
      </c>
      <c r="X35" s="24">
        <v>3158106</v>
      </c>
      <c r="Y35" s="24">
        <v>1125391</v>
      </c>
      <c r="Z35" s="6">
        <v>35.63</v>
      </c>
      <c r="AA35" s="22">
        <v>12632420</v>
      </c>
    </row>
    <row r="36" spans="1:27" ht="13.5">
      <c r="A36" s="5" t="s">
        <v>40</v>
      </c>
      <c r="B36" s="3"/>
      <c r="C36" s="22"/>
      <c r="D36" s="22"/>
      <c r="E36" s="23">
        <v>2872430</v>
      </c>
      <c r="F36" s="24">
        <v>2872430</v>
      </c>
      <c r="G36" s="24">
        <v>4554</v>
      </c>
      <c r="H36" s="24">
        <v>13481</v>
      </c>
      <c r="I36" s="24">
        <v>5385</v>
      </c>
      <c r="J36" s="24">
        <v>23420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23420</v>
      </c>
      <c r="X36" s="24">
        <v>718107</v>
      </c>
      <c r="Y36" s="24">
        <v>-694687</v>
      </c>
      <c r="Z36" s="6">
        <v>-96.74</v>
      </c>
      <c r="AA36" s="22">
        <v>2872430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14473</v>
      </c>
      <c r="H37" s="27">
        <v>26577</v>
      </c>
      <c r="I37" s="27">
        <v>19539</v>
      </c>
      <c r="J37" s="27">
        <v>60589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60589</v>
      </c>
      <c r="X37" s="27"/>
      <c r="Y37" s="27">
        <v>60589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36699180</v>
      </c>
      <c r="F38" s="21">
        <f t="shared" si="7"/>
        <v>36699180</v>
      </c>
      <c r="G38" s="21">
        <f t="shared" si="7"/>
        <v>2126873</v>
      </c>
      <c r="H38" s="21">
        <f t="shared" si="7"/>
        <v>2022996</v>
      </c>
      <c r="I38" s="21">
        <f t="shared" si="7"/>
        <v>2359817</v>
      </c>
      <c r="J38" s="21">
        <f t="shared" si="7"/>
        <v>6509686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6509686</v>
      </c>
      <c r="X38" s="21">
        <f t="shared" si="7"/>
        <v>9174795</v>
      </c>
      <c r="Y38" s="21">
        <f t="shared" si="7"/>
        <v>-2665109</v>
      </c>
      <c r="Z38" s="4">
        <f>+IF(X38&lt;&gt;0,+(Y38/X38)*100,0)</f>
        <v>-29.048158569210536</v>
      </c>
      <c r="AA38" s="19">
        <f>SUM(AA39:AA41)</f>
        <v>36699180</v>
      </c>
    </row>
    <row r="39" spans="1:27" ht="13.5">
      <c r="A39" s="5" t="s">
        <v>43</v>
      </c>
      <c r="B39" s="3"/>
      <c r="C39" s="22"/>
      <c r="D39" s="22"/>
      <c r="E39" s="23">
        <v>5449260</v>
      </c>
      <c r="F39" s="24">
        <v>5449260</v>
      </c>
      <c r="G39" s="24">
        <v>196219</v>
      </c>
      <c r="H39" s="24">
        <v>236348</v>
      </c>
      <c r="I39" s="24">
        <v>164455</v>
      </c>
      <c r="J39" s="24">
        <v>597022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597022</v>
      </c>
      <c r="X39" s="24">
        <v>1362315</v>
      </c>
      <c r="Y39" s="24">
        <v>-765293</v>
      </c>
      <c r="Z39" s="6">
        <v>-56.18</v>
      </c>
      <c r="AA39" s="22">
        <v>5449260</v>
      </c>
    </row>
    <row r="40" spans="1:27" ht="13.5">
      <c r="A40" s="5" t="s">
        <v>44</v>
      </c>
      <c r="B40" s="3"/>
      <c r="C40" s="22"/>
      <c r="D40" s="22"/>
      <c r="E40" s="23">
        <v>31249920</v>
      </c>
      <c r="F40" s="24">
        <v>31249920</v>
      </c>
      <c r="G40" s="24">
        <v>1930654</v>
      </c>
      <c r="H40" s="24">
        <v>1786648</v>
      </c>
      <c r="I40" s="24">
        <v>2195362</v>
      </c>
      <c r="J40" s="24">
        <v>5912664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5912664</v>
      </c>
      <c r="X40" s="24">
        <v>7812480</v>
      </c>
      <c r="Y40" s="24">
        <v>-1899816</v>
      </c>
      <c r="Z40" s="6">
        <v>-24.32</v>
      </c>
      <c r="AA40" s="22">
        <v>31249920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334530640</v>
      </c>
      <c r="F42" s="21">
        <f t="shared" si="8"/>
        <v>334530640</v>
      </c>
      <c r="G42" s="21">
        <f t="shared" si="8"/>
        <v>11581918</v>
      </c>
      <c r="H42" s="21">
        <f t="shared" si="8"/>
        <v>20216756</v>
      </c>
      <c r="I42" s="21">
        <f t="shared" si="8"/>
        <v>10344069</v>
      </c>
      <c r="J42" s="21">
        <f t="shared" si="8"/>
        <v>42142743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42142743</v>
      </c>
      <c r="X42" s="21">
        <f t="shared" si="8"/>
        <v>83632662</v>
      </c>
      <c r="Y42" s="21">
        <f t="shared" si="8"/>
        <v>-41489919</v>
      </c>
      <c r="Z42" s="4">
        <f>+IF(X42&lt;&gt;0,+(Y42/X42)*100,0)</f>
        <v>-49.60970750877211</v>
      </c>
      <c r="AA42" s="19">
        <f>SUM(AA43:AA46)</f>
        <v>334530640</v>
      </c>
    </row>
    <row r="43" spans="1:27" ht="13.5">
      <c r="A43" s="5" t="s">
        <v>47</v>
      </c>
      <c r="B43" s="3"/>
      <c r="C43" s="22"/>
      <c r="D43" s="22"/>
      <c r="E43" s="23">
        <v>244286070</v>
      </c>
      <c r="F43" s="24">
        <v>244286070</v>
      </c>
      <c r="G43" s="24">
        <v>8035568</v>
      </c>
      <c r="H43" s="24">
        <v>15524278</v>
      </c>
      <c r="I43" s="24">
        <v>6897873</v>
      </c>
      <c r="J43" s="24">
        <v>30457719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30457719</v>
      </c>
      <c r="X43" s="24">
        <v>61071519</v>
      </c>
      <c r="Y43" s="24">
        <v>-30613800</v>
      </c>
      <c r="Z43" s="6">
        <v>-50.13</v>
      </c>
      <c r="AA43" s="22">
        <v>244286070</v>
      </c>
    </row>
    <row r="44" spans="1:27" ht="13.5">
      <c r="A44" s="5" t="s">
        <v>48</v>
      </c>
      <c r="B44" s="3"/>
      <c r="C44" s="22"/>
      <c r="D44" s="22"/>
      <c r="E44" s="23">
        <v>46683720</v>
      </c>
      <c r="F44" s="24">
        <v>46683720</v>
      </c>
      <c r="G44" s="24">
        <v>1395574</v>
      </c>
      <c r="H44" s="24">
        <v>1954792</v>
      </c>
      <c r="I44" s="24">
        <v>1255077</v>
      </c>
      <c r="J44" s="24">
        <v>4605443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4605443</v>
      </c>
      <c r="X44" s="24">
        <v>11670930</v>
      </c>
      <c r="Y44" s="24">
        <v>-7065487</v>
      </c>
      <c r="Z44" s="6">
        <v>-60.54</v>
      </c>
      <c r="AA44" s="22">
        <v>46683720</v>
      </c>
    </row>
    <row r="45" spans="1:27" ht="13.5">
      <c r="A45" s="5" t="s">
        <v>49</v>
      </c>
      <c r="B45" s="3"/>
      <c r="C45" s="25"/>
      <c r="D45" s="25"/>
      <c r="E45" s="26">
        <v>21045610</v>
      </c>
      <c r="F45" s="27">
        <v>21045610</v>
      </c>
      <c r="G45" s="27">
        <v>693970</v>
      </c>
      <c r="H45" s="27">
        <v>1186499</v>
      </c>
      <c r="I45" s="27">
        <v>737946</v>
      </c>
      <c r="J45" s="27">
        <v>2618415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2618415</v>
      </c>
      <c r="X45" s="27">
        <v>5261403</v>
      </c>
      <c r="Y45" s="27">
        <v>-2642988</v>
      </c>
      <c r="Z45" s="7">
        <v>-50.23</v>
      </c>
      <c r="AA45" s="25">
        <v>21045610</v>
      </c>
    </row>
    <row r="46" spans="1:27" ht="13.5">
      <c r="A46" s="5" t="s">
        <v>50</v>
      </c>
      <c r="B46" s="3"/>
      <c r="C46" s="22"/>
      <c r="D46" s="22"/>
      <c r="E46" s="23">
        <v>22515240</v>
      </c>
      <c r="F46" s="24">
        <v>22515240</v>
      </c>
      <c r="G46" s="24">
        <v>1456806</v>
      </c>
      <c r="H46" s="24">
        <v>1551187</v>
      </c>
      <c r="I46" s="24">
        <v>1453173</v>
      </c>
      <c r="J46" s="24">
        <v>4461166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4461166</v>
      </c>
      <c r="X46" s="24">
        <v>5628810</v>
      </c>
      <c r="Y46" s="24">
        <v>-1167644</v>
      </c>
      <c r="Z46" s="6">
        <v>-20.74</v>
      </c>
      <c r="AA46" s="22">
        <v>22515240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683049830</v>
      </c>
      <c r="F48" s="42">
        <f t="shared" si="9"/>
        <v>683049830</v>
      </c>
      <c r="G48" s="42">
        <f t="shared" si="9"/>
        <v>23397448</v>
      </c>
      <c r="H48" s="42">
        <f t="shared" si="9"/>
        <v>31551843</v>
      </c>
      <c r="I48" s="42">
        <f t="shared" si="9"/>
        <v>22611086</v>
      </c>
      <c r="J48" s="42">
        <f t="shared" si="9"/>
        <v>77560377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77560377</v>
      </c>
      <c r="X48" s="42">
        <f t="shared" si="9"/>
        <v>170762460</v>
      </c>
      <c r="Y48" s="42">
        <f t="shared" si="9"/>
        <v>-93202083</v>
      </c>
      <c r="Z48" s="43">
        <f>+IF(X48&lt;&gt;0,+(Y48/X48)*100,0)</f>
        <v>-54.57996037302344</v>
      </c>
      <c r="AA48" s="40">
        <f>+AA28+AA32+AA38+AA42+AA47</f>
        <v>683049830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-192834040</v>
      </c>
      <c r="F49" s="46">
        <f t="shared" si="10"/>
        <v>-192834040</v>
      </c>
      <c r="G49" s="46">
        <f t="shared" si="10"/>
        <v>45511223</v>
      </c>
      <c r="H49" s="46">
        <f t="shared" si="10"/>
        <v>-3920954</v>
      </c>
      <c r="I49" s="46">
        <f t="shared" si="10"/>
        <v>12240656</v>
      </c>
      <c r="J49" s="46">
        <f t="shared" si="10"/>
        <v>53830925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53830925</v>
      </c>
      <c r="X49" s="46">
        <f>IF(F25=F48,0,X25-X48)</f>
        <v>-48208515</v>
      </c>
      <c r="Y49" s="46">
        <f t="shared" si="10"/>
        <v>102039440</v>
      </c>
      <c r="Z49" s="47">
        <f>+IF(X49&lt;&gt;0,+(Y49/X49)*100,0)</f>
        <v>-211.66269070930727</v>
      </c>
      <c r="AA49" s="44">
        <f>+AA25-AA48</f>
        <v>-192834040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57381560</v>
      </c>
      <c r="F5" s="21">
        <f t="shared" si="0"/>
        <v>57381560</v>
      </c>
      <c r="G5" s="21">
        <f t="shared" si="0"/>
        <v>21380031</v>
      </c>
      <c r="H5" s="21">
        <f t="shared" si="0"/>
        <v>3132158</v>
      </c>
      <c r="I5" s="21">
        <f t="shared" si="0"/>
        <v>2420370</v>
      </c>
      <c r="J5" s="21">
        <f t="shared" si="0"/>
        <v>26932559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26932559</v>
      </c>
      <c r="X5" s="21">
        <f t="shared" si="0"/>
        <v>14395500</v>
      </c>
      <c r="Y5" s="21">
        <f t="shared" si="0"/>
        <v>12537059</v>
      </c>
      <c r="Z5" s="4">
        <f>+IF(X5&lt;&gt;0,+(Y5/X5)*100,0)</f>
        <v>87.09012538640548</v>
      </c>
      <c r="AA5" s="19">
        <f>SUM(AA6:AA8)</f>
        <v>57381560</v>
      </c>
    </row>
    <row r="6" spans="1:27" ht="13.5">
      <c r="A6" s="5" t="s">
        <v>33</v>
      </c>
      <c r="B6" s="3"/>
      <c r="C6" s="22"/>
      <c r="D6" s="22"/>
      <c r="E6" s="23">
        <v>30692632</v>
      </c>
      <c r="F6" s="24">
        <v>30692632</v>
      </c>
      <c r="G6" s="24">
        <v>19250162</v>
      </c>
      <c r="H6" s="24">
        <v>8347</v>
      </c>
      <c r="I6" s="24">
        <v>4437</v>
      </c>
      <c r="J6" s="24">
        <v>19262946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19262946</v>
      </c>
      <c r="X6" s="24">
        <v>7673250</v>
      </c>
      <c r="Y6" s="24">
        <v>11589696</v>
      </c>
      <c r="Z6" s="6">
        <v>151.04</v>
      </c>
      <c r="AA6" s="22">
        <v>30692632</v>
      </c>
    </row>
    <row r="7" spans="1:27" ht="13.5">
      <c r="A7" s="5" t="s">
        <v>34</v>
      </c>
      <c r="B7" s="3"/>
      <c r="C7" s="25"/>
      <c r="D7" s="25"/>
      <c r="E7" s="26">
        <v>26488928</v>
      </c>
      <c r="F7" s="27">
        <v>26488928</v>
      </c>
      <c r="G7" s="27">
        <v>2129869</v>
      </c>
      <c r="H7" s="27">
        <v>3123811</v>
      </c>
      <c r="I7" s="27">
        <v>2415933</v>
      </c>
      <c r="J7" s="27">
        <v>7669613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7669613</v>
      </c>
      <c r="X7" s="27">
        <v>6672249</v>
      </c>
      <c r="Y7" s="27">
        <v>997364</v>
      </c>
      <c r="Z7" s="7">
        <v>14.95</v>
      </c>
      <c r="AA7" s="25">
        <v>26488928</v>
      </c>
    </row>
    <row r="8" spans="1:27" ht="13.5">
      <c r="A8" s="5" t="s">
        <v>35</v>
      </c>
      <c r="B8" s="3"/>
      <c r="C8" s="22"/>
      <c r="D8" s="22"/>
      <c r="E8" s="23">
        <v>200000</v>
      </c>
      <c r="F8" s="24">
        <v>200000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50001</v>
      </c>
      <c r="Y8" s="24">
        <v>-50001</v>
      </c>
      <c r="Z8" s="6">
        <v>-100</v>
      </c>
      <c r="AA8" s="22">
        <v>200000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535248</v>
      </c>
      <c r="F9" s="21">
        <f t="shared" si="1"/>
        <v>535248</v>
      </c>
      <c r="G9" s="21">
        <f t="shared" si="1"/>
        <v>13617</v>
      </c>
      <c r="H9" s="21">
        <f t="shared" si="1"/>
        <v>9229</v>
      </c>
      <c r="I9" s="21">
        <f t="shared" si="1"/>
        <v>11276</v>
      </c>
      <c r="J9" s="21">
        <f t="shared" si="1"/>
        <v>34122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34122</v>
      </c>
      <c r="X9" s="21">
        <f t="shared" si="1"/>
        <v>133752</v>
      </c>
      <c r="Y9" s="21">
        <f t="shared" si="1"/>
        <v>-99630</v>
      </c>
      <c r="Z9" s="4">
        <f>+IF(X9&lt;&gt;0,+(Y9/X9)*100,0)</f>
        <v>-74.48860577785753</v>
      </c>
      <c r="AA9" s="19">
        <f>SUM(AA10:AA14)</f>
        <v>535248</v>
      </c>
    </row>
    <row r="10" spans="1:27" ht="13.5">
      <c r="A10" s="5" t="s">
        <v>37</v>
      </c>
      <c r="B10" s="3"/>
      <c r="C10" s="22"/>
      <c r="D10" s="22"/>
      <c r="E10" s="23">
        <v>206028</v>
      </c>
      <c r="F10" s="24">
        <v>206028</v>
      </c>
      <c r="G10" s="24">
        <v>13617</v>
      </c>
      <c r="H10" s="24">
        <v>9229</v>
      </c>
      <c r="I10" s="24">
        <v>11276</v>
      </c>
      <c r="J10" s="24">
        <v>34122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34122</v>
      </c>
      <c r="X10" s="24">
        <v>51501</v>
      </c>
      <c r="Y10" s="24">
        <v>-17379</v>
      </c>
      <c r="Z10" s="6">
        <v>-33.74</v>
      </c>
      <c r="AA10" s="22">
        <v>206028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329220</v>
      </c>
      <c r="F12" s="24">
        <v>329220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82251</v>
      </c>
      <c r="Y12" s="24">
        <v>-82251</v>
      </c>
      <c r="Z12" s="6">
        <v>-100</v>
      </c>
      <c r="AA12" s="22">
        <v>329220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3678079</v>
      </c>
      <c r="F15" s="21">
        <f t="shared" si="2"/>
        <v>3678079</v>
      </c>
      <c r="G15" s="21">
        <f t="shared" si="2"/>
        <v>14062192</v>
      </c>
      <c r="H15" s="21">
        <f t="shared" si="2"/>
        <v>313405</v>
      </c>
      <c r="I15" s="21">
        <f t="shared" si="2"/>
        <v>371351</v>
      </c>
      <c r="J15" s="21">
        <f t="shared" si="2"/>
        <v>14746948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14746948</v>
      </c>
      <c r="X15" s="21">
        <f t="shared" si="2"/>
        <v>919500</v>
      </c>
      <c r="Y15" s="21">
        <f t="shared" si="2"/>
        <v>13827448</v>
      </c>
      <c r="Z15" s="4">
        <f>+IF(X15&lt;&gt;0,+(Y15/X15)*100,0)</f>
        <v>1503.8007612833062</v>
      </c>
      <c r="AA15" s="19">
        <f>SUM(AA16:AA18)</f>
        <v>3678079</v>
      </c>
    </row>
    <row r="16" spans="1:27" ht="13.5">
      <c r="A16" s="5" t="s">
        <v>43</v>
      </c>
      <c r="B16" s="3"/>
      <c r="C16" s="22"/>
      <c r="D16" s="22"/>
      <c r="E16" s="23">
        <v>16992</v>
      </c>
      <c r="F16" s="24">
        <v>16992</v>
      </c>
      <c r="G16" s="24">
        <v>13692038</v>
      </c>
      <c r="H16" s="24">
        <v>15857</v>
      </c>
      <c r="I16" s="24">
        <v>12487</v>
      </c>
      <c r="J16" s="24">
        <v>13720382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13720382</v>
      </c>
      <c r="X16" s="24">
        <v>4251</v>
      </c>
      <c r="Y16" s="24">
        <v>13716131</v>
      </c>
      <c r="Z16" s="6">
        <v>322656.57</v>
      </c>
      <c r="AA16" s="22">
        <v>16992</v>
      </c>
    </row>
    <row r="17" spans="1:27" ht="13.5">
      <c r="A17" s="5" t="s">
        <v>44</v>
      </c>
      <c r="B17" s="3"/>
      <c r="C17" s="22"/>
      <c r="D17" s="22"/>
      <c r="E17" s="23">
        <v>3661087</v>
      </c>
      <c r="F17" s="24">
        <v>3661087</v>
      </c>
      <c r="G17" s="24">
        <v>370154</v>
      </c>
      <c r="H17" s="24">
        <v>297548</v>
      </c>
      <c r="I17" s="24">
        <v>358864</v>
      </c>
      <c r="J17" s="24">
        <v>1026566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1026566</v>
      </c>
      <c r="X17" s="24">
        <v>915249</v>
      </c>
      <c r="Y17" s="24">
        <v>111317</v>
      </c>
      <c r="Z17" s="6">
        <v>12.16</v>
      </c>
      <c r="AA17" s="22">
        <v>3661087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87470549</v>
      </c>
      <c r="F19" s="21">
        <f t="shared" si="3"/>
        <v>87470549</v>
      </c>
      <c r="G19" s="21">
        <f t="shared" si="3"/>
        <v>5165954</v>
      </c>
      <c r="H19" s="21">
        <f t="shared" si="3"/>
        <v>6878579</v>
      </c>
      <c r="I19" s="21">
        <f t="shared" si="3"/>
        <v>5017927</v>
      </c>
      <c r="J19" s="21">
        <f t="shared" si="3"/>
        <v>17062460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17062460</v>
      </c>
      <c r="X19" s="21">
        <f t="shared" si="3"/>
        <v>22794581</v>
      </c>
      <c r="Y19" s="21">
        <f t="shared" si="3"/>
        <v>-5732121</v>
      </c>
      <c r="Z19" s="4">
        <f>+IF(X19&lt;&gt;0,+(Y19/X19)*100,0)</f>
        <v>-25.14685836953967</v>
      </c>
      <c r="AA19" s="19">
        <f>SUM(AA20:AA23)</f>
        <v>87470549</v>
      </c>
    </row>
    <row r="20" spans="1:27" ht="13.5">
      <c r="A20" s="5" t="s">
        <v>47</v>
      </c>
      <c r="B20" s="3"/>
      <c r="C20" s="22"/>
      <c r="D20" s="22"/>
      <c r="E20" s="23">
        <v>49381792</v>
      </c>
      <c r="F20" s="24">
        <v>49381792</v>
      </c>
      <c r="G20" s="24">
        <v>2821867</v>
      </c>
      <c r="H20" s="24">
        <v>3583970</v>
      </c>
      <c r="I20" s="24">
        <v>2638984</v>
      </c>
      <c r="J20" s="24">
        <v>9044821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9044821</v>
      </c>
      <c r="X20" s="24">
        <v>13272332</v>
      </c>
      <c r="Y20" s="24">
        <v>-4227511</v>
      </c>
      <c r="Z20" s="6">
        <v>-31.85</v>
      </c>
      <c r="AA20" s="22">
        <v>49381792</v>
      </c>
    </row>
    <row r="21" spans="1:27" ht="13.5">
      <c r="A21" s="5" t="s">
        <v>48</v>
      </c>
      <c r="B21" s="3"/>
      <c r="C21" s="22"/>
      <c r="D21" s="22"/>
      <c r="E21" s="23">
        <v>16818751</v>
      </c>
      <c r="F21" s="24">
        <v>16818751</v>
      </c>
      <c r="G21" s="24">
        <v>880774</v>
      </c>
      <c r="H21" s="24">
        <v>1159162</v>
      </c>
      <c r="I21" s="24">
        <v>952902</v>
      </c>
      <c r="J21" s="24">
        <v>2992838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2992838</v>
      </c>
      <c r="X21" s="24">
        <v>4204749</v>
      </c>
      <c r="Y21" s="24">
        <v>-1211911</v>
      </c>
      <c r="Z21" s="6">
        <v>-28.82</v>
      </c>
      <c r="AA21" s="22">
        <v>16818751</v>
      </c>
    </row>
    <row r="22" spans="1:27" ht="13.5">
      <c r="A22" s="5" t="s">
        <v>49</v>
      </c>
      <c r="B22" s="3"/>
      <c r="C22" s="25"/>
      <c r="D22" s="25"/>
      <c r="E22" s="26">
        <v>12749310</v>
      </c>
      <c r="F22" s="27">
        <v>12749310</v>
      </c>
      <c r="G22" s="27">
        <v>1043926</v>
      </c>
      <c r="H22" s="27">
        <v>1142466</v>
      </c>
      <c r="I22" s="27">
        <v>1007267</v>
      </c>
      <c r="J22" s="27">
        <v>3193659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3193659</v>
      </c>
      <c r="X22" s="27">
        <v>3187251</v>
      </c>
      <c r="Y22" s="27">
        <v>6408</v>
      </c>
      <c r="Z22" s="7">
        <v>0.2</v>
      </c>
      <c r="AA22" s="25">
        <v>12749310</v>
      </c>
    </row>
    <row r="23" spans="1:27" ht="13.5">
      <c r="A23" s="5" t="s">
        <v>50</v>
      </c>
      <c r="B23" s="3"/>
      <c r="C23" s="22"/>
      <c r="D23" s="22"/>
      <c r="E23" s="23">
        <v>8520696</v>
      </c>
      <c r="F23" s="24">
        <v>8520696</v>
      </c>
      <c r="G23" s="24">
        <v>419387</v>
      </c>
      <c r="H23" s="24">
        <v>992981</v>
      </c>
      <c r="I23" s="24">
        <v>418774</v>
      </c>
      <c r="J23" s="24">
        <v>1831142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1831142</v>
      </c>
      <c r="X23" s="24">
        <v>2130249</v>
      </c>
      <c r="Y23" s="24">
        <v>-299107</v>
      </c>
      <c r="Z23" s="6">
        <v>-14.04</v>
      </c>
      <c r="AA23" s="22">
        <v>8520696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149065436</v>
      </c>
      <c r="F25" s="42">
        <f t="shared" si="4"/>
        <v>149065436</v>
      </c>
      <c r="G25" s="42">
        <f t="shared" si="4"/>
        <v>40621794</v>
      </c>
      <c r="H25" s="42">
        <f t="shared" si="4"/>
        <v>10333371</v>
      </c>
      <c r="I25" s="42">
        <f t="shared" si="4"/>
        <v>7820924</v>
      </c>
      <c r="J25" s="42">
        <f t="shared" si="4"/>
        <v>58776089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58776089</v>
      </c>
      <c r="X25" s="42">
        <f t="shared" si="4"/>
        <v>38243333</v>
      </c>
      <c r="Y25" s="42">
        <f t="shared" si="4"/>
        <v>20532756</v>
      </c>
      <c r="Z25" s="43">
        <f>+IF(X25&lt;&gt;0,+(Y25/X25)*100,0)</f>
        <v>53.689766004443186</v>
      </c>
      <c r="AA25" s="40">
        <f>+AA5+AA9+AA15+AA19+AA24</f>
        <v>149065436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84067990</v>
      </c>
      <c r="F28" s="21">
        <f t="shared" si="5"/>
        <v>84067990</v>
      </c>
      <c r="G28" s="21">
        <f t="shared" si="5"/>
        <v>2918717</v>
      </c>
      <c r="H28" s="21">
        <f t="shared" si="5"/>
        <v>3294325</v>
      </c>
      <c r="I28" s="21">
        <f t="shared" si="5"/>
        <v>3207415</v>
      </c>
      <c r="J28" s="21">
        <f t="shared" si="5"/>
        <v>9420457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9420457</v>
      </c>
      <c r="X28" s="21">
        <f t="shared" si="5"/>
        <v>21017250</v>
      </c>
      <c r="Y28" s="21">
        <f t="shared" si="5"/>
        <v>-11596793</v>
      </c>
      <c r="Z28" s="4">
        <f>+IF(X28&lt;&gt;0,+(Y28/X28)*100,0)</f>
        <v>-55.17749943498793</v>
      </c>
      <c r="AA28" s="19">
        <f>SUM(AA29:AA31)</f>
        <v>84067990</v>
      </c>
    </row>
    <row r="29" spans="1:27" ht="13.5">
      <c r="A29" s="5" t="s">
        <v>33</v>
      </c>
      <c r="B29" s="3"/>
      <c r="C29" s="22"/>
      <c r="D29" s="22"/>
      <c r="E29" s="23">
        <v>13459241</v>
      </c>
      <c r="F29" s="24">
        <v>13459241</v>
      </c>
      <c r="G29" s="24">
        <v>1203600</v>
      </c>
      <c r="H29" s="24">
        <v>764919</v>
      </c>
      <c r="I29" s="24">
        <v>817180</v>
      </c>
      <c r="J29" s="24">
        <v>2785699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2785699</v>
      </c>
      <c r="X29" s="24">
        <v>3365001</v>
      </c>
      <c r="Y29" s="24">
        <v>-579302</v>
      </c>
      <c r="Z29" s="6">
        <v>-17.22</v>
      </c>
      <c r="AA29" s="22">
        <v>13459241</v>
      </c>
    </row>
    <row r="30" spans="1:27" ht="13.5">
      <c r="A30" s="5" t="s">
        <v>34</v>
      </c>
      <c r="B30" s="3"/>
      <c r="C30" s="25"/>
      <c r="D30" s="25"/>
      <c r="E30" s="26">
        <v>59997827</v>
      </c>
      <c r="F30" s="27">
        <v>59997827</v>
      </c>
      <c r="G30" s="27">
        <v>965505</v>
      </c>
      <c r="H30" s="27">
        <v>1490363</v>
      </c>
      <c r="I30" s="27">
        <v>1528786</v>
      </c>
      <c r="J30" s="27">
        <v>3984654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3984654</v>
      </c>
      <c r="X30" s="27">
        <v>14999499</v>
      </c>
      <c r="Y30" s="27">
        <v>-11014845</v>
      </c>
      <c r="Z30" s="7">
        <v>-73.43</v>
      </c>
      <c r="AA30" s="25">
        <v>59997827</v>
      </c>
    </row>
    <row r="31" spans="1:27" ht="13.5">
      <c r="A31" s="5" t="s">
        <v>35</v>
      </c>
      <c r="B31" s="3"/>
      <c r="C31" s="22"/>
      <c r="D31" s="22"/>
      <c r="E31" s="23">
        <v>10610922</v>
      </c>
      <c r="F31" s="24">
        <v>10610922</v>
      </c>
      <c r="G31" s="24">
        <v>749612</v>
      </c>
      <c r="H31" s="24">
        <v>1039043</v>
      </c>
      <c r="I31" s="24">
        <v>861449</v>
      </c>
      <c r="J31" s="24">
        <v>2650104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2650104</v>
      </c>
      <c r="X31" s="24">
        <v>2652750</v>
      </c>
      <c r="Y31" s="24">
        <v>-2646</v>
      </c>
      <c r="Z31" s="6">
        <v>-0.1</v>
      </c>
      <c r="AA31" s="22">
        <v>10610922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12876477</v>
      </c>
      <c r="F32" s="21">
        <f t="shared" si="6"/>
        <v>12876477</v>
      </c>
      <c r="G32" s="21">
        <f t="shared" si="6"/>
        <v>705263</v>
      </c>
      <c r="H32" s="21">
        <f t="shared" si="6"/>
        <v>843000</v>
      </c>
      <c r="I32" s="21">
        <f t="shared" si="6"/>
        <v>521629</v>
      </c>
      <c r="J32" s="21">
        <f t="shared" si="6"/>
        <v>2069892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2069892</v>
      </c>
      <c r="X32" s="21">
        <f t="shared" si="6"/>
        <v>3218997</v>
      </c>
      <c r="Y32" s="21">
        <f t="shared" si="6"/>
        <v>-1149105</v>
      </c>
      <c r="Z32" s="4">
        <f>+IF(X32&lt;&gt;0,+(Y32/X32)*100,0)</f>
        <v>-35.69761015620704</v>
      </c>
      <c r="AA32" s="19">
        <f>SUM(AA33:AA37)</f>
        <v>12876477</v>
      </c>
    </row>
    <row r="33" spans="1:27" ht="13.5">
      <c r="A33" s="5" t="s">
        <v>37</v>
      </c>
      <c r="B33" s="3"/>
      <c r="C33" s="22"/>
      <c r="D33" s="22"/>
      <c r="E33" s="23">
        <v>10783353</v>
      </c>
      <c r="F33" s="24">
        <v>10783353</v>
      </c>
      <c r="G33" s="24">
        <v>705263</v>
      </c>
      <c r="H33" s="24">
        <v>843000</v>
      </c>
      <c r="I33" s="24">
        <v>521629</v>
      </c>
      <c r="J33" s="24">
        <v>2069892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2069892</v>
      </c>
      <c r="X33" s="24">
        <v>2695749</v>
      </c>
      <c r="Y33" s="24">
        <v>-625857</v>
      </c>
      <c r="Z33" s="6">
        <v>-23.22</v>
      </c>
      <c r="AA33" s="22">
        <v>10783353</v>
      </c>
    </row>
    <row r="34" spans="1:27" ht="13.5">
      <c r="A34" s="5" t="s">
        <v>38</v>
      </c>
      <c r="B34" s="3"/>
      <c r="C34" s="22"/>
      <c r="D34" s="22"/>
      <c r="E34" s="23">
        <v>321676</v>
      </c>
      <c r="F34" s="24">
        <v>321676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80499</v>
      </c>
      <c r="Y34" s="24">
        <v>-80499</v>
      </c>
      <c r="Z34" s="6">
        <v>-100</v>
      </c>
      <c r="AA34" s="22">
        <v>321676</v>
      </c>
    </row>
    <row r="35" spans="1:27" ht="13.5">
      <c r="A35" s="5" t="s">
        <v>39</v>
      </c>
      <c r="B35" s="3"/>
      <c r="C35" s="22"/>
      <c r="D35" s="22"/>
      <c r="E35" s="23">
        <v>1771448</v>
      </c>
      <c r="F35" s="24">
        <v>1771448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442749</v>
      </c>
      <c r="Y35" s="24">
        <v>-442749</v>
      </c>
      <c r="Z35" s="6">
        <v>-100</v>
      </c>
      <c r="AA35" s="22">
        <v>1771448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13124197</v>
      </c>
      <c r="F38" s="21">
        <f t="shared" si="7"/>
        <v>13124197</v>
      </c>
      <c r="G38" s="21">
        <f t="shared" si="7"/>
        <v>887570</v>
      </c>
      <c r="H38" s="21">
        <f t="shared" si="7"/>
        <v>1020446</v>
      </c>
      <c r="I38" s="21">
        <f t="shared" si="7"/>
        <v>1095093</v>
      </c>
      <c r="J38" s="21">
        <f t="shared" si="7"/>
        <v>3003109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3003109</v>
      </c>
      <c r="X38" s="21">
        <f t="shared" si="7"/>
        <v>3281250</v>
      </c>
      <c r="Y38" s="21">
        <f t="shared" si="7"/>
        <v>-278141</v>
      </c>
      <c r="Z38" s="4">
        <f>+IF(X38&lt;&gt;0,+(Y38/X38)*100,0)</f>
        <v>-8.476678095238094</v>
      </c>
      <c r="AA38" s="19">
        <f>SUM(AA39:AA41)</f>
        <v>13124197</v>
      </c>
    </row>
    <row r="39" spans="1:27" ht="13.5">
      <c r="A39" s="5" t="s">
        <v>43</v>
      </c>
      <c r="B39" s="3"/>
      <c r="C39" s="22"/>
      <c r="D39" s="22"/>
      <c r="E39" s="23">
        <v>3054793</v>
      </c>
      <c r="F39" s="24">
        <v>3054793</v>
      </c>
      <c r="G39" s="24">
        <v>520252</v>
      </c>
      <c r="H39" s="24">
        <v>578105</v>
      </c>
      <c r="I39" s="24">
        <v>668293</v>
      </c>
      <c r="J39" s="24">
        <v>1766650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1766650</v>
      </c>
      <c r="X39" s="24">
        <v>763749</v>
      </c>
      <c r="Y39" s="24">
        <v>1002901</v>
      </c>
      <c r="Z39" s="6">
        <v>131.31</v>
      </c>
      <c r="AA39" s="22">
        <v>3054793</v>
      </c>
    </row>
    <row r="40" spans="1:27" ht="13.5">
      <c r="A40" s="5" t="s">
        <v>44</v>
      </c>
      <c r="B40" s="3"/>
      <c r="C40" s="22"/>
      <c r="D40" s="22"/>
      <c r="E40" s="23">
        <v>10069404</v>
      </c>
      <c r="F40" s="24">
        <v>10069404</v>
      </c>
      <c r="G40" s="24">
        <v>367318</v>
      </c>
      <c r="H40" s="24">
        <v>442341</v>
      </c>
      <c r="I40" s="24">
        <v>426800</v>
      </c>
      <c r="J40" s="24">
        <v>1236459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1236459</v>
      </c>
      <c r="X40" s="24">
        <v>2517501</v>
      </c>
      <c r="Y40" s="24">
        <v>-1281042</v>
      </c>
      <c r="Z40" s="6">
        <v>-50.89</v>
      </c>
      <c r="AA40" s="22">
        <v>10069404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84042029</v>
      </c>
      <c r="F42" s="21">
        <f t="shared" si="8"/>
        <v>84042029</v>
      </c>
      <c r="G42" s="21">
        <f t="shared" si="8"/>
        <v>6344901</v>
      </c>
      <c r="H42" s="21">
        <f t="shared" si="8"/>
        <v>7100467</v>
      </c>
      <c r="I42" s="21">
        <f t="shared" si="8"/>
        <v>3668965</v>
      </c>
      <c r="J42" s="21">
        <f t="shared" si="8"/>
        <v>17114333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17114333</v>
      </c>
      <c r="X42" s="21">
        <f t="shared" si="8"/>
        <v>21217999</v>
      </c>
      <c r="Y42" s="21">
        <f t="shared" si="8"/>
        <v>-4103666</v>
      </c>
      <c r="Z42" s="4">
        <f>+IF(X42&lt;&gt;0,+(Y42/X42)*100,0)</f>
        <v>-19.340494831769952</v>
      </c>
      <c r="AA42" s="19">
        <f>SUM(AA43:AA46)</f>
        <v>84042029</v>
      </c>
    </row>
    <row r="43" spans="1:27" ht="13.5">
      <c r="A43" s="5" t="s">
        <v>47</v>
      </c>
      <c r="B43" s="3"/>
      <c r="C43" s="22"/>
      <c r="D43" s="22"/>
      <c r="E43" s="23">
        <v>49382464</v>
      </c>
      <c r="F43" s="24">
        <v>49382464</v>
      </c>
      <c r="G43" s="24">
        <v>5310672</v>
      </c>
      <c r="H43" s="24">
        <v>4781845</v>
      </c>
      <c r="I43" s="24">
        <v>2754993</v>
      </c>
      <c r="J43" s="24">
        <v>12847510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12847510</v>
      </c>
      <c r="X43" s="24">
        <v>12766000</v>
      </c>
      <c r="Y43" s="24">
        <v>81510</v>
      </c>
      <c r="Z43" s="6">
        <v>0.64</v>
      </c>
      <c r="AA43" s="22">
        <v>49382464</v>
      </c>
    </row>
    <row r="44" spans="1:27" ht="13.5">
      <c r="A44" s="5" t="s">
        <v>48</v>
      </c>
      <c r="B44" s="3"/>
      <c r="C44" s="22"/>
      <c r="D44" s="22"/>
      <c r="E44" s="23">
        <v>15923547</v>
      </c>
      <c r="F44" s="24">
        <v>15923547</v>
      </c>
      <c r="G44" s="24">
        <v>645978</v>
      </c>
      <c r="H44" s="24">
        <v>1423968</v>
      </c>
      <c r="I44" s="24">
        <v>388789</v>
      </c>
      <c r="J44" s="24">
        <v>2458735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2458735</v>
      </c>
      <c r="X44" s="24">
        <v>3768000</v>
      </c>
      <c r="Y44" s="24">
        <v>-1309265</v>
      </c>
      <c r="Z44" s="6">
        <v>-34.75</v>
      </c>
      <c r="AA44" s="22">
        <v>15923547</v>
      </c>
    </row>
    <row r="45" spans="1:27" ht="13.5">
      <c r="A45" s="5" t="s">
        <v>49</v>
      </c>
      <c r="B45" s="3"/>
      <c r="C45" s="25"/>
      <c r="D45" s="25"/>
      <c r="E45" s="26">
        <v>10215465</v>
      </c>
      <c r="F45" s="27">
        <v>10215465</v>
      </c>
      <c r="G45" s="27">
        <v>192098</v>
      </c>
      <c r="H45" s="27">
        <v>441015</v>
      </c>
      <c r="I45" s="27">
        <v>263252</v>
      </c>
      <c r="J45" s="27">
        <v>896365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896365</v>
      </c>
      <c r="X45" s="27">
        <v>2553750</v>
      </c>
      <c r="Y45" s="27">
        <v>-1657385</v>
      </c>
      <c r="Z45" s="7">
        <v>-64.9</v>
      </c>
      <c r="AA45" s="25">
        <v>10215465</v>
      </c>
    </row>
    <row r="46" spans="1:27" ht="13.5">
      <c r="A46" s="5" t="s">
        <v>50</v>
      </c>
      <c r="B46" s="3"/>
      <c r="C46" s="22"/>
      <c r="D46" s="22"/>
      <c r="E46" s="23">
        <v>8520553</v>
      </c>
      <c r="F46" s="24">
        <v>8520553</v>
      </c>
      <c r="G46" s="24">
        <v>196153</v>
      </c>
      <c r="H46" s="24">
        <v>453639</v>
      </c>
      <c r="I46" s="24">
        <v>261931</v>
      </c>
      <c r="J46" s="24">
        <v>911723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911723</v>
      </c>
      <c r="X46" s="24">
        <v>2130249</v>
      </c>
      <c r="Y46" s="24">
        <v>-1218526</v>
      </c>
      <c r="Z46" s="6">
        <v>-57.2</v>
      </c>
      <c r="AA46" s="22">
        <v>8520553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194110693</v>
      </c>
      <c r="F48" s="42">
        <f t="shared" si="9"/>
        <v>194110693</v>
      </c>
      <c r="G48" s="42">
        <f t="shared" si="9"/>
        <v>10856451</v>
      </c>
      <c r="H48" s="42">
        <f t="shared" si="9"/>
        <v>12258238</v>
      </c>
      <c r="I48" s="42">
        <f t="shared" si="9"/>
        <v>8493102</v>
      </c>
      <c r="J48" s="42">
        <f t="shared" si="9"/>
        <v>31607791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31607791</v>
      </c>
      <c r="X48" s="42">
        <f t="shared" si="9"/>
        <v>48735496</v>
      </c>
      <c r="Y48" s="42">
        <f t="shared" si="9"/>
        <v>-17127705</v>
      </c>
      <c r="Z48" s="43">
        <f>+IF(X48&lt;&gt;0,+(Y48/X48)*100,0)</f>
        <v>-35.14420987938647</v>
      </c>
      <c r="AA48" s="40">
        <f>+AA28+AA32+AA38+AA42+AA47</f>
        <v>194110693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-45045257</v>
      </c>
      <c r="F49" s="46">
        <f t="shared" si="10"/>
        <v>-45045257</v>
      </c>
      <c r="G49" s="46">
        <f t="shared" si="10"/>
        <v>29765343</v>
      </c>
      <c r="H49" s="46">
        <f t="shared" si="10"/>
        <v>-1924867</v>
      </c>
      <c r="I49" s="46">
        <f t="shared" si="10"/>
        <v>-672178</v>
      </c>
      <c r="J49" s="46">
        <f t="shared" si="10"/>
        <v>27168298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27168298</v>
      </c>
      <c r="X49" s="46">
        <f>IF(F25=F48,0,X25-X48)</f>
        <v>-10492163</v>
      </c>
      <c r="Y49" s="46">
        <f t="shared" si="10"/>
        <v>37660461</v>
      </c>
      <c r="Z49" s="47">
        <f>+IF(X49&lt;&gt;0,+(Y49/X49)*100,0)</f>
        <v>-358.9389623474206</v>
      </c>
      <c r="AA49" s="44">
        <f>+AA25-AA48</f>
        <v>-45045257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484625007</v>
      </c>
      <c r="D5" s="19">
        <f>SUM(D6:D8)</f>
        <v>0</v>
      </c>
      <c r="E5" s="20">
        <f t="shared" si="0"/>
        <v>495423645</v>
      </c>
      <c r="F5" s="21">
        <f t="shared" si="0"/>
        <v>495423645</v>
      </c>
      <c r="G5" s="21">
        <f t="shared" si="0"/>
        <v>94737359</v>
      </c>
      <c r="H5" s="21">
        <f t="shared" si="0"/>
        <v>20696950</v>
      </c>
      <c r="I5" s="21">
        <f t="shared" si="0"/>
        <v>20652519</v>
      </c>
      <c r="J5" s="21">
        <f t="shared" si="0"/>
        <v>136086828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136086828</v>
      </c>
      <c r="X5" s="21">
        <f t="shared" si="0"/>
        <v>123855909</v>
      </c>
      <c r="Y5" s="21">
        <f t="shared" si="0"/>
        <v>12230919</v>
      </c>
      <c r="Z5" s="4">
        <f>+IF(X5&lt;&gt;0,+(Y5/X5)*100,0)</f>
        <v>9.875119482591662</v>
      </c>
      <c r="AA5" s="19">
        <f>SUM(AA6:AA8)</f>
        <v>495423645</v>
      </c>
    </row>
    <row r="6" spans="1:27" ht="13.5">
      <c r="A6" s="5" t="s">
        <v>33</v>
      </c>
      <c r="B6" s="3"/>
      <c r="C6" s="22">
        <v>65</v>
      </c>
      <c r="D6" s="22"/>
      <c r="E6" s="23">
        <v>1217</v>
      </c>
      <c r="F6" s="24">
        <v>1217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303</v>
      </c>
      <c r="Y6" s="24">
        <v>-303</v>
      </c>
      <c r="Z6" s="6">
        <v>-100</v>
      </c>
      <c r="AA6" s="22">
        <v>1217</v>
      </c>
    </row>
    <row r="7" spans="1:27" ht="13.5">
      <c r="A7" s="5" t="s">
        <v>34</v>
      </c>
      <c r="B7" s="3"/>
      <c r="C7" s="25">
        <v>484177766</v>
      </c>
      <c r="D7" s="25"/>
      <c r="E7" s="26">
        <v>467878407</v>
      </c>
      <c r="F7" s="27">
        <v>467878407</v>
      </c>
      <c r="G7" s="27">
        <v>94715150</v>
      </c>
      <c r="H7" s="27">
        <v>20683542</v>
      </c>
      <c r="I7" s="27">
        <v>20075407</v>
      </c>
      <c r="J7" s="27">
        <v>135474099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135474099</v>
      </c>
      <c r="X7" s="27">
        <v>116969601</v>
      </c>
      <c r="Y7" s="27">
        <v>18504498</v>
      </c>
      <c r="Z7" s="7">
        <v>15.82</v>
      </c>
      <c r="AA7" s="25">
        <v>467878407</v>
      </c>
    </row>
    <row r="8" spans="1:27" ht="13.5">
      <c r="A8" s="5" t="s">
        <v>35</v>
      </c>
      <c r="B8" s="3"/>
      <c r="C8" s="22">
        <v>447176</v>
      </c>
      <c r="D8" s="22"/>
      <c r="E8" s="23">
        <v>27544021</v>
      </c>
      <c r="F8" s="24">
        <v>27544021</v>
      </c>
      <c r="G8" s="24">
        <v>22209</v>
      </c>
      <c r="H8" s="24">
        <v>13408</v>
      </c>
      <c r="I8" s="24">
        <v>577112</v>
      </c>
      <c r="J8" s="24">
        <v>612729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612729</v>
      </c>
      <c r="X8" s="24">
        <v>6886005</v>
      </c>
      <c r="Y8" s="24">
        <v>-6273276</v>
      </c>
      <c r="Z8" s="6">
        <v>-91.1</v>
      </c>
      <c r="AA8" s="22">
        <v>27544021</v>
      </c>
    </row>
    <row r="9" spans="1:27" ht="13.5">
      <c r="A9" s="2" t="s">
        <v>36</v>
      </c>
      <c r="B9" s="3"/>
      <c r="C9" s="19">
        <f aca="true" t="shared" si="1" ref="C9:Y9">SUM(C10:C14)</f>
        <v>52105089</v>
      </c>
      <c r="D9" s="19">
        <f>SUM(D10:D14)</f>
        <v>0</v>
      </c>
      <c r="E9" s="20">
        <f t="shared" si="1"/>
        <v>10794935</v>
      </c>
      <c r="F9" s="21">
        <f t="shared" si="1"/>
        <v>10794935</v>
      </c>
      <c r="G9" s="21">
        <f t="shared" si="1"/>
        <v>-5329047</v>
      </c>
      <c r="H9" s="21">
        <f t="shared" si="1"/>
        <v>-8087643</v>
      </c>
      <c r="I9" s="21">
        <f t="shared" si="1"/>
        <v>-7058015</v>
      </c>
      <c r="J9" s="21">
        <f t="shared" si="1"/>
        <v>-20474705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-20474705</v>
      </c>
      <c r="X9" s="21">
        <f t="shared" si="1"/>
        <v>2698731</v>
      </c>
      <c r="Y9" s="21">
        <f t="shared" si="1"/>
        <v>-23173436</v>
      </c>
      <c r="Z9" s="4">
        <f>+IF(X9&lt;&gt;0,+(Y9/X9)*100,0)</f>
        <v>-858.678986531077</v>
      </c>
      <c r="AA9" s="19">
        <f>SUM(AA10:AA14)</f>
        <v>10794935</v>
      </c>
    </row>
    <row r="10" spans="1:27" ht="13.5">
      <c r="A10" s="5" t="s">
        <v>37</v>
      </c>
      <c r="B10" s="3"/>
      <c r="C10" s="22">
        <v>2444837</v>
      </c>
      <c r="D10" s="22"/>
      <c r="E10" s="23">
        <v>2910311</v>
      </c>
      <c r="F10" s="24">
        <v>2910311</v>
      </c>
      <c r="G10" s="24">
        <v>232306</v>
      </c>
      <c r="H10" s="24">
        <v>179673</v>
      </c>
      <c r="I10" s="24">
        <v>201740</v>
      </c>
      <c r="J10" s="24">
        <v>613719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613719</v>
      </c>
      <c r="X10" s="24">
        <v>727578</v>
      </c>
      <c r="Y10" s="24">
        <v>-113859</v>
      </c>
      <c r="Z10" s="6">
        <v>-15.65</v>
      </c>
      <c r="AA10" s="22">
        <v>2910311</v>
      </c>
    </row>
    <row r="11" spans="1:27" ht="13.5">
      <c r="A11" s="5" t="s">
        <v>38</v>
      </c>
      <c r="B11" s="3"/>
      <c r="C11" s="22">
        <v>85865</v>
      </c>
      <c r="D11" s="22"/>
      <c r="E11" s="23">
        <v>113175</v>
      </c>
      <c r="F11" s="24">
        <v>113175</v>
      </c>
      <c r="G11" s="24">
        <v>6832</v>
      </c>
      <c r="H11" s="24">
        <v>63900</v>
      </c>
      <c r="I11" s="24">
        <v>21700</v>
      </c>
      <c r="J11" s="24">
        <v>92432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92432</v>
      </c>
      <c r="X11" s="24">
        <v>28293</v>
      </c>
      <c r="Y11" s="24">
        <v>64139</v>
      </c>
      <c r="Z11" s="6">
        <v>226.7</v>
      </c>
      <c r="AA11" s="22">
        <v>113175</v>
      </c>
    </row>
    <row r="12" spans="1:27" ht="13.5">
      <c r="A12" s="5" t="s">
        <v>39</v>
      </c>
      <c r="B12" s="3"/>
      <c r="C12" s="22">
        <v>25721145</v>
      </c>
      <c r="D12" s="22"/>
      <c r="E12" s="23">
        <v>7180673</v>
      </c>
      <c r="F12" s="24">
        <v>7180673</v>
      </c>
      <c r="G12" s="24">
        <v>364305</v>
      </c>
      <c r="H12" s="24">
        <v>222314</v>
      </c>
      <c r="I12" s="24">
        <v>371886</v>
      </c>
      <c r="J12" s="24">
        <v>958505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958505</v>
      </c>
      <c r="X12" s="24">
        <v>1795167</v>
      </c>
      <c r="Y12" s="24">
        <v>-836662</v>
      </c>
      <c r="Z12" s="6">
        <v>-46.61</v>
      </c>
      <c r="AA12" s="22">
        <v>7180673</v>
      </c>
    </row>
    <row r="13" spans="1:27" ht="13.5">
      <c r="A13" s="5" t="s">
        <v>40</v>
      </c>
      <c r="B13" s="3"/>
      <c r="C13" s="22">
        <v>23853242</v>
      </c>
      <c r="D13" s="22"/>
      <c r="E13" s="23">
        <v>590776</v>
      </c>
      <c r="F13" s="24">
        <v>590776</v>
      </c>
      <c r="G13" s="24">
        <v>-5932490</v>
      </c>
      <c r="H13" s="24">
        <v>-8553530</v>
      </c>
      <c r="I13" s="24">
        <v>-7653341</v>
      </c>
      <c r="J13" s="24">
        <v>-22139361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-22139361</v>
      </c>
      <c r="X13" s="24">
        <v>147693</v>
      </c>
      <c r="Y13" s="24">
        <v>-22287054</v>
      </c>
      <c r="Z13" s="6">
        <v>-15090.12</v>
      </c>
      <c r="AA13" s="22">
        <v>590776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131812684</v>
      </c>
      <c r="D15" s="19">
        <f>SUM(D16:D18)</f>
        <v>0</v>
      </c>
      <c r="E15" s="20">
        <f t="shared" si="2"/>
        <v>213875142</v>
      </c>
      <c r="F15" s="21">
        <f t="shared" si="2"/>
        <v>213875142</v>
      </c>
      <c r="G15" s="21">
        <f t="shared" si="2"/>
        <v>44141134</v>
      </c>
      <c r="H15" s="21">
        <f t="shared" si="2"/>
        <v>19376</v>
      </c>
      <c r="I15" s="21">
        <f t="shared" si="2"/>
        <v>5417092</v>
      </c>
      <c r="J15" s="21">
        <f t="shared" si="2"/>
        <v>49577602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49577602</v>
      </c>
      <c r="X15" s="21">
        <f t="shared" si="2"/>
        <v>52993785</v>
      </c>
      <c r="Y15" s="21">
        <f t="shared" si="2"/>
        <v>-3416183</v>
      </c>
      <c r="Z15" s="4">
        <f>+IF(X15&lt;&gt;0,+(Y15/X15)*100,0)</f>
        <v>-6.446384231660374</v>
      </c>
      <c r="AA15" s="19">
        <f>SUM(AA16:AA18)</f>
        <v>213875142</v>
      </c>
    </row>
    <row r="16" spans="1:27" ht="13.5">
      <c r="A16" s="5" t="s">
        <v>43</v>
      </c>
      <c r="B16" s="3"/>
      <c r="C16" s="22">
        <v>107316755</v>
      </c>
      <c r="D16" s="22"/>
      <c r="E16" s="23">
        <v>169957448</v>
      </c>
      <c r="F16" s="24">
        <v>169957448</v>
      </c>
      <c r="G16" s="24">
        <v>36805614</v>
      </c>
      <c r="H16" s="24">
        <v>1653225</v>
      </c>
      <c r="I16" s="24">
        <v>3449856</v>
      </c>
      <c r="J16" s="24">
        <v>41908695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41908695</v>
      </c>
      <c r="X16" s="24">
        <v>45139362</v>
      </c>
      <c r="Y16" s="24">
        <v>-3230667</v>
      </c>
      <c r="Z16" s="6">
        <v>-7.16</v>
      </c>
      <c r="AA16" s="22">
        <v>169957448</v>
      </c>
    </row>
    <row r="17" spans="1:27" ht="13.5">
      <c r="A17" s="5" t="s">
        <v>44</v>
      </c>
      <c r="B17" s="3"/>
      <c r="C17" s="22">
        <v>23815854</v>
      </c>
      <c r="D17" s="22"/>
      <c r="E17" s="23">
        <v>41166756</v>
      </c>
      <c r="F17" s="24">
        <v>41166756</v>
      </c>
      <c r="G17" s="24">
        <v>7209835</v>
      </c>
      <c r="H17" s="24">
        <v>-2523040</v>
      </c>
      <c r="I17" s="24">
        <v>1893894</v>
      </c>
      <c r="J17" s="24">
        <v>6580689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6580689</v>
      </c>
      <c r="X17" s="24">
        <v>7166688</v>
      </c>
      <c r="Y17" s="24">
        <v>-585999</v>
      </c>
      <c r="Z17" s="6">
        <v>-8.18</v>
      </c>
      <c r="AA17" s="22">
        <v>41166756</v>
      </c>
    </row>
    <row r="18" spans="1:27" ht="13.5">
      <c r="A18" s="5" t="s">
        <v>45</v>
      </c>
      <c r="B18" s="3"/>
      <c r="C18" s="22">
        <v>680075</v>
      </c>
      <c r="D18" s="22"/>
      <c r="E18" s="23">
        <v>2750938</v>
      </c>
      <c r="F18" s="24">
        <v>2750938</v>
      </c>
      <c r="G18" s="24">
        <v>125685</v>
      </c>
      <c r="H18" s="24">
        <v>889191</v>
      </c>
      <c r="I18" s="24">
        <v>73342</v>
      </c>
      <c r="J18" s="24">
        <v>1088218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1088218</v>
      </c>
      <c r="X18" s="24">
        <v>687735</v>
      </c>
      <c r="Y18" s="24">
        <v>400483</v>
      </c>
      <c r="Z18" s="6">
        <v>58.23</v>
      </c>
      <c r="AA18" s="22">
        <v>2750938</v>
      </c>
    </row>
    <row r="19" spans="1:27" ht="13.5">
      <c r="A19" s="2" t="s">
        <v>46</v>
      </c>
      <c r="B19" s="8"/>
      <c r="C19" s="19">
        <f aca="true" t="shared" si="3" ref="C19:Y19">SUM(C20:C23)</f>
        <v>879987819</v>
      </c>
      <c r="D19" s="19">
        <f>SUM(D20:D23)</f>
        <v>0</v>
      </c>
      <c r="E19" s="20">
        <f t="shared" si="3"/>
        <v>939385021</v>
      </c>
      <c r="F19" s="21">
        <f t="shared" si="3"/>
        <v>939385021</v>
      </c>
      <c r="G19" s="21">
        <f t="shared" si="3"/>
        <v>68373320</v>
      </c>
      <c r="H19" s="21">
        <f t="shared" si="3"/>
        <v>11791309</v>
      </c>
      <c r="I19" s="21">
        <f t="shared" si="3"/>
        <v>67946498</v>
      </c>
      <c r="J19" s="21">
        <f t="shared" si="3"/>
        <v>148111127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148111127</v>
      </c>
      <c r="X19" s="21">
        <f t="shared" si="3"/>
        <v>237971253</v>
      </c>
      <c r="Y19" s="21">
        <f t="shared" si="3"/>
        <v>-89860126</v>
      </c>
      <c r="Z19" s="4">
        <f>+IF(X19&lt;&gt;0,+(Y19/X19)*100,0)</f>
        <v>-37.76091644144934</v>
      </c>
      <c r="AA19" s="19">
        <f>SUM(AA20:AA23)</f>
        <v>939385021</v>
      </c>
    </row>
    <row r="20" spans="1:27" ht="13.5">
      <c r="A20" s="5" t="s">
        <v>47</v>
      </c>
      <c r="B20" s="3"/>
      <c r="C20" s="22">
        <v>445627048</v>
      </c>
      <c r="D20" s="22"/>
      <c r="E20" s="23">
        <v>490686767</v>
      </c>
      <c r="F20" s="24">
        <v>490686767</v>
      </c>
      <c r="G20" s="24">
        <v>29419644</v>
      </c>
      <c r="H20" s="24">
        <v>13914611</v>
      </c>
      <c r="I20" s="24">
        <v>31097897</v>
      </c>
      <c r="J20" s="24">
        <v>74432152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74432152</v>
      </c>
      <c r="X20" s="24">
        <v>123296691</v>
      </c>
      <c r="Y20" s="24">
        <v>-48864539</v>
      </c>
      <c r="Z20" s="6">
        <v>-39.63</v>
      </c>
      <c r="AA20" s="22">
        <v>490686767</v>
      </c>
    </row>
    <row r="21" spans="1:27" ht="13.5">
      <c r="A21" s="5" t="s">
        <v>48</v>
      </c>
      <c r="B21" s="3"/>
      <c r="C21" s="22">
        <v>282630731</v>
      </c>
      <c r="D21" s="22"/>
      <c r="E21" s="23">
        <v>276155947</v>
      </c>
      <c r="F21" s="24">
        <v>276155947</v>
      </c>
      <c r="G21" s="24">
        <v>20782070</v>
      </c>
      <c r="H21" s="24">
        <v>-16343805</v>
      </c>
      <c r="I21" s="24">
        <v>22526454</v>
      </c>
      <c r="J21" s="24">
        <v>26964719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26964719</v>
      </c>
      <c r="X21" s="24">
        <v>70288986</v>
      </c>
      <c r="Y21" s="24">
        <v>-43324267</v>
      </c>
      <c r="Z21" s="6">
        <v>-61.64</v>
      </c>
      <c r="AA21" s="22">
        <v>276155947</v>
      </c>
    </row>
    <row r="22" spans="1:27" ht="13.5">
      <c r="A22" s="5" t="s">
        <v>49</v>
      </c>
      <c r="B22" s="3"/>
      <c r="C22" s="25">
        <v>66874916</v>
      </c>
      <c r="D22" s="25"/>
      <c r="E22" s="26">
        <v>77074646</v>
      </c>
      <c r="F22" s="27">
        <v>77074646</v>
      </c>
      <c r="G22" s="27">
        <v>7611386</v>
      </c>
      <c r="H22" s="27">
        <v>6408689</v>
      </c>
      <c r="I22" s="27">
        <v>6578228</v>
      </c>
      <c r="J22" s="27">
        <v>20598303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20598303</v>
      </c>
      <c r="X22" s="27">
        <v>20518662</v>
      </c>
      <c r="Y22" s="27">
        <v>79641</v>
      </c>
      <c r="Z22" s="7">
        <v>0.39</v>
      </c>
      <c r="AA22" s="25">
        <v>77074646</v>
      </c>
    </row>
    <row r="23" spans="1:27" ht="13.5">
      <c r="A23" s="5" t="s">
        <v>50</v>
      </c>
      <c r="B23" s="3"/>
      <c r="C23" s="22">
        <v>84855124</v>
      </c>
      <c r="D23" s="22"/>
      <c r="E23" s="23">
        <v>95467661</v>
      </c>
      <c r="F23" s="24">
        <v>95467661</v>
      </c>
      <c r="G23" s="24">
        <v>10560220</v>
      </c>
      <c r="H23" s="24">
        <v>7811814</v>
      </c>
      <c r="I23" s="24">
        <v>7743919</v>
      </c>
      <c r="J23" s="24">
        <v>26115953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26115953</v>
      </c>
      <c r="X23" s="24">
        <v>23866914</v>
      </c>
      <c r="Y23" s="24">
        <v>2249039</v>
      </c>
      <c r="Z23" s="6">
        <v>9.42</v>
      </c>
      <c r="AA23" s="22">
        <v>95467661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1548530599</v>
      </c>
      <c r="D25" s="40">
        <f>+D5+D9+D15+D19+D24</f>
        <v>0</v>
      </c>
      <c r="E25" s="41">
        <f t="shared" si="4"/>
        <v>1659478743</v>
      </c>
      <c r="F25" s="42">
        <f t="shared" si="4"/>
        <v>1659478743</v>
      </c>
      <c r="G25" s="42">
        <f t="shared" si="4"/>
        <v>201922766</v>
      </c>
      <c r="H25" s="42">
        <f t="shared" si="4"/>
        <v>24419992</v>
      </c>
      <c r="I25" s="42">
        <f t="shared" si="4"/>
        <v>86958094</v>
      </c>
      <c r="J25" s="42">
        <f t="shared" si="4"/>
        <v>313300852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313300852</v>
      </c>
      <c r="X25" s="42">
        <f t="shared" si="4"/>
        <v>417519678</v>
      </c>
      <c r="Y25" s="42">
        <f t="shared" si="4"/>
        <v>-104218826</v>
      </c>
      <c r="Z25" s="43">
        <f>+IF(X25&lt;&gt;0,+(Y25/X25)*100,0)</f>
        <v>-24.961416549090174</v>
      </c>
      <c r="AA25" s="40">
        <f>+AA5+AA9+AA15+AA19+AA24</f>
        <v>1659478743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389509172</v>
      </c>
      <c r="D28" s="19">
        <f>SUM(D29:D31)</f>
        <v>0</v>
      </c>
      <c r="E28" s="20">
        <f t="shared" si="5"/>
        <v>279399468</v>
      </c>
      <c r="F28" s="21">
        <f t="shared" si="5"/>
        <v>279399468</v>
      </c>
      <c r="G28" s="21">
        <f t="shared" si="5"/>
        <v>20568704</v>
      </c>
      <c r="H28" s="21">
        <f t="shared" si="5"/>
        <v>19520384</v>
      </c>
      <c r="I28" s="21">
        <f t="shared" si="5"/>
        <v>20798251</v>
      </c>
      <c r="J28" s="21">
        <f t="shared" si="5"/>
        <v>60887339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60887339</v>
      </c>
      <c r="X28" s="21">
        <f t="shared" si="5"/>
        <v>69849864</v>
      </c>
      <c r="Y28" s="21">
        <f t="shared" si="5"/>
        <v>-8962525</v>
      </c>
      <c r="Z28" s="4">
        <f>+IF(X28&lt;&gt;0,+(Y28/X28)*100,0)</f>
        <v>-12.831127344786243</v>
      </c>
      <c r="AA28" s="19">
        <f>SUM(AA29:AA31)</f>
        <v>279399468</v>
      </c>
    </row>
    <row r="29" spans="1:27" ht="13.5">
      <c r="A29" s="5" t="s">
        <v>33</v>
      </c>
      <c r="B29" s="3"/>
      <c r="C29" s="22">
        <v>56829413</v>
      </c>
      <c r="D29" s="22"/>
      <c r="E29" s="23">
        <v>41351478</v>
      </c>
      <c r="F29" s="24">
        <v>41351478</v>
      </c>
      <c r="G29" s="24">
        <v>3464800</v>
      </c>
      <c r="H29" s="24">
        <v>3155034</v>
      </c>
      <c r="I29" s="24">
        <v>3852182</v>
      </c>
      <c r="J29" s="24">
        <v>10472016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10472016</v>
      </c>
      <c r="X29" s="24">
        <v>10337868</v>
      </c>
      <c r="Y29" s="24">
        <v>134148</v>
      </c>
      <c r="Z29" s="6">
        <v>1.3</v>
      </c>
      <c r="AA29" s="22">
        <v>41351478</v>
      </c>
    </row>
    <row r="30" spans="1:27" ht="13.5">
      <c r="A30" s="5" t="s">
        <v>34</v>
      </c>
      <c r="B30" s="3"/>
      <c r="C30" s="25">
        <v>258860220</v>
      </c>
      <c r="D30" s="25"/>
      <c r="E30" s="26">
        <v>157188339</v>
      </c>
      <c r="F30" s="27">
        <v>157188339</v>
      </c>
      <c r="G30" s="27">
        <v>22926663</v>
      </c>
      <c r="H30" s="27">
        <v>12780538</v>
      </c>
      <c r="I30" s="27">
        <v>11298021</v>
      </c>
      <c r="J30" s="27">
        <v>47005222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47005222</v>
      </c>
      <c r="X30" s="27">
        <v>39297084</v>
      </c>
      <c r="Y30" s="27">
        <v>7708138</v>
      </c>
      <c r="Z30" s="7">
        <v>19.62</v>
      </c>
      <c r="AA30" s="25">
        <v>157188339</v>
      </c>
    </row>
    <row r="31" spans="1:27" ht="13.5">
      <c r="A31" s="5" t="s">
        <v>35</v>
      </c>
      <c r="B31" s="3"/>
      <c r="C31" s="22">
        <v>73819539</v>
      </c>
      <c r="D31" s="22"/>
      <c r="E31" s="23">
        <v>80859651</v>
      </c>
      <c r="F31" s="24">
        <v>80859651</v>
      </c>
      <c r="G31" s="24">
        <v>-5822759</v>
      </c>
      <c r="H31" s="24">
        <v>3584812</v>
      </c>
      <c r="I31" s="24">
        <v>5648048</v>
      </c>
      <c r="J31" s="24">
        <v>3410101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3410101</v>
      </c>
      <c r="X31" s="24">
        <v>20214912</v>
      </c>
      <c r="Y31" s="24">
        <v>-16804811</v>
      </c>
      <c r="Z31" s="6">
        <v>-83.13</v>
      </c>
      <c r="AA31" s="22">
        <v>80859651</v>
      </c>
    </row>
    <row r="32" spans="1:27" ht="13.5">
      <c r="A32" s="2" t="s">
        <v>36</v>
      </c>
      <c r="B32" s="3"/>
      <c r="C32" s="19">
        <f aca="true" t="shared" si="6" ref="C32:Y32">SUM(C33:C37)</f>
        <v>202908681</v>
      </c>
      <c r="D32" s="19">
        <f>SUM(D33:D37)</f>
        <v>0</v>
      </c>
      <c r="E32" s="20">
        <f t="shared" si="6"/>
        <v>151971383</v>
      </c>
      <c r="F32" s="21">
        <f t="shared" si="6"/>
        <v>151971383</v>
      </c>
      <c r="G32" s="21">
        <f t="shared" si="6"/>
        <v>9886402</v>
      </c>
      <c r="H32" s="21">
        <f t="shared" si="6"/>
        <v>12203257</v>
      </c>
      <c r="I32" s="21">
        <f t="shared" si="6"/>
        <v>10711717</v>
      </c>
      <c r="J32" s="21">
        <f t="shared" si="6"/>
        <v>32801376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32801376</v>
      </c>
      <c r="X32" s="21">
        <f t="shared" si="6"/>
        <v>37992846</v>
      </c>
      <c r="Y32" s="21">
        <f t="shared" si="6"/>
        <v>-5191470</v>
      </c>
      <c r="Z32" s="4">
        <f>+IF(X32&lt;&gt;0,+(Y32/X32)*100,0)</f>
        <v>-13.664335648874529</v>
      </c>
      <c r="AA32" s="19">
        <f>SUM(AA33:AA37)</f>
        <v>151971383</v>
      </c>
    </row>
    <row r="33" spans="1:27" ht="13.5">
      <c r="A33" s="5" t="s">
        <v>37</v>
      </c>
      <c r="B33" s="3"/>
      <c r="C33" s="22">
        <v>120062692</v>
      </c>
      <c r="D33" s="22"/>
      <c r="E33" s="23">
        <v>51410501</v>
      </c>
      <c r="F33" s="24">
        <v>51410501</v>
      </c>
      <c r="G33" s="24">
        <v>4647275</v>
      </c>
      <c r="H33" s="24">
        <v>5580559</v>
      </c>
      <c r="I33" s="24">
        <v>3134906</v>
      </c>
      <c r="J33" s="24">
        <v>13362740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13362740</v>
      </c>
      <c r="X33" s="24">
        <v>12852624</v>
      </c>
      <c r="Y33" s="24">
        <v>510116</v>
      </c>
      <c r="Z33" s="6">
        <v>3.97</v>
      </c>
      <c r="AA33" s="22">
        <v>51410501</v>
      </c>
    </row>
    <row r="34" spans="1:27" ht="13.5">
      <c r="A34" s="5" t="s">
        <v>38</v>
      </c>
      <c r="B34" s="3"/>
      <c r="C34" s="22">
        <v>2485703</v>
      </c>
      <c r="D34" s="22"/>
      <c r="E34" s="23">
        <v>2902365</v>
      </c>
      <c r="F34" s="24">
        <v>2902365</v>
      </c>
      <c r="G34" s="24">
        <v>160670</v>
      </c>
      <c r="H34" s="24">
        <v>149746</v>
      </c>
      <c r="I34" s="24">
        <v>249658</v>
      </c>
      <c r="J34" s="24">
        <v>560074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560074</v>
      </c>
      <c r="X34" s="24">
        <v>725592</v>
      </c>
      <c r="Y34" s="24">
        <v>-165518</v>
      </c>
      <c r="Z34" s="6">
        <v>-22.81</v>
      </c>
      <c r="AA34" s="22">
        <v>2902365</v>
      </c>
    </row>
    <row r="35" spans="1:27" ht="13.5">
      <c r="A35" s="5" t="s">
        <v>39</v>
      </c>
      <c r="B35" s="3"/>
      <c r="C35" s="22">
        <v>71582971</v>
      </c>
      <c r="D35" s="22"/>
      <c r="E35" s="23">
        <v>82838160</v>
      </c>
      <c r="F35" s="24">
        <v>82838160</v>
      </c>
      <c r="G35" s="24">
        <v>4333065</v>
      </c>
      <c r="H35" s="24">
        <v>5837317</v>
      </c>
      <c r="I35" s="24">
        <v>6714374</v>
      </c>
      <c r="J35" s="24">
        <v>16884756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16884756</v>
      </c>
      <c r="X35" s="24">
        <v>20709540</v>
      </c>
      <c r="Y35" s="24">
        <v>-3824784</v>
      </c>
      <c r="Z35" s="6">
        <v>-18.47</v>
      </c>
      <c r="AA35" s="22">
        <v>82838160</v>
      </c>
    </row>
    <row r="36" spans="1:27" ht="13.5">
      <c r="A36" s="5" t="s">
        <v>40</v>
      </c>
      <c r="B36" s="3"/>
      <c r="C36" s="22">
        <v>8777315</v>
      </c>
      <c r="D36" s="22"/>
      <c r="E36" s="23">
        <v>14820357</v>
      </c>
      <c r="F36" s="24">
        <v>14820357</v>
      </c>
      <c r="G36" s="24">
        <v>745392</v>
      </c>
      <c r="H36" s="24">
        <v>635635</v>
      </c>
      <c r="I36" s="24">
        <v>612779</v>
      </c>
      <c r="J36" s="24">
        <v>1993806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1993806</v>
      </c>
      <c r="X36" s="24">
        <v>3705090</v>
      </c>
      <c r="Y36" s="24">
        <v>-1711284</v>
      </c>
      <c r="Z36" s="6">
        <v>-46.19</v>
      </c>
      <c r="AA36" s="22">
        <v>14820357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174452370</v>
      </c>
      <c r="D38" s="19">
        <f>SUM(D39:D41)</f>
        <v>0</v>
      </c>
      <c r="E38" s="20">
        <f t="shared" si="7"/>
        <v>191225735</v>
      </c>
      <c r="F38" s="21">
        <f t="shared" si="7"/>
        <v>191225735</v>
      </c>
      <c r="G38" s="21">
        <f t="shared" si="7"/>
        <v>8842001</v>
      </c>
      <c r="H38" s="21">
        <f t="shared" si="7"/>
        <v>8692216</v>
      </c>
      <c r="I38" s="21">
        <f t="shared" si="7"/>
        <v>21935720</v>
      </c>
      <c r="J38" s="21">
        <f t="shared" si="7"/>
        <v>39469937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39469937</v>
      </c>
      <c r="X38" s="21">
        <f t="shared" si="7"/>
        <v>47806434</v>
      </c>
      <c r="Y38" s="21">
        <f t="shared" si="7"/>
        <v>-8336497</v>
      </c>
      <c r="Z38" s="4">
        <f>+IF(X38&lt;&gt;0,+(Y38/X38)*100,0)</f>
        <v>-17.43802309120149</v>
      </c>
      <c r="AA38" s="19">
        <f>SUM(AA39:AA41)</f>
        <v>191225735</v>
      </c>
    </row>
    <row r="39" spans="1:27" ht="13.5">
      <c r="A39" s="5" t="s">
        <v>43</v>
      </c>
      <c r="B39" s="3"/>
      <c r="C39" s="22">
        <v>19661622</v>
      </c>
      <c r="D39" s="22"/>
      <c r="E39" s="23">
        <v>37589243</v>
      </c>
      <c r="F39" s="24">
        <v>37589243</v>
      </c>
      <c r="G39" s="24">
        <v>1735617</v>
      </c>
      <c r="H39" s="24">
        <v>1787135</v>
      </c>
      <c r="I39" s="24">
        <v>1937153</v>
      </c>
      <c r="J39" s="24">
        <v>5459905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5459905</v>
      </c>
      <c r="X39" s="24">
        <v>9397311</v>
      </c>
      <c r="Y39" s="24">
        <v>-3937406</v>
      </c>
      <c r="Z39" s="6">
        <v>-41.9</v>
      </c>
      <c r="AA39" s="22">
        <v>37589243</v>
      </c>
    </row>
    <row r="40" spans="1:27" ht="13.5">
      <c r="A40" s="5" t="s">
        <v>44</v>
      </c>
      <c r="B40" s="3"/>
      <c r="C40" s="22">
        <v>131257460</v>
      </c>
      <c r="D40" s="22"/>
      <c r="E40" s="23">
        <v>117098378</v>
      </c>
      <c r="F40" s="24">
        <v>117098378</v>
      </c>
      <c r="G40" s="24">
        <v>4402497</v>
      </c>
      <c r="H40" s="24">
        <v>4393392</v>
      </c>
      <c r="I40" s="24">
        <v>17298183</v>
      </c>
      <c r="J40" s="24">
        <v>26094072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26094072</v>
      </c>
      <c r="X40" s="24">
        <v>29274594</v>
      </c>
      <c r="Y40" s="24">
        <v>-3180522</v>
      </c>
      <c r="Z40" s="6">
        <v>-10.86</v>
      </c>
      <c r="AA40" s="22">
        <v>117098378</v>
      </c>
    </row>
    <row r="41" spans="1:27" ht="13.5">
      <c r="A41" s="5" t="s">
        <v>45</v>
      </c>
      <c r="B41" s="3"/>
      <c r="C41" s="22">
        <v>23533288</v>
      </c>
      <c r="D41" s="22"/>
      <c r="E41" s="23">
        <v>36538114</v>
      </c>
      <c r="F41" s="24">
        <v>36538114</v>
      </c>
      <c r="G41" s="24">
        <v>2703887</v>
      </c>
      <c r="H41" s="24">
        <v>2511689</v>
      </c>
      <c r="I41" s="24">
        <v>2700384</v>
      </c>
      <c r="J41" s="24">
        <v>7915960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7915960</v>
      </c>
      <c r="X41" s="24">
        <v>9134529</v>
      </c>
      <c r="Y41" s="24">
        <v>-1218569</v>
      </c>
      <c r="Z41" s="6">
        <v>-13.34</v>
      </c>
      <c r="AA41" s="22">
        <v>36538114</v>
      </c>
    </row>
    <row r="42" spans="1:27" ht="13.5">
      <c r="A42" s="2" t="s">
        <v>46</v>
      </c>
      <c r="B42" s="8"/>
      <c r="C42" s="19">
        <f aca="true" t="shared" si="8" ref="C42:Y42">SUM(C43:C46)</f>
        <v>980773979</v>
      </c>
      <c r="D42" s="19">
        <f>SUM(D43:D46)</f>
        <v>0</v>
      </c>
      <c r="E42" s="20">
        <f t="shared" si="8"/>
        <v>1210412609</v>
      </c>
      <c r="F42" s="21">
        <f t="shared" si="8"/>
        <v>1210412609</v>
      </c>
      <c r="G42" s="21">
        <f t="shared" si="8"/>
        <v>14671096</v>
      </c>
      <c r="H42" s="21">
        <f t="shared" si="8"/>
        <v>90347456</v>
      </c>
      <c r="I42" s="21">
        <f t="shared" si="8"/>
        <v>94375724</v>
      </c>
      <c r="J42" s="21">
        <f t="shared" si="8"/>
        <v>199394276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199394276</v>
      </c>
      <c r="X42" s="21">
        <f t="shared" si="8"/>
        <v>302603154</v>
      </c>
      <c r="Y42" s="21">
        <f t="shared" si="8"/>
        <v>-103208878</v>
      </c>
      <c r="Z42" s="4">
        <f>+IF(X42&lt;&gt;0,+(Y42/X42)*100,0)</f>
        <v>-34.107006696962586</v>
      </c>
      <c r="AA42" s="19">
        <f>SUM(AA43:AA46)</f>
        <v>1210412609</v>
      </c>
    </row>
    <row r="43" spans="1:27" ht="13.5">
      <c r="A43" s="5" t="s">
        <v>47</v>
      </c>
      <c r="B43" s="3"/>
      <c r="C43" s="22">
        <v>511975756</v>
      </c>
      <c r="D43" s="22"/>
      <c r="E43" s="23">
        <v>521608943</v>
      </c>
      <c r="F43" s="24">
        <v>521608943</v>
      </c>
      <c r="G43" s="24">
        <v>4142124</v>
      </c>
      <c r="H43" s="24">
        <v>63967304</v>
      </c>
      <c r="I43" s="24">
        <v>50569954</v>
      </c>
      <c r="J43" s="24">
        <v>118679382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118679382</v>
      </c>
      <c r="X43" s="24">
        <v>130402236</v>
      </c>
      <c r="Y43" s="24">
        <v>-11722854</v>
      </c>
      <c r="Z43" s="6">
        <v>-8.99</v>
      </c>
      <c r="AA43" s="22">
        <v>521608943</v>
      </c>
    </row>
    <row r="44" spans="1:27" ht="13.5">
      <c r="A44" s="5" t="s">
        <v>48</v>
      </c>
      <c r="B44" s="3"/>
      <c r="C44" s="22">
        <v>291291480</v>
      </c>
      <c r="D44" s="22"/>
      <c r="E44" s="23">
        <v>488238248</v>
      </c>
      <c r="F44" s="24">
        <v>488238248</v>
      </c>
      <c r="G44" s="24">
        <v>4302954</v>
      </c>
      <c r="H44" s="24">
        <v>20344655</v>
      </c>
      <c r="I44" s="24">
        <v>35196330</v>
      </c>
      <c r="J44" s="24">
        <v>59843939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59843939</v>
      </c>
      <c r="X44" s="24">
        <v>122059563</v>
      </c>
      <c r="Y44" s="24">
        <v>-62215624</v>
      </c>
      <c r="Z44" s="6">
        <v>-50.97</v>
      </c>
      <c r="AA44" s="22">
        <v>488238248</v>
      </c>
    </row>
    <row r="45" spans="1:27" ht="13.5">
      <c r="A45" s="5" t="s">
        <v>49</v>
      </c>
      <c r="B45" s="3"/>
      <c r="C45" s="25">
        <v>100417520</v>
      </c>
      <c r="D45" s="25"/>
      <c r="E45" s="26">
        <v>90605300</v>
      </c>
      <c r="F45" s="27">
        <v>90605300</v>
      </c>
      <c r="G45" s="27">
        <v>2277107</v>
      </c>
      <c r="H45" s="27">
        <v>1530640</v>
      </c>
      <c r="I45" s="27">
        <v>3890200</v>
      </c>
      <c r="J45" s="27">
        <v>7697947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7697947</v>
      </c>
      <c r="X45" s="27">
        <v>22651326</v>
      </c>
      <c r="Y45" s="27">
        <v>-14953379</v>
      </c>
      <c r="Z45" s="7">
        <v>-66.02</v>
      </c>
      <c r="AA45" s="25">
        <v>90605300</v>
      </c>
    </row>
    <row r="46" spans="1:27" ht="13.5">
      <c r="A46" s="5" t="s">
        <v>50</v>
      </c>
      <c r="B46" s="3"/>
      <c r="C46" s="22">
        <v>77089223</v>
      </c>
      <c r="D46" s="22"/>
      <c r="E46" s="23">
        <v>109960118</v>
      </c>
      <c r="F46" s="24">
        <v>109960118</v>
      </c>
      <c r="G46" s="24">
        <v>3948911</v>
      </c>
      <c r="H46" s="24">
        <v>4504857</v>
      </c>
      <c r="I46" s="24">
        <v>4719240</v>
      </c>
      <c r="J46" s="24">
        <v>13173008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13173008</v>
      </c>
      <c r="X46" s="24">
        <v>27490029</v>
      </c>
      <c r="Y46" s="24">
        <v>-14317021</v>
      </c>
      <c r="Z46" s="6">
        <v>-52.08</v>
      </c>
      <c r="AA46" s="22">
        <v>109960118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1747644202</v>
      </c>
      <c r="D48" s="40">
        <f>+D28+D32+D38+D42+D47</f>
        <v>0</v>
      </c>
      <c r="E48" s="41">
        <f t="shared" si="9"/>
        <v>1833009195</v>
      </c>
      <c r="F48" s="42">
        <f t="shared" si="9"/>
        <v>1833009195</v>
      </c>
      <c r="G48" s="42">
        <f t="shared" si="9"/>
        <v>53968203</v>
      </c>
      <c r="H48" s="42">
        <f t="shared" si="9"/>
        <v>130763313</v>
      </c>
      <c r="I48" s="42">
        <f t="shared" si="9"/>
        <v>147821412</v>
      </c>
      <c r="J48" s="42">
        <f t="shared" si="9"/>
        <v>332552928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332552928</v>
      </c>
      <c r="X48" s="42">
        <f t="shared" si="9"/>
        <v>458252298</v>
      </c>
      <c r="Y48" s="42">
        <f t="shared" si="9"/>
        <v>-125699370</v>
      </c>
      <c r="Z48" s="43">
        <f>+IF(X48&lt;&gt;0,+(Y48/X48)*100,0)</f>
        <v>-27.43016686410594</v>
      </c>
      <c r="AA48" s="40">
        <f>+AA28+AA32+AA38+AA42+AA47</f>
        <v>1833009195</v>
      </c>
    </row>
    <row r="49" spans="1:27" ht="13.5">
      <c r="A49" s="14" t="s">
        <v>58</v>
      </c>
      <c r="B49" s="15"/>
      <c r="C49" s="44">
        <f aca="true" t="shared" si="10" ref="C49:Y49">+C25-C48</f>
        <v>-199113603</v>
      </c>
      <c r="D49" s="44">
        <f>+D25-D48</f>
        <v>0</v>
      </c>
      <c r="E49" s="45">
        <f t="shared" si="10"/>
        <v>-173530452</v>
      </c>
      <c r="F49" s="46">
        <f t="shared" si="10"/>
        <v>-173530452</v>
      </c>
      <c r="G49" s="46">
        <f t="shared" si="10"/>
        <v>147954563</v>
      </c>
      <c r="H49" s="46">
        <f t="shared" si="10"/>
        <v>-106343321</v>
      </c>
      <c r="I49" s="46">
        <f t="shared" si="10"/>
        <v>-60863318</v>
      </c>
      <c r="J49" s="46">
        <f t="shared" si="10"/>
        <v>-19252076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-19252076</v>
      </c>
      <c r="X49" s="46">
        <f>IF(F25=F48,0,X25-X48)</f>
        <v>-40732620</v>
      </c>
      <c r="Y49" s="46">
        <f t="shared" si="10"/>
        <v>21480544</v>
      </c>
      <c r="Z49" s="47">
        <f>+IF(X49&lt;&gt;0,+(Y49/X49)*100,0)</f>
        <v>-52.73548325641709</v>
      </c>
      <c r="AA49" s="44">
        <f>+AA25-AA48</f>
        <v>-173530452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272023470</v>
      </c>
      <c r="F5" s="21">
        <f t="shared" si="0"/>
        <v>272023470</v>
      </c>
      <c r="G5" s="21">
        <f t="shared" si="0"/>
        <v>107776292</v>
      </c>
      <c r="H5" s="21">
        <f t="shared" si="0"/>
        <v>2556246</v>
      </c>
      <c r="I5" s="21">
        <f t="shared" si="0"/>
        <v>780005</v>
      </c>
      <c r="J5" s="21">
        <f t="shared" si="0"/>
        <v>111112543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111112543</v>
      </c>
      <c r="X5" s="21">
        <f t="shared" si="0"/>
        <v>106004314</v>
      </c>
      <c r="Y5" s="21">
        <f t="shared" si="0"/>
        <v>5108229</v>
      </c>
      <c r="Z5" s="4">
        <f>+IF(X5&lt;&gt;0,+(Y5/X5)*100,0)</f>
        <v>4.818887842621197</v>
      </c>
      <c r="AA5" s="19">
        <f>SUM(AA6:AA8)</f>
        <v>272023470</v>
      </c>
    </row>
    <row r="6" spans="1:27" ht="13.5">
      <c r="A6" s="5" t="s">
        <v>33</v>
      </c>
      <c r="B6" s="3"/>
      <c r="C6" s="22"/>
      <c r="D6" s="22"/>
      <c r="E6" s="23">
        <v>15600</v>
      </c>
      <c r="F6" s="24">
        <v>15600</v>
      </c>
      <c r="G6" s="24">
        <v>174</v>
      </c>
      <c r="H6" s="24">
        <v>118</v>
      </c>
      <c r="I6" s="24">
        <v>59</v>
      </c>
      <c r="J6" s="24">
        <v>351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351</v>
      </c>
      <c r="X6" s="24">
        <v>3996</v>
      </c>
      <c r="Y6" s="24">
        <v>-3645</v>
      </c>
      <c r="Z6" s="6">
        <v>-91.22</v>
      </c>
      <c r="AA6" s="22">
        <v>15600</v>
      </c>
    </row>
    <row r="7" spans="1:27" ht="13.5">
      <c r="A7" s="5" t="s">
        <v>34</v>
      </c>
      <c r="B7" s="3"/>
      <c r="C7" s="25"/>
      <c r="D7" s="25"/>
      <c r="E7" s="26">
        <v>271974240</v>
      </c>
      <c r="F7" s="27">
        <v>271974240</v>
      </c>
      <c r="G7" s="27">
        <v>107774265</v>
      </c>
      <c r="H7" s="27">
        <v>2550536</v>
      </c>
      <c r="I7" s="27">
        <v>777836</v>
      </c>
      <c r="J7" s="27">
        <v>111102637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111102637</v>
      </c>
      <c r="X7" s="27">
        <v>105987000</v>
      </c>
      <c r="Y7" s="27">
        <v>5115637</v>
      </c>
      <c r="Z7" s="7">
        <v>4.83</v>
      </c>
      <c r="AA7" s="25">
        <v>271974240</v>
      </c>
    </row>
    <row r="8" spans="1:27" ht="13.5">
      <c r="A8" s="5" t="s">
        <v>35</v>
      </c>
      <c r="B8" s="3"/>
      <c r="C8" s="22"/>
      <c r="D8" s="22"/>
      <c r="E8" s="23">
        <v>33630</v>
      </c>
      <c r="F8" s="24">
        <v>33630</v>
      </c>
      <c r="G8" s="24">
        <v>1853</v>
      </c>
      <c r="H8" s="24">
        <v>5592</v>
      </c>
      <c r="I8" s="24">
        <v>2110</v>
      </c>
      <c r="J8" s="24">
        <v>9555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9555</v>
      </c>
      <c r="X8" s="24">
        <v>13318</v>
      </c>
      <c r="Y8" s="24">
        <v>-3763</v>
      </c>
      <c r="Z8" s="6">
        <v>-28.25</v>
      </c>
      <c r="AA8" s="22">
        <v>33630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16500</v>
      </c>
      <c r="F9" s="21">
        <f t="shared" si="1"/>
        <v>16500</v>
      </c>
      <c r="G9" s="21">
        <f t="shared" si="1"/>
        <v>983</v>
      </c>
      <c r="H9" s="21">
        <f t="shared" si="1"/>
        <v>143106</v>
      </c>
      <c r="I9" s="21">
        <f t="shared" si="1"/>
        <v>16716</v>
      </c>
      <c r="J9" s="21">
        <f t="shared" si="1"/>
        <v>160805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160805</v>
      </c>
      <c r="X9" s="21">
        <f t="shared" si="1"/>
        <v>4283</v>
      </c>
      <c r="Y9" s="21">
        <f t="shared" si="1"/>
        <v>156522</v>
      </c>
      <c r="Z9" s="4">
        <f>+IF(X9&lt;&gt;0,+(Y9/X9)*100,0)</f>
        <v>3654.4945131916884</v>
      </c>
      <c r="AA9" s="19">
        <f>SUM(AA10:AA14)</f>
        <v>16500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16500</v>
      </c>
      <c r="F14" s="27">
        <v>16500</v>
      </c>
      <c r="G14" s="27">
        <v>983</v>
      </c>
      <c r="H14" s="27">
        <v>143106</v>
      </c>
      <c r="I14" s="27">
        <v>16716</v>
      </c>
      <c r="J14" s="27">
        <v>160805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160805</v>
      </c>
      <c r="X14" s="27">
        <v>4283</v>
      </c>
      <c r="Y14" s="27">
        <v>156522</v>
      </c>
      <c r="Z14" s="7">
        <v>3654.49</v>
      </c>
      <c r="AA14" s="25">
        <v>16500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115199190</v>
      </c>
      <c r="F15" s="21">
        <f t="shared" si="2"/>
        <v>115199190</v>
      </c>
      <c r="G15" s="21">
        <f t="shared" si="2"/>
        <v>1070</v>
      </c>
      <c r="H15" s="21">
        <f t="shared" si="2"/>
        <v>638659</v>
      </c>
      <c r="I15" s="21">
        <f t="shared" si="2"/>
        <v>2067383</v>
      </c>
      <c r="J15" s="21">
        <f t="shared" si="2"/>
        <v>2707112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2707112</v>
      </c>
      <c r="X15" s="21">
        <f t="shared" si="2"/>
        <v>24016000</v>
      </c>
      <c r="Y15" s="21">
        <f t="shared" si="2"/>
        <v>-21308888</v>
      </c>
      <c r="Z15" s="4">
        <f>+IF(X15&lt;&gt;0,+(Y15/X15)*100,0)</f>
        <v>-88.72788141239174</v>
      </c>
      <c r="AA15" s="19">
        <f>SUM(AA16:AA18)</f>
        <v>115199190</v>
      </c>
    </row>
    <row r="16" spans="1:27" ht="13.5">
      <c r="A16" s="5" t="s">
        <v>43</v>
      </c>
      <c r="B16" s="3"/>
      <c r="C16" s="22"/>
      <c r="D16" s="22"/>
      <c r="E16" s="23">
        <v>115199190</v>
      </c>
      <c r="F16" s="24">
        <v>115199190</v>
      </c>
      <c r="G16" s="24">
        <v>1070</v>
      </c>
      <c r="H16" s="24">
        <v>638659</v>
      </c>
      <c r="I16" s="24">
        <v>2067383</v>
      </c>
      <c r="J16" s="24">
        <v>2707112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2707112</v>
      </c>
      <c r="X16" s="24">
        <v>24016000</v>
      </c>
      <c r="Y16" s="24">
        <v>-21308888</v>
      </c>
      <c r="Z16" s="6">
        <v>-88.73</v>
      </c>
      <c r="AA16" s="22">
        <v>115199190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387239160</v>
      </c>
      <c r="F25" s="42">
        <f t="shared" si="4"/>
        <v>387239160</v>
      </c>
      <c r="G25" s="42">
        <f t="shared" si="4"/>
        <v>107778345</v>
      </c>
      <c r="H25" s="42">
        <f t="shared" si="4"/>
        <v>3338011</v>
      </c>
      <c r="I25" s="42">
        <f t="shared" si="4"/>
        <v>2864104</v>
      </c>
      <c r="J25" s="42">
        <f t="shared" si="4"/>
        <v>113980460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113980460</v>
      </c>
      <c r="X25" s="42">
        <f t="shared" si="4"/>
        <v>130024597</v>
      </c>
      <c r="Y25" s="42">
        <f t="shared" si="4"/>
        <v>-16044137</v>
      </c>
      <c r="Z25" s="43">
        <f>+IF(X25&lt;&gt;0,+(Y25/X25)*100,0)</f>
        <v>-12.339309153944157</v>
      </c>
      <c r="AA25" s="40">
        <f>+AA5+AA9+AA15+AA19+AA24</f>
        <v>387239160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130287690</v>
      </c>
      <c r="F28" s="21">
        <f t="shared" si="5"/>
        <v>130287690</v>
      </c>
      <c r="G28" s="21">
        <f t="shared" si="5"/>
        <v>7313990</v>
      </c>
      <c r="H28" s="21">
        <f t="shared" si="5"/>
        <v>10928620</v>
      </c>
      <c r="I28" s="21">
        <f t="shared" si="5"/>
        <v>9354614</v>
      </c>
      <c r="J28" s="21">
        <f t="shared" si="5"/>
        <v>27597224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27597224</v>
      </c>
      <c r="X28" s="21">
        <f t="shared" si="5"/>
        <v>30483227</v>
      </c>
      <c r="Y28" s="21">
        <f t="shared" si="5"/>
        <v>-2886003</v>
      </c>
      <c r="Z28" s="4">
        <f>+IF(X28&lt;&gt;0,+(Y28/X28)*100,0)</f>
        <v>-9.467511428498039</v>
      </c>
      <c r="AA28" s="19">
        <f>SUM(AA29:AA31)</f>
        <v>130287690</v>
      </c>
    </row>
    <row r="29" spans="1:27" ht="13.5">
      <c r="A29" s="5" t="s">
        <v>33</v>
      </c>
      <c r="B29" s="3"/>
      <c r="C29" s="22"/>
      <c r="D29" s="22"/>
      <c r="E29" s="23">
        <v>26131420</v>
      </c>
      <c r="F29" s="24">
        <v>26131420</v>
      </c>
      <c r="G29" s="24">
        <v>1661819</v>
      </c>
      <c r="H29" s="24">
        <v>2836959</v>
      </c>
      <c r="I29" s="24">
        <v>1952346</v>
      </c>
      <c r="J29" s="24">
        <v>6451124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6451124</v>
      </c>
      <c r="X29" s="24">
        <v>6236000</v>
      </c>
      <c r="Y29" s="24">
        <v>215124</v>
      </c>
      <c r="Z29" s="6">
        <v>3.45</v>
      </c>
      <c r="AA29" s="22">
        <v>26131420</v>
      </c>
    </row>
    <row r="30" spans="1:27" ht="13.5">
      <c r="A30" s="5" t="s">
        <v>34</v>
      </c>
      <c r="B30" s="3"/>
      <c r="C30" s="25"/>
      <c r="D30" s="25"/>
      <c r="E30" s="26">
        <v>37971750</v>
      </c>
      <c r="F30" s="27">
        <v>37971750</v>
      </c>
      <c r="G30" s="27">
        <v>2969235</v>
      </c>
      <c r="H30" s="27">
        <v>1968307</v>
      </c>
      <c r="I30" s="27">
        <v>2960304</v>
      </c>
      <c r="J30" s="27">
        <v>7897846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7897846</v>
      </c>
      <c r="X30" s="27">
        <v>9015001</v>
      </c>
      <c r="Y30" s="27">
        <v>-1117155</v>
      </c>
      <c r="Z30" s="7">
        <v>-12.39</v>
      </c>
      <c r="AA30" s="25">
        <v>37971750</v>
      </c>
    </row>
    <row r="31" spans="1:27" ht="13.5">
      <c r="A31" s="5" t="s">
        <v>35</v>
      </c>
      <c r="B31" s="3"/>
      <c r="C31" s="22"/>
      <c r="D31" s="22"/>
      <c r="E31" s="23">
        <v>66184520</v>
      </c>
      <c r="F31" s="24">
        <v>66184520</v>
      </c>
      <c r="G31" s="24">
        <v>2682936</v>
      </c>
      <c r="H31" s="24">
        <v>6123354</v>
      </c>
      <c r="I31" s="24">
        <v>4441964</v>
      </c>
      <c r="J31" s="24">
        <v>13248254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13248254</v>
      </c>
      <c r="X31" s="24">
        <v>15232226</v>
      </c>
      <c r="Y31" s="24">
        <v>-1983972</v>
      </c>
      <c r="Z31" s="6">
        <v>-13.02</v>
      </c>
      <c r="AA31" s="22">
        <v>66184520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13892690</v>
      </c>
      <c r="F32" s="21">
        <f t="shared" si="6"/>
        <v>13892690</v>
      </c>
      <c r="G32" s="21">
        <f t="shared" si="6"/>
        <v>787843</v>
      </c>
      <c r="H32" s="21">
        <f t="shared" si="6"/>
        <v>981173</v>
      </c>
      <c r="I32" s="21">
        <f t="shared" si="6"/>
        <v>1119393</v>
      </c>
      <c r="J32" s="21">
        <f t="shared" si="6"/>
        <v>2888409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2888409</v>
      </c>
      <c r="X32" s="21">
        <f t="shared" si="6"/>
        <v>2932378</v>
      </c>
      <c r="Y32" s="21">
        <f t="shared" si="6"/>
        <v>-43969</v>
      </c>
      <c r="Z32" s="4">
        <f>+IF(X32&lt;&gt;0,+(Y32/X32)*100,0)</f>
        <v>-1.4994315194016596</v>
      </c>
      <c r="AA32" s="19">
        <f>SUM(AA33:AA37)</f>
        <v>13892690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13892690</v>
      </c>
      <c r="F37" s="27">
        <v>13892690</v>
      </c>
      <c r="G37" s="27">
        <v>787843</v>
      </c>
      <c r="H37" s="27">
        <v>981173</v>
      </c>
      <c r="I37" s="27">
        <v>1119393</v>
      </c>
      <c r="J37" s="27">
        <v>2888409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2888409</v>
      </c>
      <c r="X37" s="27">
        <v>2932378</v>
      </c>
      <c r="Y37" s="27">
        <v>-43969</v>
      </c>
      <c r="Z37" s="7">
        <v>-1.5</v>
      </c>
      <c r="AA37" s="25">
        <v>13892690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252925770</v>
      </c>
      <c r="F38" s="21">
        <f t="shared" si="7"/>
        <v>252925770</v>
      </c>
      <c r="G38" s="21">
        <f t="shared" si="7"/>
        <v>4202331</v>
      </c>
      <c r="H38" s="21">
        <f t="shared" si="7"/>
        <v>8418145</v>
      </c>
      <c r="I38" s="21">
        <f t="shared" si="7"/>
        <v>9994697</v>
      </c>
      <c r="J38" s="21">
        <f t="shared" si="7"/>
        <v>22615173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22615173</v>
      </c>
      <c r="X38" s="21">
        <f t="shared" si="7"/>
        <v>18818000</v>
      </c>
      <c r="Y38" s="21">
        <f t="shared" si="7"/>
        <v>3797173</v>
      </c>
      <c r="Z38" s="4">
        <f>+IF(X38&lt;&gt;0,+(Y38/X38)*100,0)</f>
        <v>20.178408970134978</v>
      </c>
      <c r="AA38" s="19">
        <f>SUM(AA39:AA41)</f>
        <v>252925770</v>
      </c>
    </row>
    <row r="39" spans="1:27" ht="13.5">
      <c r="A39" s="5" t="s">
        <v>43</v>
      </c>
      <c r="B39" s="3"/>
      <c r="C39" s="22"/>
      <c r="D39" s="22"/>
      <c r="E39" s="23">
        <v>252925770</v>
      </c>
      <c r="F39" s="24">
        <v>252925770</v>
      </c>
      <c r="G39" s="24">
        <v>4202331</v>
      </c>
      <c r="H39" s="24">
        <v>8418145</v>
      </c>
      <c r="I39" s="24">
        <v>9994697</v>
      </c>
      <c r="J39" s="24">
        <v>22615173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22615173</v>
      </c>
      <c r="X39" s="24">
        <v>18818000</v>
      </c>
      <c r="Y39" s="24">
        <v>3797173</v>
      </c>
      <c r="Z39" s="6">
        <v>20.18</v>
      </c>
      <c r="AA39" s="22">
        <v>252925770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397106150</v>
      </c>
      <c r="F48" s="42">
        <f t="shared" si="9"/>
        <v>397106150</v>
      </c>
      <c r="G48" s="42">
        <f t="shared" si="9"/>
        <v>12304164</v>
      </c>
      <c r="H48" s="42">
        <f t="shared" si="9"/>
        <v>20327938</v>
      </c>
      <c r="I48" s="42">
        <f t="shared" si="9"/>
        <v>20468704</v>
      </c>
      <c r="J48" s="42">
        <f t="shared" si="9"/>
        <v>53100806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53100806</v>
      </c>
      <c r="X48" s="42">
        <f t="shared" si="9"/>
        <v>52233605</v>
      </c>
      <c r="Y48" s="42">
        <f t="shared" si="9"/>
        <v>867201</v>
      </c>
      <c r="Z48" s="43">
        <f>+IF(X48&lt;&gt;0,+(Y48/X48)*100,0)</f>
        <v>1.6602357811604234</v>
      </c>
      <c r="AA48" s="40">
        <f>+AA28+AA32+AA38+AA42+AA47</f>
        <v>397106150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-9866990</v>
      </c>
      <c r="F49" s="46">
        <f t="shared" si="10"/>
        <v>-9866990</v>
      </c>
      <c r="G49" s="46">
        <f t="shared" si="10"/>
        <v>95474181</v>
      </c>
      <c r="H49" s="46">
        <f t="shared" si="10"/>
        <v>-16989927</v>
      </c>
      <c r="I49" s="46">
        <f t="shared" si="10"/>
        <v>-17604600</v>
      </c>
      <c r="J49" s="46">
        <f t="shared" si="10"/>
        <v>60879654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60879654</v>
      </c>
      <c r="X49" s="46">
        <f>IF(F25=F48,0,X25-X48)</f>
        <v>77790992</v>
      </c>
      <c r="Y49" s="46">
        <f t="shared" si="10"/>
        <v>-16911338</v>
      </c>
      <c r="Z49" s="47">
        <f>+IF(X49&lt;&gt;0,+(Y49/X49)*100,0)</f>
        <v>-21.73945538578554</v>
      </c>
      <c r="AA49" s="44">
        <f>+AA25-AA48</f>
        <v>-9866990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0</v>
      </c>
      <c r="G5" s="21">
        <f t="shared" si="0"/>
        <v>23592717</v>
      </c>
      <c r="H5" s="21">
        <f t="shared" si="0"/>
        <v>-3100639</v>
      </c>
      <c r="I5" s="21">
        <f t="shared" si="0"/>
        <v>14363067</v>
      </c>
      <c r="J5" s="21">
        <f t="shared" si="0"/>
        <v>34855145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34855145</v>
      </c>
      <c r="X5" s="21">
        <f t="shared" si="0"/>
        <v>24425091</v>
      </c>
      <c r="Y5" s="21">
        <f t="shared" si="0"/>
        <v>10430054</v>
      </c>
      <c r="Z5" s="4">
        <f>+IF(X5&lt;&gt;0,+(Y5/X5)*100,0)</f>
        <v>42.70221142676603</v>
      </c>
      <c r="AA5" s="19">
        <f>SUM(AA6:AA8)</f>
        <v>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/>
      <c r="F7" s="27"/>
      <c r="G7" s="27">
        <v>23592717</v>
      </c>
      <c r="H7" s="27">
        <v>-3107464</v>
      </c>
      <c r="I7" s="27">
        <v>14363067</v>
      </c>
      <c r="J7" s="27">
        <v>34848320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34848320</v>
      </c>
      <c r="X7" s="27">
        <v>24397749</v>
      </c>
      <c r="Y7" s="27">
        <v>10450571</v>
      </c>
      <c r="Z7" s="7">
        <v>42.83</v>
      </c>
      <c r="AA7" s="25"/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>
        <v>6825</v>
      </c>
      <c r="I8" s="24"/>
      <c r="J8" s="24">
        <v>6825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6825</v>
      </c>
      <c r="X8" s="24">
        <v>27342</v>
      </c>
      <c r="Y8" s="24">
        <v>-20517</v>
      </c>
      <c r="Z8" s="6">
        <v>-75.04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752192</v>
      </c>
      <c r="H9" s="21">
        <f t="shared" si="1"/>
        <v>419485</v>
      </c>
      <c r="I9" s="21">
        <f t="shared" si="1"/>
        <v>441607</v>
      </c>
      <c r="J9" s="21">
        <f t="shared" si="1"/>
        <v>1613284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1613284</v>
      </c>
      <c r="X9" s="21">
        <f t="shared" si="1"/>
        <v>1886763</v>
      </c>
      <c r="Y9" s="21">
        <f t="shared" si="1"/>
        <v>-273479</v>
      </c>
      <c r="Z9" s="4">
        <f>+IF(X9&lt;&gt;0,+(Y9/X9)*100,0)</f>
        <v>-14.494613260913003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431660</v>
      </c>
      <c r="H10" s="24">
        <v>207018</v>
      </c>
      <c r="I10" s="24">
        <v>216049</v>
      </c>
      <c r="J10" s="24">
        <v>854727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854727</v>
      </c>
      <c r="X10" s="24">
        <v>556116</v>
      </c>
      <c r="Y10" s="24">
        <v>298611</v>
      </c>
      <c r="Z10" s="6">
        <v>53.7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>
        <v>300</v>
      </c>
      <c r="H11" s="24">
        <v>3100</v>
      </c>
      <c r="I11" s="24">
        <v>300</v>
      </c>
      <c r="J11" s="24">
        <v>3700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3700</v>
      </c>
      <c r="X11" s="24">
        <v>90681</v>
      </c>
      <c r="Y11" s="24">
        <v>-86981</v>
      </c>
      <c r="Z11" s="6">
        <v>-95.92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>
        <v>320232</v>
      </c>
      <c r="H12" s="24">
        <v>209367</v>
      </c>
      <c r="I12" s="24">
        <v>225258</v>
      </c>
      <c r="J12" s="24">
        <v>754857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754857</v>
      </c>
      <c r="X12" s="24">
        <v>1139202</v>
      </c>
      <c r="Y12" s="24">
        <v>-384345</v>
      </c>
      <c r="Z12" s="6">
        <v>-33.74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100764</v>
      </c>
      <c r="Y13" s="24">
        <v>-100764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865768</v>
      </c>
      <c r="H15" s="21">
        <f t="shared" si="2"/>
        <v>1840891</v>
      </c>
      <c r="I15" s="21">
        <f t="shared" si="2"/>
        <v>1755168</v>
      </c>
      <c r="J15" s="21">
        <f t="shared" si="2"/>
        <v>4461827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4461827</v>
      </c>
      <c r="X15" s="21">
        <f t="shared" si="2"/>
        <v>3575958</v>
      </c>
      <c r="Y15" s="21">
        <f t="shared" si="2"/>
        <v>885869</v>
      </c>
      <c r="Z15" s="4">
        <f>+IF(X15&lt;&gt;0,+(Y15/X15)*100,0)</f>
        <v>24.77291399954921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2192</v>
      </c>
      <c r="H16" s="24">
        <v>121</v>
      </c>
      <c r="I16" s="24">
        <v>122</v>
      </c>
      <c r="J16" s="24">
        <v>2435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2435</v>
      </c>
      <c r="X16" s="24"/>
      <c r="Y16" s="24">
        <v>2435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>
        <v>863576</v>
      </c>
      <c r="H17" s="24">
        <v>1840770</v>
      </c>
      <c r="I17" s="24">
        <v>1755046</v>
      </c>
      <c r="J17" s="24">
        <v>4459392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4459392</v>
      </c>
      <c r="X17" s="24">
        <v>3575958</v>
      </c>
      <c r="Y17" s="24">
        <v>883434</v>
      </c>
      <c r="Z17" s="6">
        <v>24.7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30572565</v>
      </c>
      <c r="H19" s="21">
        <f t="shared" si="3"/>
        <v>15765785</v>
      </c>
      <c r="I19" s="21">
        <f t="shared" si="3"/>
        <v>19406528</v>
      </c>
      <c r="J19" s="21">
        <f t="shared" si="3"/>
        <v>65744878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65744878</v>
      </c>
      <c r="X19" s="21">
        <f t="shared" si="3"/>
        <v>48117063</v>
      </c>
      <c r="Y19" s="21">
        <f t="shared" si="3"/>
        <v>17627815</v>
      </c>
      <c r="Z19" s="4">
        <f>+IF(X19&lt;&gt;0,+(Y19/X19)*100,0)</f>
        <v>36.63526803371187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>
        <v>8618203</v>
      </c>
      <c r="H20" s="24">
        <v>10471483</v>
      </c>
      <c r="I20" s="24">
        <v>8278597</v>
      </c>
      <c r="J20" s="24">
        <v>27368283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27368283</v>
      </c>
      <c r="X20" s="24">
        <v>24759750</v>
      </c>
      <c r="Y20" s="24">
        <v>2608533</v>
      </c>
      <c r="Z20" s="6">
        <v>10.54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>
        <v>18020463</v>
      </c>
      <c r="H21" s="24">
        <v>3735133</v>
      </c>
      <c r="I21" s="24">
        <v>9573832</v>
      </c>
      <c r="J21" s="24">
        <v>31329428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31329428</v>
      </c>
      <c r="X21" s="24">
        <v>16791456</v>
      </c>
      <c r="Y21" s="24">
        <v>14537972</v>
      </c>
      <c r="Z21" s="6">
        <v>86.58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>
        <v>2148076</v>
      </c>
      <c r="H22" s="27">
        <v>725682</v>
      </c>
      <c r="I22" s="27">
        <v>717865</v>
      </c>
      <c r="J22" s="27">
        <v>3591623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3591623</v>
      </c>
      <c r="X22" s="27">
        <v>3385047</v>
      </c>
      <c r="Y22" s="27">
        <v>206576</v>
      </c>
      <c r="Z22" s="7">
        <v>6.1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>
        <v>1785823</v>
      </c>
      <c r="H23" s="24">
        <v>833487</v>
      </c>
      <c r="I23" s="24">
        <v>836234</v>
      </c>
      <c r="J23" s="24">
        <v>3455544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3455544</v>
      </c>
      <c r="X23" s="24">
        <v>3180810</v>
      </c>
      <c r="Y23" s="24">
        <v>274734</v>
      </c>
      <c r="Z23" s="6">
        <v>8.64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>
        <v>21667</v>
      </c>
      <c r="H24" s="21"/>
      <c r="I24" s="21"/>
      <c r="J24" s="21">
        <v>21667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21667</v>
      </c>
      <c r="X24" s="21"/>
      <c r="Y24" s="21">
        <v>21667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0</v>
      </c>
      <c r="G25" s="42">
        <f t="shared" si="4"/>
        <v>55804909</v>
      </c>
      <c r="H25" s="42">
        <f t="shared" si="4"/>
        <v>14925522</v>
      </c>
      <c r="I25" s="42">
        <f t="shared" si="4"/>
        <v>35966370</v>
      </c>
      <c r="J25" s="42">
        <f t="shared" si="4"/>
        <v>106696801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106696801</v>
      </c>
      <c r="X25" s="42">
        <f t="shared" si="4"/>
        <v>78004875</v>
      </c>
      <c r="Y25" s="42">
        <f t="shared" si="4"/>
        <v>28691926</v>
      </c>
      <c r="Z25" s="43">
        <f>+IF(X25&lt;&gt;0,+(Y25/X25)*100,0)</f>
        <v>36.782221623969015</v>
      </c>
      <c r="AA25" s="40">
        <f>+AA5+AA9+AA15+AA19+AA24</f>
        <v>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0</v>
      </c>
      <c r="G28" s="21">
        <f t="shared" si="5"/>
        <v>6240486</v>
      </c>
      <c r="H28" s="21">
        <f t="shared" si="5"/>
        <v>5307775</v>
      </c>
      <c r="I28" s="21">
        <f t="shared" si="5"/>
        <v>7699392</v>
      </c>
      <c r="J28" s="21">
        <f t="shared" si="5"/>
        <v>19247653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19247653</v>
      </c>
      <c r="X28" s="21">
        <f t="shared" si="5"/>
        <v>17322135</v>
      </c>
      <c r="Y28" s="21">
        <f t="shared" si="5"/>
        <v>1925518</v>
      </c>
      <c r="Z28" s="4">
        <f>+IF(X28&lt;&gt;0,+(Y28/X28)*100,0)</f>
        <v>11.115939230354687</v>
      </c>
      <c r="AA28" s="19">
        <f>SUM(AA29:AA31)</f>
        <v>0</v>
      </c>
    </row>
    <row r="29" spans="1:27" ht="13.5">
      <c r="A29" s="5" t="s">
        <v>33</v>
      </c>
      <c r="B29" s="3"/>
      <c r="C29" s="22"/>
      <c r="D29" s="22"/>
      <c r="E29" s="23"/>
      <c r="F29" s="24"/>
      <c r="G29" s="24">
        <v>1585272</v>
      </c>
      <c r="H29" s="24">
        <v>2094971</v>
      </c>
      <c r="I29" s="24">
        <v>1884193</v>
      </c>
      <c r="J29" s="24">
        <v>5564436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5564436</v>
      </c>
      <c r="X29" s="24">
        <v>6826053</v>
      </c>
      <c r="Y29" s="24">
        <v>-1261617</v>
      </c>
      <c r="Z29" s="6">
        <v>-18.48</v>
      </c>
      <c r="AA29" s="22"/>
    </row>
    <row r="30" spans="1:27" ht="13.5">
      <c r="A30" s="5" t="s">
        <v>34</v>
      </c>
      <c r="B30" s="3"/>
      <c r="C30" s="25"/>
      <c r="D30" s="25"/>
      <c r="E30" s="26"/>
      <c r="F30" s="27"/>
      <c r="G30" s="27">
        <v>1676105</v>
      </c>
      <c r="H30" s="27">
        <v>1715614</v>
      </c>
      <c r="I30" s="27">
        <v>2387769</v>
      </c>
      <c r="J30" s="27">
        <v>5779488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5779488</v>
      </c>
      <c r="X30" s="27">
        <v>6152211</v>
      </c>
      <c r="Y30" s="27">
        <v>-372723</v>
      </c>
      <c r="Z30" s="7">
        <v>-6.06</v>
      </c>
      <c r="AA30" s="25"/>
    </row>
    <row r="31" spans="1:27" ht="13.5">
      <c r="A31" s="5" t="s">
        <v>35</v>
      </c>
      <c r="B31" s="3"/>
      <c r="C31" s="22"/>
      <c r="D31" s="22"/>
      <c r="E31" s="23"/>
      <c r="F31" s="24"/>
      <c r="G31" s="24">
        <v>2979109</v>
      </c>
      <c r="H31" s="24">
        <v>1497190</v>
      </c>
      <c r="I31" s="24">
        <v>3427430</v>
      </c>
      <c r="J31" s="24">
        <v>7903729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7903729</v>
      </c>
      <c r="X31" s="24">
        <v>4343871</v>
      </c>
      <c r="Y31" s="24">
        <v>3559858</v>
      </c>
      <c r="Z31" s="6">
        <v>81.95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1632044</v>
      </c>
      <c r="H32" s="21">
        <f t="shared" si="6"/>
        <v>1861039</v>
      </c>
      <c r="I32" s="21">
        <f t="shared" si="6"/>
        <v>1935828</v>
      </c>
      <c r="J32" s="21">
        <f t="shared" si="6"/>
        <v>5428911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5428911</v>
      </c>
      <c r="X32" s="21">
        <f t="shared" si="6"/>
        <v>6561063</v>
      </c>
      <c r="Y32" s="21">
        <f t="shared" si="6"/>
        <v>-1132152</v>
      </c>
      <c r="Z32" s="4">
        <f>+IF(X32&lt;&gt;0,+(Y32/X32)*100,0)</f>
        <v>-17.255618487431075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707183</v>
      </c>
      <c r="H33" s="24">
        <v>727925</v>
      </c>
      <c r="I33" s="24">
        <v>671358</v>
      </c>
      <c r="J33" s="24">
        <v>2106466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2106466</v>
      </c>
      <c r="X33" s="24">
        <v>1940028</v>
      </c>
      <c r="Y33" s="24">
        <v>166438</v>
      </c>
      <c r="Z33" s="6">
        <v>8.58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>
        <v>236015</v>
      </c>
      <c r="H34" s="24">
        <v>285988</v>
      </c>
      <c r="I34" s="24">
        <v>306377</v>
      </c>
      <c r="J34" s="24">
        <v>828380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828380</v>
      </c>
      <c r="X34" s="24">
        <v>1041123</v>
      </c>
      <c r="Y34" s="24">
        <v>-212743</v>
      </c>
      <c r="Z34" s="6">
        <v>-20.43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688846</v>
      </c>
      <c r="H35" s="24">
        <v>847126</v>
      </c>
      <c r="I35" s="24">
        <v>854272</v>
      </c>
      <c r="J35" s="24">
        <v>2390244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2390244</v>
      </c>
      <c r="X35" s="24">
        <v>3292530</v>
      </c>
      <c r="Y35" s="24">
        <v>-902286</v>
      </c>
      <c r="Z35" s="6">
        <v>-27.4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68520</v>
      </c>
      <c r="Y36" s="24">
        <v>-68520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>
        <v>103821</v>
      </c>
      <c r="J37" s="27">
        <v>103821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103821</v>
      </c>
      <c r="X37" s="27">
        <v>218862</v>
      </c>
      <c r="Y37" s="27">
        <v>-115041</v>
      </c>
      <c r="Z37" s="7">
        <v>-52.56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1403376</v>
      </c>
      <c r="H38" s="21">
        <f t="shared" si="7"/>
        <v>2202790</v>
      </c>
      <c r="I38" s="21">
        <f t="shared" si="7"/>
        <v>1633630</v>
      </c>
      <c r="J38" s="21">
        <f t="shared" si="7"/>
        <v>5239796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5239796</v>
      </c>
      <c r="X38" s="21">
        <f t="shared" si="7"/>
        <v>7731768</v>
      </c>
      <c r="Y38" s="21">
        <f t="shared" si="7"/>
        <v>-2491972</v>
      </c>
      <c r="Z38" s="4">
        <f>+IF(X38&lt;&gt;0,+(Y38/X38)*100,0)</f>
        <v>-32.230299719288006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156</v>
      </c>
      <c r="H39" s="24">
        <v>155</v>
      </c>
      <c r="I39" s="24">
        <v>156</v>
      </c>
      <c r="J39" s="24">
        <v>467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467</v>
      </c>
      <c r="X39" s="24">
        <v>1011627</v>
      </c>
      <c r="Y39" s="24">
        <v>-1011160</v>
      </c>
      <c r="Z39" s="6">
        <v>-99.95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1403220</v>
      </c>
      <c r="H40" s="24">
        <v>2202635</v>
      </c>
      <c r="I40" s="24">
        <v>1633474</v>
      </c>
      <c r="J40" s="24">
        <v>5239329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5239329</v>
      </c>
      <c r="X40" s="24">
        <v>6720141</v>
      </c>
      <c r="Y40" s="24">
        <v>-1480812</v>
      </c>
      <c r="Z40" s="6">
        <v>-22.04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4716559</v>
      </c>
      <c r="H42" s="21">
        <f t="shared" si="8"/>
        <v>15855046</v>
      </c>
      <c r="I42" s="21">
        <f t="shared" si="8"/>
        <v>17998018</v>
      </c>
      <c r="J42" s="21">
        <f t="shared" si="8"/>
        <v>38569623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38569623</v>
      </c>
      <c r="X42" s="21">
        <f t="shared" si="8"/>
        <v>47595489</v>
      </c>
      <c r="Y42" s="21">
        <f t="shared" si="8"/>
        <v>-9025866</v>
      </c>
      <c r="Z42" s="4">
        <f>+IF(X42&lt;&gt;0,+(Y42/X42)*100,0)</f>
        <v>-18.96370053052717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>
        <v>388148</v>
      </c>
      <c r="H43" s="24">
        <v>10500467</v>
      </c>
      <c r="I43" s="24">
        <v>10678392</v>
      </c>
      <c r="J43" s="24">
        <v>21567007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21567007</v>
      </c>
      <c r="X43" s="24">
        <v>24879921</v>
      </c>
      <c r="Y43" s="24">
        <v>-3312914</v>
      </c>
      <c r="Z43" s="6">
        <v>-13.32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>
        <v>2116651</v>
      </c>
      <c r="H44" s="24">
        <v>2532884</v>
      </c>
      <c r="I44" s="24">
        <v>4922263</v>
      </c>
      <c r="J44" s="24">
        <v>9571798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9571798</v>
      </c>
      <c r="X44" s="24">
        <v>12908076</v>
      </c>
      <c r="Y44" s="24">
        <v>-3336278</v>
      </c>
      <c r="Z44" s="6">
        <v>-25.85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939135</v>
      </c>
      <c r="H45" s="27">
        <v>1411534</v>
      </c>
      <c r="I45" s="27">
        <v>969121</v>
      </c>
      <c r="J45" s="27">
        <v>3319790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3319790</v>
      </c>
      <c r="X45" s="27">
        <v>4543488</v>
      </c>
      <c r="Y45" s="27">
        <v>-1223698</v>
      </c>
      <c r="Z45" s="7">
        <v>-26.93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1272625</v>
      </c>
      <c r="H46" s="24">
        <v>1410161</v>
      </c>
      <c r="I46" s="24">
        <v>1428242</v>
      </c>
      <c r="J46" s="24">
        <v>4111028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4111028</v>
      </c>
      <c r="X46" s="24">
        <v>5264004</v>
      </c>
      <c r="Y46" s="24">
        <v>-1152976</v>
      </c>
      <c r="Z46" s="6">
        <v>-21.9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63911</v>
      </c>
      <c r="H47" s="21">
        <v>47060</v>
      </c>
      <c r="I47" s="21">
        <v>56761</v>
      </c>
      <c r="J47" s="21">
        <v>167732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167732</v>
      </c>
      <c r="X47" s="21"/>
      <c r="Y47" s="21">
        <v>167732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0</v>
      </c>
      <c r="G48" s="42">
        <f t="shared" si="9"/>
        <v>14056376</v>
      </c>
      <c r="H48" s="42">
        <f t="shared" si="9"/>
        <v>25273710</v>
      </c>
      <c r="I48" s="42">
        <f t="shared" si="9"/>
        <v>29323629</v>
      </c>
      <c r="J48" s="42">
        <f t="shared" si="9"/>
        <v>68653715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68653715</v>
      </c>
      <c r="X48" s="42">
        <f t="shared" si="9"/>
        <v>79210455</v>
      </c>
      <c r="Y48" s="42">
        <f t="shared" si="9"/>
        <v>-10556740</v>
      </c>
      <c r="Z48" s="43">
        <f>+IF(X48&lt;&gt;0,+(Y48/X48)*100,0)</f>
        <v>-13.327457846315868</v>
      </c>
      <c r="AA48" s="40">
        <f>+AA28+AA32+AA38+AA42+AA47</f>
        <v>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41748533</v>
      </c>
      <c r="H49" s="46">
        <f t="shared" si="10"/>
        <v>-10348188</v>
      </c>
      <c r="I49" s="46">
        <f t="shared" si="10"/>
        <v>6642741</v>
      </c>
      <c r="J49" s="46">
        <f t="shared" si="10"/>
        <v>38043086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38043086</v>
      </c>
      <c r="X49" s="46">
        <f>IF(F25=F48,0,X25-X48)</f>
        <v>0</v>
      </c>
      <c r="Y49" s="46">
        <f t="shared" si="10"/>
        <v>39248666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2014-11-14T10:06:40Z</dcterms:created>
  <dcterms:modified xsi:type="dcterms:W3CDTF">2014-11-14T10:07:35Z</dcterms:modified>
  <cp:category/>
  <cp:version/>
  <cp:contentType/>
  <cp:contentStatus/>
</cp:coreProperties>
</file>