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'DC37'!$A$1:$AA$55</definedName>
    <definedName name="_xlnm.Print_Area" localSheetId="11">'DC38'!$A$1:$AA$55</definedName>
    <definedName name="_xlnm.Print_Area" localSheetId="17">'DC39'!$A$1:$AA$55</definedName>
    <definedName name="_xlnm.Print_Area" localSheetId="22">'DC40'!$A$1:$AA$55</definedName>
    <definedName name="_xlnm.Print_Area" localSheetId="0">'NW371'!$A$1:$AA$55</definedName>
    <definedName name="_xlnm.Print_Area" localSheetId="1">'NW372'!$A$1:$AA$55</definedName>
    <definedName name="_xlnm.Print_Area" localSheetId="2">'NW373'!$A$1:$AA$55</definedName>
    <definedName name="_xlnm.Print_Area" localSheetId="3">'NW374'!$A$1:$AA$55</definedName>
    <definedName name="_xlnm.Print_Area" localSheetId="4">'NW375'!$A$1:$AA$55</definedName>
    <definedName name="_xlnm.Print_Area" localSheetId="6">'NW381'!$A$1:$AA$55</definedName>
    <definedName name="_xlnm.Print_Area" localSheetId="7">'NW382'!$A$1:$AA$55</definedName>
    <definedName name="_xlnm.Print_Area" localSheetId="8">'NW383'!$A$1:$AA$55</definedName>
    <definedName name="_xlnm.Print_Area" localSheetId="9">'NW384'!$A$1:$AA$55</definedName>
    <definedName name="_xlnm.Print_Area" localSheetId="10">'NW385'!$A$1:$AA$55</definedName>
    <definedName name="_xlnm.Print_Area" localSheetId="12">'NW392'!$A$1:$AA$55</definedName>
    <definedName name="_xlnm.Print_Area" localSheetId="13">'NW393'!$A$1:$AA$55</definedName>
    <definedName name="_xlnm.Print_Area" localSheetId="14">'NW394'!$A$1:$AA$55</definedName>
    <definedName name="_xlnm.Print_Area" localSheetId="15">'NW396'!$A$1:$AA$55</definedName>
    <definedName name="_xlnm.Print_Area" localSheetId="16">'NW397'!$A$1:$AA$55</definedName>
    <definedName name="_xlnm.Print_Area" localSheetId="18">'NW401'!$A$1:$AA$55</definedName>
    <definedName name="_xlnm.Print_Area" localSheetId="19">'NW402'!$A$1:$AA$55</definedName>
    <definedName name="_xlnm.Print_Area" localSheetId="20">'NW403'!$A$1:$AA$55</definedName>
    <definedName name="_xlnm.Print_Area" localSheetId="21">'NW404'!$A$1:$AA$55</definedName>
    <definedName name="_xlnm.Print_Area" localSheetId="23">'Summary'!$A$1:$AA$55</definedName>
  </definedNames>
  <calcPr calcMode="manual" fullCalcOnLoad="1"/>
</workbook>
</file>

<file path=xl/sharedStrings.xml><?xml version="1.0" encoding="utf-8"?>
<sst xmlns="http://schemas.openxmlformats.org/spreadsheetml/2006/main" count="2088" uniqueCount="88">
  <si>
    <t>North West: Moretele(NW371)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</si>
  <si>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</si>
  <si>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</si>
  <si>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</si>
  <si>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</si>
  <si>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</si>
  <si>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</si>
  <si>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</si>
  <si>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</si>
  <si>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</si>
  <si>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</si>
  <si>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</si>
  <si>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</si>
  <si>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</si>
  <si>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</si>
  <si>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</si>
  <si>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</si>
  <si>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</si>
  <si>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</si>
  <si>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</si>
  <si>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</si>
  <si>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</si>
  <si>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</si>
  <si>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</si>
  <si>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</si>
  <si>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</si>
  <si>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</si>
  <si>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</si>
  <si>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</si>
  <si>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</si>
  <si>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</si>
  <si>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</si>
  <si>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</si>
  <si>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</si>
  <si>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</si>
  <si>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</si>
  <si>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</si>
  <si>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</si>
  <si>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</si>
  <si>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</si>
  <si>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</si>
  <si>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</si>
  <si>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</si>
  <si>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</si>
  <si>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</si>
  <si>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</si>
  <si>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</si>
  <si>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</si>
  <si>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</si>
  <si>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</si>
  <si>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</si>
  <si>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</si>
  <si>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</si>
  <si>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</si>
  <si>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</si>
  <si>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</si>
  <si>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</si>
  <si>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</si>
  <si>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</si>
  <si>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 West: Madibeng(NW372) - Table C2 Quarterly Budget Statement - Financial Performance (standard classification) for 1st Quarter ended 30 September 2014 (Figures Finalised as at 2014/10/30)</t>
  </si>
  <si>
    <t>North West: Rustenburg(NW373) - Table C2 Quarterly Budget Statement - Financial Performance (standard classification) for 1st Quarter ended 30 September 2014 (Figures Finalised as at 2014/10/30)</t>
  </si>
  <si>
    <t>North West: Kgetlengrivier(NW374) - Table C2 Quarterly Budget Statement - Financial Performance (standard classification) for 1st Quarter ended 30 September 2014 (Figures Finalised as at 2014/10/30)</t>
  </si>
  <si>
    <t>North West: Moses Kotane(NW375) - Table C2 Quarterly Budget Statement - Financial Performance (standard classification) for 1st Quarter ended 30 September 2014 (Figures Finalised as at 2014/10/30)</t>
  </si>
  <si>
    <t>North West: Bojanala Platinum(DC37) - Table C2 Quarterly Budget Statement - Financial Performance (standard classification) for 1st Quarter ended 30 September 2014 (Figures Finalised as at 2014/10/30)</t>
  </si>
  <si>
    <t>North West: Ratlou(NW381) - Table C2 Quarterly Budget Statement - Financial Performance (standard classification) for 1st Quarter ended 30 September 2014 (Figures Finalised as at 2014/10/30)</t>
  </si>
  <si>
    <t>North West: Tswaing(NW382) - Table C2 Quarterly Budget Statement - Financial Performance (standard classification) for 1st Quarter ended 30 September 2014 (Figures Finalised as at 2014/10/30)</t>
  </si>
  <si>
    <t>North West: Mafikeng(NW383) - Table C2 Quarterly Budget Statement - Financial Performance (standard classification) for 1st Quarter ended 30 September 2014 (Figures Finalised as at 2014/10/30)</t>
  </si>
  <si>
    <t>North West: Ditsobotla(NW384) - Table C2 Quarterly Budget Statement - Financial Performance (standard classification) for 1st Quarter ended 30 September 2014 (Figures Finalised as at 2014/10/30)</t>
  </si>
  <si>
    <t>North West: Ramotshere Moiloa(NW385) - Table C2 Quarterly Budget Statement - Financial Performance (standard classification) for 1st Quarter ended 30 September 2014 (Figures Finalised as at 2014/10/30)</t>
  </si>
  <si>
    <t>North West: Ngaka Modiri Molema(DC38) - Table C2 Quarterly Budget Statement - Financial Performance (standard classification) for 1st Quarter ended 30 September 2014 (Figures Finalised as at 2014/10/30)</t>
  </si>
  <si>
    <t>North West: Naledi (Nw)(NW392) - Table C2 Quarterly Budget Statement - Financial Performance (standard classification) for 1st Quarter ended 30 September 2014 (Figures Finalised as at 2014/10/30)</t>
  </si>
  <si>
    <t>North West: Mamusa(NW393) - Table C2 Quarterly Budget Statement - Financial Performance (standard classification) for 1st Quarter ended 30 September 2014 (Figures Finalised as at 2014/10/30)</t>
  </si>
  <si>
    <t>North West: Greater Taung(NW394) - Table C2 Quarterly Budget Statement - Financial Performance (standard classification) for 1st Quarter ended 30 September 2014 (Figures Finalised as at 2014/10/30)</t>
  </si>
  <si>
    <t>North West: Lekwa-Teemane(NW396) - Table C2 Quarterly Budget Statement - Financial Performance (standard classification) for 1st Quarter ended 30 September 2014 (Figures Finalised as at 2014/10/30)</t>
  </si>
  <si>
    <t>North West: Molopo-Kagisano(NW397) - Table C2 Quarterly Budget Statement - Financial Performance (standard classification) for 1st Quarter ended 30 September 2014 (Figures Finalised as at 2014/10/30)</t>
  </si>
  <si>
    <t>North West: Dr Ruth Segomotsi Mompati(DC39) - Table C2 Quarterly Budget Statement - Financial Performance (standard classification) for 1st Quarter ended 30 September 2014 (Figures Finalised as at 2014/10/30)</t>
  </si>
  <si>
    <t>North West: Ventersdorp(NW401) - Table C2 Quarterly Budget Statement - Financial Performance (standard classification) for 1st Quarter ended 30 September 2014 (Figures Finalised as at 2014/10/30)</t>
  </si>
  <si>
    <t>North West: Tlokwe(NW402) - Table C2 Quarterly Budget Statement - Financial Performance (standard classification) for 1st Quarter ended 30 September 2014 (Figures Finalised as at 2014/10/30)</t>
  </si>
  <si>
    <t>North West: City Of Matlosana(NW403) - Table C2 Quarterly Budget Statement - Financial Performance (standard classification) for 1st Quarter ended 30 September 2014 (Figures Finalised as at 2014/10/30)</t>
  </si>
  <si>
    <t>North West: Maquassi Hills(NW404) - Table C2 Quarterly Budget Statement - Financial Performance (standard classification) for 1st Quarter ended 30 September 2014 (Figures Finalised as at 2014/10/30)</t>
  </si>
  <si>
    <t>North West: Dr Kenneth Kaunda(DC40)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</si>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</sst>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324886139</v>
      </c>
      <c r="D5" s="19">
        <f>SUM(D6:D8)</f>
        <v>0</v>
      </c>
      <c r="E5" s="20">
        <f t="shared" si="0"/>
        <v>267360000</v>
      </c>
      <c r="F5" s="21">
        <f t="shared" si="0"/>
        <v>267360000</v>
      </c>
      <c r="G5" s="21">
        <f t="shared" si="0"/>
        <v>87688042</v>
      </c>
      <c r="H5" s="21">
        <f t="shared" si="0"/>
        <v>4138939</v>
      </c>
      <c r="I5" s="21">
        <f t="shared" si="0"/>
        <v>3237817</v>
      </c>
      <c r="J5" s="21">
        <f t="shared" si="0"/>
        <v>95064798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95064798</v>
      </c>
      <c r="X5" s="21">
        <f t="shared" si="0"/>
        <v>95121828</v>
      </c>
      <c r="Y5" s="21">
        <f t="shared" si="0"/>
        <v>-57030</v>
      </c>
      <c r="Z5" s="4">
        <f>+IF(X5&lt;&gt;0,+(Y5/X5)*100,0)</f>
        <v>-0.05995469304900239</v>
      </c>
      <c r="AA5" s="19">
        <f>SUM(AA6:AA8)</f>
        <v>267360000</v>
      </c>
    </row>
    <row r="6" spans="1:27" ht="13.5">
      <c r="A6" s="5" t="s">
        <v>33</v>
      </c>
      <c r="B6" s="3"/>
      <c r="C6" s="22">
        <v>324886139</v>
      </c>
      <c r="D6" s="22"/>
      <c r="E6" s="23">
        <v>246127000</v>
      </c>
      <c r="F6" s="24">
        <v>246127000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246127000</v>
      </c>
    </row>
    <row r="7" spans="1:27" ht="13.5">
      <c r="A7" s="5" t="s">
        <v>34</v>
      </c>
      <c r="B7" s="3"/>
      <c r="C7" s="25"/>
      <c r="D7" s="25"/>
      <c r="E7" s="26">
        <v>21233000</v>
      </c>
      <c r="F7" s="27">
        <v>21233000</v>
      </c>
      <c r="G7" s="27">
        <v>87688042</v>
      </c>
      <c r="H7" s="27">
        <v>4138939</v>
      </c>
      <c r="I7" s="27">
        <v>3237817</v>
      </c>
      <c r="J7" s="27">
        <v>95064798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95064798</v>
      </c>
      <c r="X7" s="27">
        <v>95121828</v>
      </c>
      <c r="Y7" s="27">
        <v>-57030</v>
      </c>
      <c r="Z7" s="7">
        <v>-0.06</v>
      </c>
      <c r="AA7" s="25">
        <v>21233000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1080</v>
      </c>
      <c r="H9" s="21">
        <f t="shared" si="1"/>
        <v>2730</v>
      </c>
      <c r="I9" s="21">
        <f t="shared" si="1"/>
        <v>2310</v>
      </c>
      <c r="J9" s="21">
        <f t="shared" si="1"/>
        <v>6120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6120</v>
      </c>
      <c r="X9" s="21">
        <f t="shared" si="1"/>
        <v>0</v>
      </c>
      <c r="Y9" s="21">
        <f t="shared" si="1"/>
        <v>6120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1080</v>
      </c>
      <c r="H10" s="24">
        <v>2730</v>
      </c>
      <c r="I10" s="24">
        <v>2310</v>
      </c>
      <c r="J10" s="24">
        <v>6120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6120</v>
      </c>
      <c r="X10" s="24"/>
      <c r="Y10" s="24">
        <v>6120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107110000</v>
      </c>
      <c r="F15" s="21">
        <f t="shared" si="2"/>
        <v>107110000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107110000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107110000</v>
      </c>
      <c r="F17" s="24">
        <v>107110000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107110000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24961627</v>
      </c>
      <c r="D19" s="19">
        <f>SUM(D20:D23)</f>
        <v>0</v>
      </c>
      <c r="E19" s="20">
        <f t="shared" si="3"/>
        <v>29068000</v>
      </c>
      <c r="F19" s="21">
        <f t="shared" si="3"/>
        <v>29068000</v>
      </c>
      <c r="G19" s="21">
        <f t="shared" si="3"/>
        <v>3789186</v>
      </c>
      <c r="H19" s="21">
        <f t="shared" si="3"/>
        <v>6765499</v>
      </c>
      <c r="I19" s="21">
        <f t="shared" si="3"/>
        <v>11065886</v>
      </c>
      <c r="J19" s="21">
        <f t="shared" si="3"/>
        <v>21620571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21620571</v>
      </c>
      <c r="X19" s="21">
        <f t="shared" si="3"/>
        <v>0</v>
      </c>
      <c r="Y19" s="21">
        <f t="shared" si="3"/>
        <v>21620571</v>
      </c>
      <c r="Z19" s="4">
        <f>+IF(X19&lt;&gt;0,+(Y19/X19)*100,0)</f>
        <v>0</v>
      </c>
      <c r="AA19" s="19">
        <f>SUM(AA20:AA23)</f>
        <v>29068000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15773948</v>
      </c>
      <c r="D21" s="22"/>
      <c r="E21" s="23">
        <v>18781000</v>
      </c>
      <c r="F21" s="24">
        <v>18781000</v>
      </c>
      <c r="G21" s="24">
        <v>2475622</v>
      </c>
      <c r="H21" s="24">
        <v>5451543</v>
      </c>
      <c r="I21" s="24">
        <v>9751510</v>
      </c>
      <c r="J21" s="24">
        <v>17678675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17678675</v>
      </c>
      <c r="X21" s="24"/>
      <c r="Y21" s="24">
        <v>17678675</v>
      </c>
      <c r="Z21" s="6">
        <v>0</v>
      </c>
      <c r="AA21" s="22">
        <v>18781000</v>
      </c>
    </row>
    <row r="22" spans="1:27" ht="13.5">
      <c r="A22" s="5" t="s">
        <v>49</v>
      </c>
      <c r="B22" s="3"/>
      <c r="C22" s="25">
        <v>9187679</v>
      </c>
      <c r="D22" s="25"/>
      <c r="E22" s="26"/>
      <c r="F22" s="27"/>
      <c r="G22" s="27"/>
      <c r="H22" s="27">
        <v>1313956</v>
      </c>
      <c r="I22" s="27">
        <v>1314376</v>
      </c>
      <c r="J22" s="27">
        <v>2628332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2628332</v>
      </c>
      <c r="X22" s="27"/>
      <c r="Y22" s="27">
        <v>2628332</v>
      </c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10287000</v>
      </c>
      <c r="F23" s="24">
        <v>10287000</v>
      </c>
      <c r="G23" s="24">
        <v>1313564</v>
      </c>
      <c r="H23" s="24"/>
      <c r="I23" s="24"/>
      <c r="J23" s="24">
        <v>1313564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1313564</v>
      </c>
      <c r="X23" s="24"/>
      <c r="Y23" s="24">
        <v>1313564</v>
      </c>
      <c r="Z23" s="6">
        <v>0</v>
      </c>
      <c r="AA23" s="22">
        <v>10287000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349847766</v>
      </c>
      <c r="D25" s="40">
        <f>+D5+D9+D15+D19+D24</f>
        <v>0</v>
      </c>
      <c r="E25" s="41">
        <f t="shared" si="4"/>
        <v>403538000</v>
      </c>
      <c r="F25" s="42">
        <f t="shared" si="4"/>
        <v>403538000</v>
      </c>
      <c r="G25" s="42">
        <f t="shared" si="4"/>
        <v>91478308</v>
      </c>
      <c r="H25" s="42">
        <f t="shared" si="4"/>
        <v>10907168</v>
      </c>
      <c r="I25" s="42">
        <f t="shared" si="4"/>
        <v>14306013</v>
      </c>
      <c r="J25" s="42">
        <f t="shared" si="4"/>
        <v>116691489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116691489</v>
      </c>
      <c r="X25" s="42">
        <f t="shared" si="4"/>
        <v>95121828</v>
      </c>
      <c r="Y25" s="42">
        <f t="shared" si="4"/>
        <v>21569661</v>
      </c>
      <c r="Z25" s="43">
        <f>+IF(X25&lt;&gt;0,+(Y25/X25)*100,0)</f>
        <v>22.675826835455684</v>
      </c>
      <c r="AA25" s="40">
        <f>+AA5+AA9+AA15+AA19+AA24</f>
        <v>403538000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317102569</v>
      </c>
      <c r="D28" s="19">
        <f>SUM(D29:D31)</f>
        <v>0</v>
      </c>
      <c r="E28" s="20">
        <f t="shared" si="5"/>
        <v>282200000</v>
      </c>
      <c r="F28" s="21">
        <f t="shared" si="5"/>
        <v>282200000</v>
      </c>
      <c r="G28" s="21">
        <f t="shared" si="5"/>
        <v>9304656</v>
      </c>
      <c r="H28" s="21">
        <f t="shared" si="5"/>
        <v>10766063</v>
      </c>
      <c r="I28" s="21">
        <f t="shared" si="5"/>
        <v>9347795</v>
      </c>
      <c r="J28" s="21">
        <f t="shared" si="5"/>
        <v>29418514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29418514</v>
      </c>
      <c r="X28" s="21">
        <f t="shared" si="5"/>
        <v>50963990</v>
      </c>
      <c r="Y28" s="21">
        <f t="shared" si="5"/>
        <v>-21545476</v>
      </c>
      <c r="Z28" s="4">
        <f>+IF(X28&lt;&gt;0,+(Y28/X28)*100,0)</f>
        <v>-42.27588146061562</v>
      </c>
      <c r="AA28" s="19">
        <f>SUM(AA29:AA31)</f>
        <v>282200000</v>
      </c>
    </row>
    <row r="29" spans="1:27" ht="13.5">
      <c r="A29" s="5" t="s">
        <v>33</v>
      </c>
      <c r="B29" s="3"/>
      <c r="C29" s="22">
        <v>317102569</v>
      </c>
      <c r="D29" s="22"/>
      <c r="E29" s="23">
        <v>282200000</v>
      </c>
      <c r="F29" s="24">
        <v>282200000</v>
      </c>
      <c r="G29" s="24">
        <v>4177783</v>
      </c>
      <c r="H29" s="24">
        <v>4298718</v>
      </c>
      <c r="I29" s="24">
        <v>4087536</v>
      </c>
      <c r="J29" s="24">
        <v>12564037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12564037</v>
      </c>
      <c r="X29" s="24">
        <v>36155632</v>
      </c>
      <c r="Y29" s="24">
        <v>-23591595</v>
      </c>
      <c r="Z29" s="6">
        <v>-65.25</v>
      </c>
      <c r="AA29" s="22">
        <v>282200000</v>
      </c>
    </row>
    <row r="30" spans="1:27" ht="13.5">
      <c r="A30" s="5" t="s">
        <v>34</v>
      </c>
      <c r="B30" s="3"/>
      <c r="C30" s="25"/>
      <c r="D30" s="25"/>
      <c r="E30" s="26"/>
      <c r="F30" s="27"/>
      <c r="G30" s="27">
        <v>1966422</v>
      </c>
      <c r="H30" s="27">
        <v>2483864</v>
      </c>
      <c r="I30" s="27">
        <v>1793922</v>
      </c>
      <c r="J30" s="27">
        <v>6244208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6244208</v>
      </c>
      <c r="X30" s="27">
        <v>5186216</v>
      </c>
      <c r="Y30" s="27">
        <v>1057992</v>
      </c>
      <c r="Z30" s="7">
        <v>20.4</v>
      </c>
      <c r="AA30" s="25"/>
    </row>
    <row r="31" spans="1:27" ht="13.5">
      <c r="A31" s="5" t="s">
        <v>35</v>
      </c>
      <c r="B31" s="3"/>
      <c r="C31" s="22"/>
      <c r="D31" s="22"/>
      <c r="E31" s="23"/>
      <c r="F31" s="24"/>
      <c r="G31" s="24">
        <v>3160451</v>
      </c>
      <c r="H31" s="24">
        <v>3983481</v>
      </c>
      <c r="I31" s="24">
        <v>3466337</v>
      </c>
      <c r="J31" s="24">
        <v>10610269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10610269</v>
      </c>
      <c r="X31" s="24">
        <v>9622142</v>
      </c>
      <c r="Y31" s="24">
        <v>988127</v>
      </c>
      <c r="Z31" s="6">
        <v>10.27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547688</v>
      </c>
      <c r="H32" s="21">
        <f t="shared" si="6"/>
        <v>645260</v>
      </c>
      <c r="I32" s="21">
        <f t="shared" si="6"/>
        <v>730880</v>
      </c>
      <c r="J32" s="21">
        <f t="shared" si="6"/>
        <v>1923828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1923828</v>
      </c>
      <c r="X32" s="21">
        <f t="shared" si="6"/>
        <v>1264702</v>
      </c>
      <c r="Y32" s="21">
        <f t="shared" si="6"/>
        <v>659126</v>
      </c>
      <c r="Z32" s="4">
        <f>+IF(X32&lt;&gt;0,+(Y32/X32)*100,0)</f>
        <v>52.117099522259004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547688</v>
      </c>
      <c r="H33" s="24">
        <v>645260</v>
      </c>
      <c r="I33" s="24">
        <v>730880</v>
      </c>
      <c r="J33" s="24">
        <v>1923828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1923828</v>
      </c>
      <c r="X33" s="24"/>
      <c r="Y33" s="24">
        <v>1923828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1264702</v>
      </c>
      <c r="Y35" s="24">
        <v>-1264702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9127549</v>
      </c>
      <c r="H42" s="21">
        <f t="shared" si="8"/>
        <v>8597523</v>
      </c>
      <c r="I42" s="21">
        <f t="shared" si="8"/>
        <v>6074923</v>
      </c>
      <c r="J42" s="21">
        <f t="shared" si="8"/>
        <v>23799995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23799995</v>
      </c>
      <c r="X42" s="21">
        <f t="shared" si="8"/>
        <v>15822114</v>
      </c>
      <c r="Y42" s="21">
        <f t="shared" si="8"/>
        <v>7977881</v>
      </c>
      <c r="Z42" s="4">
        <f>+IF(X42&lt;&gt;0,+(Y42/X42)*100,0)</f>
        <v>50.42234558542557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>
        <v>9127549</v>
      </c>
      <c r="H44" s="24">
        <v>8597523</v>
      </c>
      <c r="I44" s="24">
        <v>6074923</v>
      </c>
      <c r="J44" s="24">
        <v>23799995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23799995</v>
      </c>
      <c r="X44" s="24">
        <v>15822114</v>
      </c>
      <c r="Y44" s="24">
        <v>7977881</v>
      </c>
      <c r="Z44" s="6">
        <v>50.42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317102569</v>
      </c>
      <c r="D48" s="40">
        <f>+D28+D32+D38+D42+D47</f>
        <v>0</v>
      </c>
      <c r="E48" s="41">
        <f t="shared" si="9"/>
        <v>282200000</v>
      </c>
      <c r="F48" s="42">
        <f t="shared" si="9"/>
        <v>282200000</v>
      </c>
      <c r="G48" s="42">
        <f t="shared" si="9"/>
        <v>18979893</v>
      </c>
      <c r="H48" s="42">
        <f t="shared" si="9"/>
        <v>20008846</v>
      </c>
      <c r="I48" s="42">
        <f t="shared" si="9"/>
        <v>16153598</v>
      </c>
      <c r="J48" s="42">
        <f t="shared" si="9"/>
        <v>55142337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55142337</v>
      </c>
      <c r="X48" s="42">
        <f t="shared" si="9"/>
        <v>68050806</v>
      </c>
      <c r="Y48" s="42">
        <f t="shared" si="9"/>
        <v>-12908469</v>
      </c>
      <c r="Z48" s="43">
        <f>+IF(X48&lt;&gt;0,+(Y48/X48)*100,0)</f>
        <v>-18.968870111545776</v>
      </c>
      <c r="AA48" s="40">
        <f>+AA28+AA32+AA38+AA42+AA47</f>
        <v>282200000</v>
      </c>
    </row>
    <row r="49" spans="1:27" ht="13.5">
      <c r="A49" s="14" t="s">
        <v>58</v>
      </c>
      <c r="B49" s="15"/>
      <c r="C49" s="44">
        <f aca="true" t="shared" si="10" ref="C49:Y49">+C25-C48</f>
        <v>32745197</v>
      </c>
      <c r="D49" s="44">
        <f>+D25-D48</f>
        <v>0</v>
      </c>
      <c r="E49" s="45">
        <f t="shared" si="10"/>
        <v>121338000</v>
      </c>
      <c r="F49" s="46">
        <f t="shared" si="10"/>
        <v>121338000</v>
      </c>
      <c r="G49" s="46">
        <f t="shared" si="10"/>
        <v>72498415</v>
      </c>
      <c r="H49" s="46">
        <f t="shared" si="10"/>
        <v>-9101678</v>
      </c>
      <c r="I49" s="46">
        <f t="shared" si="10"/>
        <v>-1847585</v>
      </c>
      <c r="J49" s="46">
        <f t="shared" si="10"/>
        <v>61549152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61549152</v>
      </c>
      <c r="X49" s="46">
        <f>IF(F25=F48,0,X25-X48)</f>
        <v>27071022</v>
      </c>
      <c r="Y49" s="46">
        <f t="shared" si="10"/>
        <v>34478130</v>
      </c>
      <c r="Z49" s="47">
        <f>+IF(X49&lt;&gt;0,+(Y49/X49)*100,0)</f>
        <v>127.36175974442338</v>
      </c>
      <c r="AA49" s="44">
        <f>+AA25-AA48</f>
        <v>121338000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142323815</v>
      </c>
      <c r="F5" s="21">
        <f t="shared" si="0"/>
        <v>142323815</v>
      </c>
      <c r="G5" s="21">
        <f t="shared" si="0"/>
        <v>3410544</v>
      </c>
      <c r="H5" s="21">
        <f t="shared" si="0"/>
        <v>86525699</v>
      </c>
      <c r="I5" s="21">
        <f t="shared" si="0"/>
        <v>3563349</v>
      </c>
      <c r="J5" s="21">
        <f t="shared" si="0"/>
        <v>93499592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93499592</v>
      </c>
      <c r="X5" s="21">
        <f t="shared" si="0"/>
        <v>35580999</v>
      </c>
      <c r="Y5" s="21">
        <f t="shared" si="0"/>
        <v>57918593</v>
      </c>
      <c r="Z5" s="4">
        <f>+IF(X5&lt;&gt;0,+(Y5/X5)*100,0)</f>
        <v>162.77955826928863</v>
      </c>
      <c r="AA5" s="19">
        <f>SUM(AA6:AA8)</f>
        <v>142323815</v>
      </c>
    </row>
    <row r="6" spans="1:27" ht="13.5">
      <c r="A6" s="5" t="s">
        <v>33</v>
      </c>
      <c r="B6" s="3"/>
      <c r="C6" s="22"/>
      <c r="D6" s="22"/>
      <c r="E6" s="23">
        <v>116696</v>
      </c>
      <c r="F6" s="24">
        <v>116696</v>
      </c>
      <c r="G6" s="24">
        <v>825</v>
      </c>
      <c r="H6" s="24">
        <v>763</v>
      </c>
      <c r="I6" s="24">
        <v>1228</v>
      </c>
      <c r="J6" s="24">
        <v>2816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2816</v>
      </c>
      <c r="X6" s="24">
        <v>29250</v>
      </c>
      <c r="Y6" s="24">
        <v>-26434</v>
      </c>
      <c r="Z6" s="6">
        <v>-90.37</v>
      </c>
      <c r="AA6" s="22">
        <v>116696</v>
      </c>
    </row>
    <row r="7" spans="1:27" ht="13.5">
      <c r="A7" s="5" t="s">
        <v>34</v>
      </c>
      <c r="B7" s="3"/>
      <c r="C7" s="25"/>
      <c r="D7" s="25"/>
      <c r="E7" s="26">
        <v>140277119</v>
      </c>
      <c r="F7" s="27">
        <v>140277119</v>
      </c>
      <c r="G7" s="27">
        <v>3409719</v>
      </c>
      <c r="H7" s="27">
        <v>86456727</v>
      </c>
      <c r="I7" s="27">
        <v>3562121</v>
      </c>
      <c r="J7" s="27">
        <v>93428567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93428567</v>
      </c>
      <c r="X7" s="27">
        <v>35069250</v>
      </c>
      <c r="Y7" s="27">
        <v>58359317</v>
      </c>
      <c r="Z7" s="7">
        <v>166.41</v>
      </c>
      <c r="AA7" s="25">
        <v>140277119</v>
      </c>
    </row>
    <row r="8" spans="1:27" ht="13.5">
      <c r="A8" s="5" t="s">
        <v>35</v>
      </c>
      <c r="B8" s="3"/>
      <c r="C8" s="22"/>
      <c r="D8" s="22"/>
      <c r="E8" s="23">
        <v>1930000</v>
      </c>
      <c r="F8" s="24">
        <v>1930000</v>
      </c>
      <c r="G8" s="24"/>
      <c r="H8" s="24">
        <v>68209</v>
      </c>
      <c r="I8" s="24"/>
      <c r="J8" s="24">
        <v>68209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68209</v>
      </c>
      <c r="X8" s="24">
        <v>482499</v>
      </c>
      <c r="Y8" s="24">
        <v>-414290</v>
      </c>
      <c r="Z8" s="6">
        <v>-85.86</v>
      </c>
      <c r="AA8" s="22">
        <v>1930000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2203510</v>
      </c>
      <c r="F9" s="21">
        <f t="shared" si="1"/>
        <v>2203510</v>
      </c>
      <c r="G9" s="21">
        <f t="shared" si="1"/>
        <v>314329</v>
      </c>
      <c r="H9" s="21">
        <f t="shared" si="1"/>
        <v>341258</v>
      </c>
      <c r="I9" s="21">
        <f t="shared" si="1"/>
        <v>324777</v>
      </c>
      <c r="J9" s="21">
        <f t="shared" si="1"/>
        <v>980364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980364</v>
      </c>
      <c r="X9" s="21">
        <f t="shared" si="1"/>
        <v>3236751</v>
      </c>
      <c r="Y9" s="21">
        <f t="shared" si="1"/>
        <v>-2256387</v>
      </c>
      <c r="Z9" s="4">
        <f>+IF(X9&lt;&gt;0,+(Y9/X9)*100,0)</f>
        <v>-69.71147919626812</v>
      </c>
      <c r="AA9" s="19">
        <f>SUM(AA10:AA14)</f>
        <v>2203510</v>
      </c>
    </row>
    <row r="10" spans="1:27" ht="13.5">
      <c r="A10" s="5" t="s">
        <v>37</v>
      </c>
      <c r="B10" s="3"/>
      <c r="C10" s="22"/>
      <c r="D10" s="22"/>
      <c r="E10" s="23">
        <v>2005941</v>
      </c>
      <c r="F10" s="24">
        <v>2005941</v>
      </c>
      <c r="G10" s="24">
        <v>306987</v>
      </c>
      <c r="H10" s="24">
        <v>336547</v>
      </c>
      <c r="I10" s="24">
        <v>322435</v>
      </c>
      <c r="J10" s="24">
        <v>965969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965969</v>
      </c>
      <c r="X10" s="24">
        <v>501501</v>
      </c>
      <c r="Y10" s="24">
        <v>464468</v>
      </c>
      <c r="Z10" s="6">
        <v>92.62</v>
      </c>
      <c r="AA10" s="22">
        <v>2005941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197569</v>
      </c>
      <c r="F13" s="24">
        <v>197569</v>
      </c>
      <c r="G13" s="24">
        <v>7342</v>
      </c>
      <c r="H13" s="24">
        <v>4711</v>
      </c>
      <c r="I13" s="24">
        <v>2342</v>
      </c>
      <c r="J13" s="24">
        <v>14395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14395</v>
      </c>
      <c r="X13" s="24">
        <v>49500</v>
      </c>
      <c r="Y13" s="24">
        <v>-35105</v>
      </c>
      <c r="Z13" s="6">
        <v>-70.92</v>
      </c>
      <c r="AA13" s="22">
        <v>197569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2685750</v>
      </c>
      <c r="Y14" s="27">
        <v>-2685750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10791492</v>
      </c>
      <c r="F15" s="21">
        <f t="shared" si="2"/>
        <v>10791492</v>
      </c>
      <c r="G15" s="21">
        <f t="shared" si="2"/>
        <v>686995</v>
      </c>
      <c r="H15" s="21">
        <f t="shared" si="2"/>
        <v>1248821</v>
      </c>
      <c r="I15" s="21">
        <f t="shared" si="2"/>
        <v>691027</v>
      </c>
      <c r="J15" s="21">
        <f t="shared" si="2"/>
        <v>2626843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2626843</v>
      </c>
      <c r="X15" s="21">
        <f t="shared" si="2"/>
        <v>2698251</v>
      </c>
      <c r="Y15" s="21">
        <f t="shared" si="2"/>
        <v>-71408</v>
      </c>
      <c r="Z15" s="4">
        <f>+IF(X15&lt;&gt;0,+(Y15/X15)*100,0)</f>
        <v>-2.6464550555155912</v>
      </c>
      <c r="AA15" s="19">
        <f>SUM(AA16:AA18)</f>
        <v>10791492</v>
      </c>
    </row>
    <row r="16" spans="1:27" ht="13.5">
      <c r="A16" s="5" t="s">
        <v>43</v>
      </c>
      <c r="B16" s="3"/>
      <c r="C16" s="22"/>
      <c r="D16" s="22"/>
      <c r="E16" s="23">
        <v>1853</v>
      </c>
      <c r="F16" s="24">
        <v>1853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501</v>
      </c>
      <c r="Y16" s="24">
        <v>-501</v>
      </c>
      <c r="Z16" s="6">
        <v>-100</v>
      </c>
      <c r="AA16" s="22">
        <v>1853</v>
      </c>
    </row>
    <row r="17" spans="1:27" ht="13.5">
      <c r="A17" s="5" t="s">
        <v>44</v>
      </c>
      <c r="B17" s="3"/>
      <c r="C17" s="22"/>
      <c r="D17" s="22"/>
      <c r="E17" s="23">
        <v>10789639</v>
      </c>
      <c r="F17" s="24">
        <v>10789639</v>
      </c>
      <c r="G17" s="24">
        <v>686995</v>
      </c>
      <c r="H17" s="24">
        <v>1248821</v>
      </c>
      <c r="I17" s="24">
        <v>691027</v>
      </c>
      <c r="J17" s="24">
        <v>2626843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2626843</v>
      </c>
      <c r="X17" s="24">
        <v>2697750</v>
      </c>
      <c r="Y17" s="24">
        <v>-70907</v>
      </c>
      <c r="Z17" s="6">
        <v>-2.63</v>
      </c>
      <c r="AA17" s="22">
        <v>10789639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189920336</v>
      </c>
      <c r="F19" s="21">
        <f t="shared" si="3"/>
        <v>189920336</v>
      </c>
      <c r="G19" s="21">
        <f t="shared" si="3"/>
        <v>13631537</v>
      </c>
      <c r="H19" s="21">
        <f t="shared" si="3"/>
        <v>11887987</v>
      </c>
      <c r="I19" s="21">
        <f t="shared" si="3"/>
        <v>12945768</v>
      </c>
      <c r="J19" s="21">
        <f t="shared" si="3"/>
        <v>38465292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38465292</v>
      </c>
      <c r="X19" s="21">
        <f t="shared" si="3"/>
        <v>44794497</v>
      </c>
      <c r="Y19" s="21">
        <f t="shared" si="3"/>
        <v>-6329205</v>
      </c>
      <c r="Z19" s="4">
        <f>+IF(X19&lt;&gt;0,+(Y19/X19)*100,0)</f>
        <v>-14.129425317578631</v>
      </c>
      <c r="AA19" s="19">
        <f>SUM(AA20:AA23)</f>
        <v>189920336</v>
      </c>
    </row>
    <row r="20" spans="1:27" ht="13.5">
      <c r="A20" s="5" t="s">
        <v>47</v>
      </c>
      <c r="B20" s="3"/>
      <c r="C20" s="22"/>
      <c r="D20" s="22"/>
      <c r="E20" s="23">
        <v>134568680</v>
      </c>
      <c r="F20" s="24">
        <v>134568680</v>
      </c>
      <c r="G20" s="24">
        <v>8369368</v>
      </c>
      <c r="H20" s="24">
        <v>7472613</v>
      </c>
      <c r="I20" s="24">
        <v>6999266</v>
      </c>
      <c r="J20" s="24">
        <v>22841247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22841247</v>
      </c>
      <c r="X20" s="24">
        <v>33642249</v>
      </c>
      <c r="Y20" s="24">
        <v>-10801002</v>
      </c>
      <c r="Z20" s="6">
        <v>-32.11</v>
      </c>
      <c r="AA20" s="22">
        <v>134568680</v>
      </c>
    </row>
    <row r="21" spans="1:27" ht="13.5">
      <c r="A21" s="5" t="s">
        <v>48</v>
      </c>
      <c r="B21" s="3"/>
      <c r="C21" s="22"/>
      <c r="D21" s="22"/>
      <c r="E21" s="23">
        <v>36699864</v>
      </c>
      <c r="F21" s="24">
        <v>36699864</v>
      </c>
      <c r="G21" s="24">
        <v>3645135</v>
      </c>
      <c r="H21" s="24">
        <v>2821996</v>
      </c>
      <c r="I21" s="24">
        <v>4333095</v>
      </c>
      <c r="J21" s="24">
        <v>10800226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10800226</v>
      </c>
      <c r="X21" s="24">
        <v>9174999</v>
      </c>
      <c r="Y21" s="24">
        <v>1625227</v>
      </c>
      <c r="Z21" s="6">
        <v>17.71</v>
      </c>
      <c r="AA21" s="22">
        <v>36699864</v>
      </c>
    </row>
    <row r="22" spans="1:27" ht="13.5">
      <c r="A22" s="5" t="s">
        <v>49</v>
      </c>
      <c r="B22" s="3"/>
      <c r="C22" s="25"/>
      <c r="D22" s="25"/>
      <c r="E22" s="26">
        <v>7908840</v>
      </c>
      <c r="F22" s="27">
        <v>7908840</v>
      </c>
      <c r="G22" s="27">
        <v>724412</v>
      </c>
      <c r="H22" s="27">
        <v>710819</v>
      </c>
      <c r="I22" s="27">
        <v>723467</v>
      </c>
      <c r="J22" s="27">
        <v>2158698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2158698</v>
      </c>
      <c r="X22" s="27">
        <v>1977249</v>
      </c>
      <c r="Y22" s="27">
        <v>181449</v>
      </c>
      <c r="Z22" s="7">
        <v>9.18</v>
      </c>
      <c r="AA22" s="25">
        <v>7908840</v>
      </c>
    </row>
    <row r="23" spans="1:27" ht="13.5">
      <c r="A23" s="5" t="s">
        <v>50</v>
      </c>
      <c r="B23" s="3"/>
      <c r="C23" s="22"/>
      <c r="D23" s="22"/>
      <c r="E23" s="23">
        <v>10742952</v>
      </c>
      <c r="F23" s="24">
        <v>10742952</v>
      </c>
      <c r="G23" s="24">
        <v>892622</v>
      </c>
      <c r="H23" s="24">
        <v>882559</v>
      </c>
      <c r="I23" s="24">
        <v>889940</v>
      </c>
      <c r="J23" s="24">
        <v>2665121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2665121</v>
      </c>
      <c r="X23" s="24"/>
      <c r="Y23" s="24">
        <v>2665121</v>
      </c>
      <c r="Z23" s="6">
        <v>0</v>
      </c>
      <c r="AA23" s="22">
        <v>10742952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345239153</v>
      </c>
      <c r="F25" s="42">
        <f t="shared" si="4"/>
        <v>345239153</v>
      </c>
      <c r="G25" s="42">
        <f t="shared" si="4"/>
        <v>18043405</v>
      </c>
      <c r="H25" s="42">
        <f t="shared" si="4"/>
        <v>100003765</v>
      </c>
      <c r="I25" s="42">
        <f t="shared" si="4"/>
        <v>17524921</v>
      </c>
      <c r="J25" s="42">
        <f t="shared" si="4"/>
        <v>135572091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135572091</v>
      </c>
      <c r="X25" s="42">
        <f t="shared" si="4"/>
        <v>86310498</v>
      </c>
      <c r="Y25" s="42">
        <f t="shared" si="4"/>
        <v>49261593</v>
      </c>
      <c r="Z25" s="43">
        <f>+IF(X25&lt;&gt;0,+(Y25/X25)*100,0)</f>
        <v>57.07485664142501</v>
      </c>
      <c r="AA25" s="40">
        <f>+AA5+AA9+AA15+AA19+AA24</f>
        <v>345239153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97214146</v>
      </c>
      <c r="F28" s="21">
        <f t="shared" si="5"/>
        <v>97214146</v>
      </c>
      <c r="G28" s="21">
        <f t="shared" si="5"/>
        <v>4555737</v>
      </c>
      <c r="H28" s="21">
        <f t="shared" si="5"/>
        <v>5926966</v>
      </c>
      <c r="I28" s="21">
        <f t="shared" si="5"/>
        <v>5854548</v>
      </c>
      <c r="J28" s="21">
        <f t="shared" si="5"/>
        <v>16337251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16337251</v>
      </c>
      <c r="X28" s="21">
        <f t="shared" si="5"/>
        <v>23778498</v>
      </c>
      <c r="Y28" s="21">
        <f t="shared" si="5"/>
        <v>-7441247</v>
      </c>
      <c r="Z28" s="4">
        <f>+IF(X28&lt;&gt;0,+(Y28/X28)*100,0)</f>
        <v>-31.294016131716983</v>
      </c>
      <c r="AA28" s="19">
        <f>SUM(AA29:AA31)</f>
        <v>97214146</v>
      </c>
    </row>
    <row r="29" spans="1:27" ht="13.5">
      <c r="A29" s="5" t="s">
        <v>33</v>
      </c>
      <c r="B29" s="3"/>
      <c r="C29" s="22"/>
      <c r="D29" s="22"/>
      <c r="E29" s="23">
        <v>36010776</v>
      </c>
      <c r="F29" s="24">
        <v>36010776</v>
      </c>
      <c r="G29" s="24">
        <v>2060263</v>
      </c>
      <c r="H29" s="24">
        <v>2488227</v>
      </c>
      <c r="I29" s="24">
        <v>2336113</v>
      </c>
      <c r="J29" s="24">
        <v>6884603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6884603</v>
      </c>
      <c r="X29" s="24">
        <v>9002748</v>
      </c>
      <c r="Y29" s="24">
        <v>-2118145</v>
      </c>
      <c r="Z29" s="6">
        <v>-23.53</v>
      </c>
      <c r="AA29" s="22">
        <v>36010776</v>
      </c>
    </row>
    <row r="30" spans="1:27" ht="13.5">
      <c r="A30" s="5" t="s">
        <v>34</v>
      </c>
      <c r="B30" s="3"/>
      <c r="C30" s="25"/>
      <c r="D30" s="25"/>
      <c r="E30" s="26">
        <v>38977300</v>
      </c>
      <c r="F30" s="27">
        <v>38977300</v>
      </c>
      <c r="G30" s="27">
        <v>1429713</v>
      </c>
      <c r="H30" s="27">
        <v>1522661</v>
      </c>
      <c r="I30" s="27">
        <v>1943663</v>
      </c>
      <c r="J30" s="27">
        <v>4896037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4896037</v>
      </c>
      <c r="X30" s="27">
        <v>9744249</v>
      </c>
      <c r="Y30" s="27">
        <v>-4848212</v>
      </c>
      <c r="Z30" s="7">
        <v>-49.75</v>
      </c>
      <c r="AA30" s="25">
        <v>38977300</v>
      </c>
    </row>
    <row r="31" spans="1:27" ht="13.5">
      <c r="A31" s="5" t="s">
        <v>35</v>
      </c>
      <c r="B31" s="3"/>
      <c r="C31" s="22"/>
      <c r="D31" s="22"/>
      <c r="E31" s="23">
        <v>22226070</v>
      </c>
      <c r="F31" s="24">
        <v>22226070</v>
      </c>
      <c r="G31" s="24">
        <v>1065761</v>
      </c>
      <c r="H31" s="24">
        <v>1916078</v>
      </c>
      <c r="I31" s="24">
        <v>1574772</v>
      </c>
      <c r="J31" s="24">
        <v>4556611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4556611</v>
      </c>
      <c r="X31" s="24">
        <v>5031501</v>
      </c>
      <c r="Y31" s="24">
        <v>-474890</v>
      </c>
      <c r="Z31" s="6">
        <v>-9.44</v>
      </c>
      <c r="AA31" s="22">
        <v>22226070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28197306</v>
      </c>
      <c r="F32" s="21">
        <f t="shared" si="6"/>
        <v>28197306</v>
      </c>
      <c r="G32" s="21">
        <f t="shared" si="6"/>
        <v>2497965</v>
      </c>
      <c r="H32" s="21">
        <f t="shared" si="6"/>
        <v>2533647</v>
      </c>
      <c r="I32" s="21">
        <f t="shared" si="6"/>
        <v>3075625</v>
      </c>
      <c r="J32" s="21">
        <f t="shared" si="6"/>
        <v>8107237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8107237</v>
      </c>
      <c r="X32" s="21">
        <f t="shared" si="6"/>
        <v>6524250</v>
      </c>
      <c r="Y32" s="21">
        <f t="shared" si="6"/>
        <v>1582987</v>
      </c>
      <c r="Z32" s="4">
        <f>+IF(X32&lt;&gt;0,+(Y32/X32)*100,0)</f>
        <v>24.263126029811854</v>
      </c>
      <c r="AA32" s="19">
        <f>SUM(AA33:AA37)</f>
        <v>28197306</v>
      </c>
    </row>
    <row r="33" spans="1:27" ht="13.5">
      <c r="A33" s="5" t="s">
        <v>37</v>
      </c>
      <c r="B33" s="3"/>
      <c r="C33" s="22"/>
      <c r="D33" s="22"/>
      <c r="E33" s="23">
        <v>26109147</v>
      </c>
      <c r="F33" s="24">
        <v>26109147</v>
      </c>
      <c r="G33" s="24">
        <v>1413158</v>
      </c>
      <c r="H33" s="24">
        <v>1306226</v>
      </c>
      <c r="I33" s="24">
        <v>1703804</v>
      </c>
      <c r="J33" s="24">
        <v>4423188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4423188</v>
      </c>
      <c r="X33" s="24">
        <v>6002250</v>
      </c>
      <c r="Y33" s="24">
        <v>-1579062</v>
      </c>
      <c r="Z33" s="6">
        <v>-26.31</v>
      </c>
      <c r="AA33" s="22">
        <v>26109147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418156</v>
      </c>
      <c r="F35" s="24">
        <v>418156</v>
      </c>
      <c r="G35" s="24"/>
      <c r="H35" s="24">
        <v>10797</v>
      </c>
      <c r="I35" s="24">
        <v>9679</v>
      </c>
      <c r="J35" s="24">
        <v>20476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20476</v>
      </c>
      <c r="X35" s="24">
        <v>104499</v>
      </c>
      <c r="Y35" s="24">
        <v>-84023</v>
      </c>
      <c r="Z35" s="6">
        <v>-80.41</v>
      </c>
      <c r="AA35" s="22">
        <v>418156</v>
      </c>
    </row>
    <row r="36" spans="1:27" ht="13.5">
      <c r="A36" s="5" t="s">
        <v>40</v>
      </c>
      <c r="B36" s="3"/>
      <c r="C36" s="22"/>
      <c r="D36" s="22"/>
      <c r="E36" s="23">
        <v>1670003</v>
      </c>
      <c r="F36" s="24">
        <v>1670003</v>
      </c>
      <c r="G36" s="24">
        <v>169588</v>
      </c>
      <c r="H36" s="24">
        <v>248499</v>
      </c>
      <c r="I36" s="24">
        <v>237080</v>
      </c>
      <c r="J36" s="24">
        <v>655167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655167</v>
      </c>
      <c r="X36" s="24">
        <v>417501</v>
      </c>
      <c r="Y36" s="24">
        <v>237666</v>
      </c>
      <c r="Z36" s="6">
        <v>56.93</v>
      </c>
      <c r="AA36" s="22">
        <v>1670003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915219</v>
      </c>
      <c r="H37" s="27">
        <v>968125</v>
      </c>
      <c r="I37" s="27">
        <v>1125062</v>
      </c>
      <c r="J37" s="27">
        <v>3008406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3008406</v>
      </c>
      <c r="X37" s="27"/>
      <c r="Y37" s="27">
        <v>3008406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60295876</v>
      </c>
      <c r="F38" s="21">
        <f t="shared" si="7"/>
        <v>60295876</v>
      </c>
      <c r="G38" s="21">
        <f t="shared" si="7"/>
        <v>5378597</v>
      </c>
      <c r="H38" s="21">
        <f t="shared" si="7"/>
        <v>3445015</v>
      </c>
      <c r="I38" s="21">
        <f t="shared" si="7"/>
        <v>4650915</v>
      </c>
      <c r="J38" s="21">
        <f t="shared" si="7"/>
        <v>13474527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13474527</v>
      </c>
      <c r="X38" s="21">
        <f t="shared" si="7"/>
        <v>14373999</v>
      </c>
      <c r="Y38" s="21">
        <f t="shared" si="7"/>
        <v>-899472</v>
      </c>
      <c r="Z38" s="4">
        <f>+IF(X38&lt;&gt;0,+(Y38/X38)*100,0)</f>
        <v>-6.257632270601938</v>
      </c>
      <c r="AA38" s="19">
        <f>SUM(AA39:AA41)</f>
        <v>60295876</v>
      </c>
    </row>
    <row r="39" spans="1:27" ht="13.5">
      <c r="A39" s="5" t="s">
        <v>43</v>
      </c>
      <c r="B39" s="3"/>
      <c r="C39" s="22"/>
      <c r="D39" s="22"/>
      <c r="E39" s="23">
        <v>3273857</v>
      </c>
      <c r="F39" s="24">
        <v>3273857</v>
      </c>
      <c r="G39" s="24">
        <v>367201</v>
      </c>
      <c r="H39" s="24">
        <v>344451</v>
      </c>
      <c r="I39" s="24">
        <v>455869</v>
      </c>
      <c r="J39" s="24">
        <v>1167521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1167521</v>
      </c>
      <c r="X39" s="24">
        <v>818499</v>
      </c>
      <c r="Y39" s="24">
        <v>349022</v>
      </c>
      <c r="Z39" s="6">
        <v>42.64</v>
      </c>
      <c r="AA39" s="22">
        <v>3273857</v>
      </c>
    </row>
    <row r="40" spans="1:27" ht="13.5">
      <c r="A40" s="5" t="s">
        <v>44</v>
      </c>
      <c r="B40" s="3"/>
      <c r="C40" s="22"/>
      <c r="D40" s="22"/>
      <c r="E40" s="23">
        <v>57022019</v>
      </c>
      <c r="F40" s="24">
        <v>57022019</v>
      </c>
      <c r="G40" s="24">
        <v>5011396</v>
      </c>
      <c r="H40" s="24">
        <v>3100564</v>
      </c>
      <c r="I40" s="24">
        <v>4195046</v>
      </c>
      <c r="J40" s="24">
        <v>12307006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12307006</v>
      </c>
      <c r="X40" s="24">
        <v>13555500</v>
      </c>
      <c r="Y40" s="24">
        <v>-1248494</v>
      </c>
      <c r="Z40" s="6">
        <v>-9.21</v>
      </c>
      <c r="AA40" s="22">
        <v>57022019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152898000</v>
      </c>
      <c r="F42" s="21">
        <f t="shared" si="8"/>
        <v>152898000</v>
      </c>
      <c r="G42" s="21">
        <f t="shared" si="8"/>
        <v>2799122</v>
      </c>
      <c r="H42" s="21">
        <f t="shared" si="8"/>
        <v>16923149</v>
      </c>
      <c r="I42" s="21">
        <f t="shared" si="8"/>
        <v>5758755</v>
      </c>
      <c r="J42" s="21">
        <f t="shared" si="8"/>
        <v>25481026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25481026</v>
      </c>
      <c r="X42" s="21">
        <f t="shared" si="8"/>
        <v>38224500</v>
      </c>
      <c r="Y42" s="21">
        <f t="shared" si="8"/>
        <v>-12743474</v>
      </c>
      <c r="Z42" s="4">
        <f>+IF(X42&lt;&gt;0,+(Y42/X42)*100,0)</f>
        <v>-33.33849756046515</v>
      </c>
      <c r="AA42" s="19">
        <f>SUM(AA43:AA46)</f>
        <v>152898000</v>
      </c>
    </row>
    <row r="43" spans="1:27" ht="13.5">
      <c r="A43" s="5" t="s">
        <v>47</v>
      </c>
      <c r="B43" s="3"/>
      <c r="C43" s="22"/>
      <c r="D43" s="22"/>
      <c r="E43" s="23">
        <v>108404114</v>
      </c>
      <c r="F43" s="24">
        <v>108404114</v>
      </c>
      <c r="G43" s="24">
        <v>923114</v>
      </c>
      <c r="H43" s="24">
        <v>14832587</v>
      </c>
      <c r="I43" s="24">
        <v>3214608</v>
      </c>
      <c r="J43" s="24">
        <v>18970309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18970309</v>
      </c>
      <c r="X43" s="24">
        <v>27101001</v>
      </c>
      <c r="Y43" s="24">
        <v>-8130692</v>
      </c>
      <c r="Z43" s="6">
        <v>-30</v>
      </c>
      <c r="AA43" s="22">
        <v>108404114</v>
      </c>
    </row>
    <row r="44" spans="1:27" ht="13.5">
      <c r="A44" s="5" t="s">
        <v>48</v>
      </c>
      <c r="B44" s="3"/>
      <c r="C44" s="22"/>
      <c r="D44" s="22"/>
      <c r="E44" s="23">
        <v>16937910</v>
      </c>
      <c r="F44" s="24">
        <v>16937910</v>
      </c>
      <c r="G44" s="24">
        <v>707409</v>
      </c>
      <c r="H44" s="24">
        <v>529000</v>
      </c>
      <c r="I44" s="24">
        <v>1100574</v>
      </c>
      <c r="J44" s="24">
        <v>2336983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2336983</v>
      </c>
      <c r="X44" s="24">
        <v>4234500</v>
      </c>
      <c r="Y44" s="24">
        <v>-1897517</v>
      </c>
      <c r="Z44" s="6">
        <v>-44.81</v>
      </c>
      <c r="AA44" s="22">
        <v>16937910</v>
      </c>
    </row>
    <row r="45" spans="1:27" ht="13.5">
      <c r="A45" s="5" t="s">
        <v>49</v>
      </c>
      <c r="B45" s="3"/>
      <c r="C45" s="25"/>
      <c r="D45" s="25"/>
      <c r="E45" s="26">
        <v>8438575</v>
      </c>
      <c r="F45" s="27">
        <v>8438575</v>
      </c>
      <c r="G45" s="27">
        <v>571906</v>
      </c>
      <c r="H45" s="27">
        <v>652437</v>
      </c>
      <c r="I45" s="27">
        <v>623402</v>
      </c>
      <c r="J45" s="27">
        <v>1847745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1847745</v>
      </c>
      <c r="X45" s="27">
        <v>2109750</v>
      </c>
      <c r="Y45" s="27">
        <v>-262005</v>
      </c>
      <c r="Z45" s="7">
        <v>-12.42</v>
      </c>
      <c r="AA45" s="25">
        <v>8438575</v>
      </c>
    </row>
    <row r="46" spans="1:27" ht="13.5">
      <c r="A46" s="5" t="s">
        <v>50</v>
      </c>
      <c r="B46" s="3"/>
      <c r="C46" s="22"/>
      <c r="D46" s="22"/>
      <c r="E46" s="23">
        <v>19117401</v>
      </c>
      <c r="F46" s="24">
        <v>19117401</v>
      </c>
      <c r="G46" s="24">
        <v>596693</v>
      </c>
      <c r="H46" s="24">
        <v>909125</v>
      </c>
      <c r="I46" s="24">
        <v>820171</v>
      </c>
      <c r="J46" s="24">
        <v>2325989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2325989</v>
      </c>
      <c r="X46" s="24">
        <v>4779249</v>
      </c>
      <c r="Y46" s="24">
        <v>-2453260</v>
      </c>
      <c r="Z46" s="6">
        <v>-51.33</v>
      </c>
      <c r="AA46" s="22">
        <v>19117401</v>
      </c>
    </row>
    <row r="47" spans="1:27" ht="13.5">
      <c r="A47" s="2" t="s">
        <v>51</v>
      </c>
      <c r="B47" s="8" t="s">
        <v>52</v>
      </c>
      <c r="C47" s="19"/>
      <c r="D47" s="19"/>
      <c r="E47" s="20">
        <v>6633825</v>
      </c>
      <c r="F47" s="21">
        <v>6633825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1658499</v>
      </c>
      <c r="Y47" s="21">
        <v>-1658499</v>
      </c>
      <c r="Z47" s="4">
        <v>-100</v>
      </c>
      <c r="AA47" s="19">
        <v>6633825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345239153</v>
      </c>
      <c r="F48" s="42">
        <f t="shared" si="9"/>
        <v>345239153</v>
      </c>
      <c r="G48" s="42">
        <f t="shared" si="9"/>
        <v>15231421</v>
      </c>
      <c r="H48" s="42">
        <f t="shared" si="9"/>
        <v>28828777</v>
      </c>
      <c r="I48" s="42">
        <f t="shared" si="9"/>
        <v>19339843</v>
      </c>
      <c r="J48" s="42">
        <f t="shared" si="9"/>
        <v>63400041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63400041</v>
      </c>
      <c r="X48" s="42">
        <f t="shared" si="9"/>
        <v>84559746</v>
      </c>
      <c r="Y48" s="42">
        <f t="shared" si="9"/>
        <v>-21159705</v>
      </c>
      <c r="Z48" s="43">
        <f>+IF(X48&lt;&gt;0,+(Y48/X48)*100,0)</f>
        <v>-25.02337814496273</v>
      </c>
      <c r="AA48" s="40">
        <f>+AA28+AA32+AA38+AA42+AA47</f>
        <v>345239153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2811984</v>
      </c>
      <c r="H49" s="46">
        <f t="shared" si="10"/>
        <v>71174988</v>
      </c>
      <c r="I49" s="46">
        <f t="shared" si="10"/>
        <v>-1814922</v>
      </c>
      <c r="J49" s="46">
        <f t="shared" si="10"/>
        <v>72172050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72172050</v>
      </c>
      <c r="X49" s="46">
        <f>IF(F25=F48,0,X25-X48)</f>
        <v>0</v>
      </c>
      <c r="Y49" s="46">
        <f t="shared" si="10"/>
        <v>70421298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74056851</v>
      </c>
      <c r="D5" s="19">
        <f>SUM(D6:D8)</f>
        <v>0</v>
      </c>
      <c r="E5" s="20">
        <f t="shared" si="0"/>
        <v>66181901</v>
      </c>
      <c r="F5" s="21">
        <f t="shared" si="0"/>
        <v>66181901</v>
      </c>
      <c r="G5" s="21">
        <f t="shared" si="0"/>
        <v>40531848</v>
      </c>
      <c r="H5" s="21">
        <f t="shared" si="0"/>
        <v>3389515</v>
      </c>
      <c r="I5" s="21">
        <f t="shared" si="0"/>
        <v>3203398</v>
      </c>
      <c r="J5" s="21">
        <f t="shared" si="0"/>
        <v>47124761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47124761</v>
      </c>
      <c r="X5" s="21">
        <f t="shared" si="0"/>
        <v>17554128</v>
      </c>
      <c r="Y5" s="21">
        <f t="shared" si="0"/>
        <v>29570633</v>
      </c>
      <c r="Z5" s="4">
        <f>+IF(X5&lt;&gt;0,+(Y5/X5)*100,0)</f>
        <v>168.45401264021774</v>
      </c>
      <c r="AA5" s="19">
        <f>SUM(AA6:AA8)</f>
        <v>66181901</v>
      </c>
    </row>
    <row r="6" spans="1:27" ht="13.5">
      <c r="A6" s="5" t="s">
        <v>33</v>
      </c>
      <c r="B6" s="3"/>
      <c r="C6" s="22">
        <v>9848555</v>
      </c>
      <c r="D6" s="22"/>
      <c r="E6" s="23">
        <v>19244653</v>
      </c>
      <c r="F6" s="24">
        <v>19244653</v>
      </c>
      <c r="G6" s="24">
        <v>35524</v>
      </c>
      <c r="H6" s="24">
        <v>106536</v>
      </c>
      <c r="I6" s="24">
        <v>50300</v>
      </c>
      <c r="J6" s="24">
        <v>192360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192360</v>
      </c>
      <c r="X6" s="24">
        <v>9887523</v>
      </c>
      <c r="Y6" s="24">
        <v>-9695163</v>
      </c>
      <c r="Z6" s="6">
        <v>-98.05</v>
      </c>
      <c r="AA6" s="22">
        <v>19244653</v>
      </c>
    </row>
    <row r="7" spans="1:27" ht="13.5">
      <c r="A7" s="5" t="s">
        <v>34</v>
      </c>
      <c r="B7" s="3"/>
      <c r="C7" s="25">
        <v>54359741</v>
      </c>
      <c r="D7" s="25"/>
      <c r="E7" s="26">
        <v>36646854</v>
      </c>
      <c r="F7" s="27">
        <v>36646854</v>
      </c>
      <c r="G7" s="27">
        <v>40496324</v>
      </c>
      <c r="H7" s="27">
        <v>3282979</v>
      </c>
      <c r="I7" s="27">
        <v>3153098</v>
      </c>
      <c r="J7" s="27">
        <v>46932401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46932401</v>
      </c>
      <c r="X7" s="27">
        <v>4695480</v>
      </c>
      <c r="Y7" s="27">
        <v>42236921</v>
      </c>
      <c r="Z7" s="7">
        <v>899.52</v>
      </c>
      <c r="AA7" s="25">
        <v>36646854</v>
      </c>
    </row>
    <row r="8" spans="1:27" ht="13.5">
      <c r="A8" s="5" t="s">
        <v>35</v>
      </c>
      <c r="B8" s="3"/>
      <c r="C8" s="22">
        <v>9848555</v>
      </c>
      <c r="D8" s="22"/>
      <c r="E8" s="23">
        <v>10290394</v>
      </c>
      <c r="F8" s="24">
        <v>10290394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2971125</v>
      </c>
      <c r="Y8" s="24">
        <v>-2971125</v>
      </c>
      <c r="Z8" s="6">
        <v>-100</v>
      </c>
      <c r="AA8" s="22">
        <v>10290394</v>
      </c>
    </row>
    <row r="9" spans="1:27" ht="13.5">
      <c r="A9" s="2" t="s">
        <v>36</v>
      </c>
      <c r="B9" s="3"/>
      <c r="C9" s="19">
        <f aca="true" t="shared" si="1" ref="C9:Y9">SUM(C10:C14)</f>
        <v>10447113</v>
      </c>
      <c r="D9" s="19">
        <f>SUM(D10:D14)</f>
        <v>0</v>
      </c>
      <c r="E9" s="20">
        <f t="shared" si="1"/>
        <v>4825264</v>
      </c>
      <c r="F9" s="21">
        <f t="shared" si="1"/>
        <v>4825264</v>
      </c>
      <c r="G9" s="21">
        <f t="shared" si="1"/>
        <v>13964</v>
      </c>
      <c r="H9" s="21">
        <f t="shared" si="1"/>
        <v>8556</v>
      </c>
      <c r="I9" s="21">
        <f t="shared" si="1"/>
        <v>10605</v>
      </c>
      <c r="J9" s="21">
        <f t="shared" si="1"/>
        <v>33125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33125</v>
      </c>
      <c r="X9" s="21">
        <f t="shared" si="1"/>
        <v>3108723</v>
      </c>
      <c r="Y9" s="21">
        <f t="shared" si="1"/>
        <v>-3075598</v>
      </c>
      <c r="Z9" s="4">
        <f>+IF(X9&lt;&gt;0,+(Y9/X9)*100,0)</f>
        <v>-98.93444993330058</v>
      </c>
      <c r="AA9" s="19">
        <f>SUM(AA10:AA14)</f>
        <v>4825264</v>
      </c>
    </row>
    <row r="10" spans="1:27" ht="13.5">
      <c r="A10" s="5" t="s">
        <v>37</v>
      </c>
      <c r="B10" s="3"/>
      <c r="C10" s="22">
        <v>10447113</v>
      </c>
      <c r="D10" s="22"/>
      <c r="E10" s="23">
        <v>2553805</v>
      </c>
      <c r="F10" s="24">
        <v>2553805</v>
      </c>
      <c r="G10" s="24">
        <v>13964</v>
      </c>
      <c r="H10" s="24">
        <v>8556</v>
      </c>
      <c r="I10" s="24">
        <v>10605</v>
      </c>
      <c r="J10" s="24">
        <v>33125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33125</v>
      </c>
      <c r="X10" s="24">
        <v>638451</v>
      </c>
      <c r="Y10" s="24">
        <v>-605326</v>
      </c>
      <c r="Z10" s="6">
        <v>-94.81</v>
      </c>
      <c r="AA10" s="22">
        <v>2553805</v>
      </c>
    </row>
    <row r="11" spans="1:27" ht="13.5">
      <c r="A11" s="5" t="s">
        <v>38</v>
      </c>
      <c r="B11" s="3"/>
      <c r="C11" s="22"/>
      <c r="D11" s="22"/>
      <c r="E11" s="23">
        <v>2271459</v>
      </c>
      <c r="F11" s="24">
        <v>2271459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567864</v>
      </c>
      <c r="Y11" s="24">
        <v>-567864</v>
      </c>
      <c r="Z11" s="6">
        <v>-100</v>
      </c>
      <c r="AA11" s="22">
        <v>2271459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1902408</v>
      </c>
      <c r="Y14" s="27">
        <v>-1902408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72879447</v>
      </c>
      <c r="D15" s="19">
        <f>SUM(D16:D18)</f>
        <v>0</v>
      </c>
      <c r="E15" s="20">
        <f t="shared" si="2"/>
        <v>86250000</v>
      </c>
      <c r="F15" s="21">
        <f t="shared" si="2"/>
        <v>86250000</v>
      </c>
      <c r="G15" s="21">
        <f t="shared" si="2"/>
        <v>1363266</v>
      </c>
      <c r="H15" s="21">
        <f t="shared" si="2"/>
        <v>1477974</v>
      </c>
      <c r="I15" s="21">
        <f t="shared" si="2"/>
        <v>814783</v>
      </c>
      <c r="J15" s="21">
        <f t="shared" si="2"/>
        <v>3656023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3656023</v>
      </c>
      <c r="X15" s="21">
        <f t="shared" si="2"/>
        <v>10735254</v>
      </c>
      <c r="Y15" s="21">
        <f t="shared" si="2"/>
        <v>-7079231</v>
      </c>
      <c r="Z15" s="4">
        <f>+IF(X15&lt;&gt;0,+(Y15/X15)*100,0)</f>
        <v>-65.94376807479357</v>
      </c>
      <c r="AA15" s="19">
        <f>SUM(AA16:AA18)</f>
        <v>86250000</v>
      </c>
    </row>
    <row r="16" spans="1:27" ht="13.5">
      <c r="A16" s="5" t="s">
        <v>43</v>
      </c>
      <c r="B16" s="3"/>
      <c r="C16" s="22">
        <v>59128976</v>
      </c>
      <c r="D16" s="22"/>
      <c r="E16" s="23">
        <v>60527180</v>
      </c>
      <c r="F16" s="24">
        <v>60527180</v>
      </c>
      <c r="G16" s="24">
        <v>228204</v>
      </c>
      <c r="H16" s="24">
        <v>681219</v>
      </c>
      <c r="I16" s="24">
        <v>111470</v>
      </c>
      <c r="J16" s="24">
        <v>1020893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1020893</v>
      </c>
      <c r="X16" s="24">
        <v>6769455</v>
      </c>
      <c r="Y16" s="24">
        <v>-5748562</v>
      </c>
      <c r="Z16" s="6">
        <v>-84.92</v>
      </c>
      <c r="AA16" s="22">
        <v>60527180</v>
      </c>
    </row>
    <row r="17" spans="1:27" ht="13.5">
      <c r="A17" s="5" t="s">
        <v>44</v>
      </c>
      <c r="B17" s="3"/>
      <c r="C17" s="22">
        <v>13750471</v>
      </c>
      <c r="D17" s="22"/>
      <c r="E17" s="23">
        <v>25722820</v>
      </c>
      <c r="F17" s="24">
        <v>25722820</v>
      </c>
      <c r="G17" s="24">
        <v>1135062</v>
      </c>
      <c r="H17" s="24">
        <v>796755</v>
      </c>
      <c r="I17" s="24">
        <v>703313</v>
      </c>
      <c r="J17" s="24">
        <v>2635130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2635130</v>
      </c>
      <c r="X17" s="24">
        <v>3965799</v>
      </c>
      <c r="Y17" s="24">
        <v>-1330669</v>
      </c>
      <c r="Z17" s="6">
        <v>-33.55</v>
      </c>
      <c r="AA17" s="22">
        <v>25722820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123962712</v>
      </c>
      <c r="D19" s="19">
        <f>SUM(D20:D23)</f>
        <v>0</v>
      </c>
      <c r="E19" s="20">
        <f t="shared" si="3"/>
        <v>86177103</v>
      </c>
      <c r="F19" s="21">
        <f t="shared" si="3"/>
        <v>86177103</v>
      </c>
      <c r="G19" s="21">
        <f t="shared" si="3"/>
        <v>4366828</v>
      </c>
      <c r="H19" s="21">
        <f t="shared" si="3"/>
        <v>4026198</v>
      </c>
      <c r="I19" s="21">
        <f t="shared" si="3"/>
        <v>4039013</v>
      </c>
      <c r="J19" s="21">
        <f t="shared" si="3"/>
        <v>12432039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12432039</v>
      </c>
      <c r="X19" s="21">
        <f t="shared" si="3"/>
        <v>23813733</v>
      </c>
      <c r="Y19" s="21">
        <f t="shared" si="3"/>
        <v>-11381694</v>
      </c>
      <c r="Z19" s="4">
        <f>+IF(X19&lt;&gt;0,+(Y19/X19)*100,0)</f>
        <v>-47.79466537228749</v>
      </c>
      <c r="AA19" s="19">
        <f>SUM(AA20:AA23)</f>
        <v>86177103</v>
      </c>
    </row>
    <row r="20" spans="1:27" ht="13.5">
      <c r="A20" s="5" t="s">
        <v>47</v>
      </c>
      <c r="B20" s="3"/>
      <c r="C20" s="22">
        <v>71817029</v>
      </c>
      <c r="D20" s="22"/>
      <c r="E20" s="23">
        <v>39577293</v>
      </c>
      <c r="F20" s="24">
        <v>39577293</v>
      </c>
      <c r="G20" s="24">
        <v>2759195</v>
      </c>
      <c r="H20" s="24">
        <v>2633028</v>
      </c>
      <c r="I20" s="24">
        <v>2483911</v>
      </c>
      <c r="J20" s="24">
        <v>7876134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7876134</v>
      </c>
      <c r="X20" s="24">
        <v>16041531</v>
      </c>
      <c r="Y20" s="24">
        <v>-8165397</v>
      </c>
      <c r="Z20" s="6">
        <v>-50.9</v>
      </c>
      <c r="AA20" s="22">
        <v>39577293</v>
      </c>
    </row>
    <row r="21" spans="1:27" ht="13.5">
      <c r="A21" s="5" t="s">
        <v>48</v>
      </c>
      <c r="B21" s="3"/>
      <c r="C21" s="22">
        <v>23598005</v>
      </c>
      <c r="D21" s="22"/>
      <c r="E21" s="23">
        <v>18160853</v>
      </c>
      <c r="F21" s="24">
        <v>18160853</v>
      </c>
      <c r="G21" s="24">
        <v>850515</v>
      </c>
      <c r="H21" s="24">
        <v>626433</v>
      </c>
      <c r="I21" s="24">
        <v>777966</v>
      </c>
      <c r="J21" s="24">
        <v>2254914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2254914</v>
      </c>
      <c r="X21" s="24">
        <v>2205213</v>
      </c>
      <c r="Y21" s="24">
        <v>49701</v>
      </c>
      <c r="Z21" s="6">
        <v>2.25</v>
      </c>
      <c r="AA21" s="22">
        <v>18160853</v>
      </c>
    </row>
    <row r="22" spans="1:27" ht="13.5">
      <c r="A22" s="5" t="s">
        <v>49</v>
      </c>
      <c r="B22" s="3"/>
      <c r="C22" s="25">
        <v>12241227</v>
      </c>
      <c r="D22" s="25"/>
      <c r="E22" s="26">
        <v>17267463</v>
      </c>
      <c r="F22" s="27">
        <v>17267463</v>
      </c>
      <c r="G22" s="27">
        <v>189135</v>
      </c>
      <c r="H22" s="27">
        <v>189100</v>
      </c>
      <c r="I22" s="27">
        <v>197943</v>
      </c>
      <c r="J22" s="27">
        <v>576178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576178</v>
      </c>
      <c r="X22" s="27">
        <v>3649116</v>
      </c>
      <c r="Y22" s="27">
        <v>-3072938</v>
      </c>
      <c r="Z22" s="7">
        <v>-84.21</v>
      </c>
      <c r="AA22" s="25">
        <v>17267463</v>
      </c>
    </row>
    <row r="23" spans="1:27" ht="13.5">
      <c r="A23" s="5" t="s">
        <v>50</v>
      </c>
      <c r="B23" s="3"/>
      <c r="C23" s="22">
        <v>16306451</v>
      </c>
      <c r="D23" s="22"/>
      <c r="E23" s="23">
        <v>11171494</v>
      </c>
      <c r="F23" s="24">
        <v>11171494</v>
      </c>
      <c r="G23" s="24">
        <v>567983</v>
      </c>
      <c r="H23" s="24">
        <v>577637</v>
      </c>
      <c r="I23" s="24">
        <v>579193</v>
      </c>
      <c r="J23" s="24">
        <v>1724813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1724813</v>
      </c>
      <c r="X23" s="24">
        <v>1917873</v>
      </c>
      <c r="Y23" s="24">
        <v>-193060</v>
      </c>
      <c r="Z23" s="6">
        <v>-10.07</v>
      </c>
      <c r="AA23" s="22">
        <v>11171494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281346123</v>
      </c>
      <c r="D25" s="40">
        <f>+D5+D9+D15+D19+D24</f>
        <v>0</v>
      </c>
      <c r="E25" s="41">
        <f t="shared" si="4"/>
        <v>243434268</v>
      </c>
      <c r="F25" s="42">
        <f t="shared" si="4"/>
        <v>243434268</v>
      </c>
      <c r="G25" s="42">
        <f t="shared" si="4"/>
        <v>46275906</v>
      </c>
      <c r="H25" s="42">
        <f t="shared" si="4"/>
        <v>8902243</v>
      </c>
      <c r="I25" s="42">
        <f t="shared" si="4"/>
        <v>8067799</v>
      </c>
      <c r="J25" s="42">
        <f t="shared" si="4"/>
        <v>63245948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63245948</v>
      </c>
      <c r="X25" s="42">
        <f t="shared" si="4"/>
        <v>55211838</v>
      </c>
      <c r="Y25" s="42">
        <f t="shared" si="4"/>
        <v>8034110</v>
      </c>
      <c r="Z25" s="43">
        <f>+IF(X25&lt;&gt;0,+(Y25/X25)*100,0)</f>
        <v>14.55142645314579</v>
      </c>
      <c r="AA25" s="40">
        <f>+AA5+AA9+AA15+AA19+AA24</f>
        <v>243434268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104605202</v>
      </c>
      <c r="D28" s="19">
        <f>SUM(D29:D31)</f>
        <v>0</v>
      </c>
      <c r="E28" s="20">
        <f t="shared" si="5"/>
        <v>89353641</v>
      </c>
      <c r="F28" s="21">
        <f t="shared" si="5"/>
        <v>89353641</v>
      </c>
      <c r="G28" s="21">
        <f t="shared" si="5"/>
        <v>4523570</v>
      </c>
      <c r="H28" s="21">
        <f t="shared" si="5"/>
        <v>4868945</v>
      </c>
      <c r="I28" s="21">
        <f t="shared" si="5"/>
        <v>5259175</v>
      </c>
      <c r="J28" s="21">
        <f t="shared" si="5"/>
        <v>14651690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14651690</v>
      </c>
      <c r="X28" s="21">
        <f t="shared" si="5"/>
        <v>21809382</v>
      </c>
      <c r="Y28" s="21">
        <f t="shared" si="5"/>
        <v>-7157692</v>
      </c>
      <c r="Z28" s="4">
        <f>+IF(X28&lt;&gt;0,+(Y28/X28)*100,0)</f>
        <v>-32.81932518766465</v>
      </c>
      <c r="AA28" s="19">
        <f>SUM(AA29:AA31)</f>
        <v>89353641</v>
      </c>
    </row>
    <row r="29" spans="1:27" ht="13.5">
      <c r="A29" s="5" t="s">
        <v>33</v>
      </c>
      <c r="B29" s="3"/>
      <c r="C29" s="22">
        <v>25057786</v>
      </c>
      <c r="D29" s="22"/>
      <c r="E29" s="23">
        <v>33889978</v>
      </c>
      <c r="F29" s="24">
        <v>33889978</v>
      </c>
      <c r="G29" s="24">
        <v>1873956</v>
      </c>
      <c r="H29" s="24">
        <v>2244354</v>
      </c>
      <c r="I29" s="24">
        <v>1854344</v>
      </c>
      <c r="J29" s="24">
        <v>5972654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5972654</v>
      </c>
      <c r="X29" s="24">
        <v>9887526</v>
      </c>
      <c r="Y29" s="24">
        <v>-3914872</v>
      </c>
      <c r="Z29" s="6">
        <v>-39.59</v>
      </c>
      <c r="AA29" s="22">
        <v>33889978</v>
      </c>
    </row>
    <row r="30" spans="1:27" ht="13.5">
      <c r="A30" s="5" t="s">
        <v>34</v>
      </c>
      <c r="B30" s="3"/>
      <c r="C30" s="25">
        <v>52867659</v>
      </c>
      <c r="D30" s="25"/>
      <c r="E30" s="26">
        <v>37244937</v>
      </c>
      <c r="F30" s="27">
        <v>37244937</v>
      </c>
      <c r="G30" s="27">
        <v>1947756</v>
      </c>
      <c r="H30" s="27">
        <v>1944948</v>
      </c>
      <c r="I30" s="27">
        <v>2441039</v>
      </c>
      <c r="J30" s="27">
        <v>6333743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6333743</v>
      </c>
      <c r="X30" s="27">
        <v>8950731</v>
      </c>
      <c r="Y30" s="27">
        <v>-2616988</v>
      </c>
      <c r="Z30" s="7">
        <v>-29.24</v>
      </c>
      <c r="AA30" s="25">
        <v>37244937</v>
      </c>
    </row>
    <row r="31" spans="1:27" ht="13.5">
      <c r="A31" s="5" t="s">
        <v>35</v>
      </c>
      <c r="B31" s="3"/>
      <c r="C31" s="22">
        <v>26679757</v>
      </c>
      <c r="D31" s="22"/>
      <c r="E31" s="23">
        <v>18218726</v>
      </c>
      <c r="F31" s="24">
        <v>18218726</v>
      </c>
      <c r="G31" s="24">
        <v>701858</v>
      </c>
      <c r="H31" s="24">
        <v>679643</v>
      </c>
      <c r="I31" s="24">
        <v>963792</v>
      </c>
      <c r="J31" s="24">
        <v>2345293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2345293</v>
      </c>
      <c r="X31" s="24">
        <v>2971125</v>
      </c>
      <c r="Y31" s="24">
        <v>-625832</v>
      </c>
      <c r="Z31" s="6">
        <v>-21.06</v>
      </c>
      <c r="AA31" s="22">
        <v>18218726</v>
      </c>
    </row>
    <row r="32" spans="1:27" ht="13.5">
      <c r="A32" s="2" t="s">
        <v>36</v>
      </c>
      <c r="B32" s="3"/>
      <c r="C32" s="19">
        <f aca="true" t="shared" si="6" ref="C32:Y32">SUM(C33:C37)</f>
        <v>7949898</v>
      </c>
      <c r="D32" s="19">
        <f>SUM(D33:D37)</f>
        <v>0</v>
      </c>
      <c r="E32" s="20">
        <f t="shared" si="6"/>
        <v>6289264</v>
      </c>
      <c r="F32" s="21">
        <f t="shared" si="6"/>
        <v>6289264</v>
      </c>
      <c r="G32" s="21">
        <f t="shared" si="6"/>
        <v>452091</v>
      </c>
      <c r="H32" s="21">
        <f t="shared" si="6"/>
        <v>477428</v>
      </c>
      <c r="I32" s="21">
        <f t="shared" si="6"/>
        <v>411755</v>
      </c>
      <c r="J32" s="21">
        <f t="shared" si="6"/>
        <v>1341274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1341274</v>
      </c>
      <c r="X32" s="21">
        <f t="shared" si="6"/>
        <v>3108723</v>
      </c>
      <c r="Y32" s="21">
        <f t="shared" si="6"/>
        <v>-1767449</v>
      </c>
      <c r="Z32" s="4">
        <f>+IF(X32&lt;&gt;0,+(Y32/X32)*100,0)</f>
        <v>-56.85450263661317</v>
      </c>
      <c r="AA32" s="19">
        <f>SUM(AA33:AA37)</f>
        <v>6289264</v>
      </c>
    </row>
    <row r="33" spans="1:27" ht="13.5">
      <c r="A33" s="5" t="s">
        <v>37</v>
      </c>
      <c r="B33" s="3"/>
      <c r="C33" s="22">
        <v>7949898</v>
      </c>
      <c r="D33" s="22"/>
      <c r="E33" s="23">
        <v>2553805</v>
      </c>
      <c r="F33" s="24">
        <v>2553805</v>
      </c>
      <c r="G33" s="24">
        <v>242749</v>
      </c>
      <c r="H33" s="24">
        <v>329580</v>
      </c>
      <c r="I33" s="24">
        <v>253610</v>
      </c>
      <c r="J33" s="24">
        <v>825939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825939</v>
      </c>
      <c r="X33" s="24">
        <v>638451</v>
      </c>
      <c r="Y33" s="24">
        <v>187488</v>
      </c>
      <c r="Z33" s="6">
        <v>29.37</v>
      </c>
      <c r="AA33" s="22">
        <v>2553805</v>
      </c>
    </row>
    <row r="34" spans="1:27" ht="13.5">
      <c r="A34" s="5" t="s">
        <v>38</v>
      </c>
      <c r="B34" s="3"/>
      <c r="C34" s="22"/>
      <c r="D34" s="22"/>
      <c r="E34" s="23">
        <v>3735459</v>
      </c>
      <c r="F34" s="24">
        <v>3735459</v>
      </c>
      <c r="G34" s="24">
        <v>209342</v>
      </c>
      <c r="H34" s="24">
        <v>147848</v>
      </c>
      <c r="I34" s="24">
        <v>158145</v>
      </c>
      <c r="J34" s="24">
        <v>515335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515335</v>
      </c>
      <c r="X34" s="24">
        <v>567864</v>
      </c>
      <c r="Y34" s="24">
        <v>-52529</v>
      </c>
      <c r="Z34" s="6">
        <v>-9.25</v>
      </c>
      <c r="AA34" s="22">
        <v>3735459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1902408</v>
      </c>
      <c r="Y35" s="24">
        <v>-1902408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24747527</v>
      </c>
      <c r="D38" s="19">
        <f>SUM(D39:D41)</f>
        <v>0</v>
      </c>
      <c r="E38" s="20">
        <f t="shared" si="7"/>
        <v>49339972</v>
      </c>
      <c r="F38" s="21">
        <f t="shared" si="7"/>
        <v>49339972</v>
      </c>
      <c r="G38" s="21">
        <f t="shared" si="7"/>
        <v>4905350</v>
      </c>
      <c r="H38" s="21">
        <f t="shared" si="7"/>
        <v>3850353</v>
      </c>
      <c r="I38" s="21">
        <f t="shared" si="7"/>
        <v>3218839</v>
      </c>
      <c r="J38" s="21">
        <f t="shared" si="7"/>
        <v>11974542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11974542</v>
      </c>
      <c r="X38" s="21">
        <f t="shared" si="7"/>
        <v>11327616</v>
      </c>
      <c r="Y38" s="21">
        <f t="shared" si="7"/>
        <v>646926</v>
      </c>
      <c r="Z38" s="4">
        <f>+IF(X38&lt;&gt;0,+(Y38/X38)*100,0)</f>
        <v>5.711051645818502</v>
      </c>
      <c r="AA38" s="19">
        <f>SUM(AA39:AA41)</f>
        <v>49339972</v>
      </c>
    </row>
    <row r="39" spans="1:27" ht="13.5">
      <c r="A39" s="5" t="s">
        <v>43</v>
      </c>
      <c r="B39" s="3"/>
      <c r="C39" s="22">
        <v>16851916</v>
      </c>
      <c r="D39" s="22"/>
      <c r="E39" s="23">
        <v>25526381</v>
      </c>
      <c r="F39" s="24">
        <v>25526381</v>
      </c>
      <c r="G39" s="24">
        <v>1995619</v>
      </c>
      <c r="H39" s="24">
        <v>1958959</v>
      </c>
      <c r="I39" s="24">
        <v>1585362</v>
      </c>
      <c r="J39" s="24">
        <v>5539940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5539940</v>
      </c>
      <c r="X39" s="24">
        <v>7361817</v>
      </c>
      <c r="Y39" s="24">
        <v>-1821877</v>
      </c>
      <c r="Z39" s="6">
        <v>-24.75</v>
      </c>
      <c r="AA39" s="22">
        <v>25526381</v>
      </c>
    </row>
    <row r="40" spans="1:27" ht="13.5">
      <c r="A40" s="5" t="s">
        <v>44</v>
      </c>
      <c r="B40" s="3"/>
      <c r="C40" s="22">
        <v>7895611</v>
      </c>
      <c r="D40" s="22"/>
      <c r="E40" s="23">
        <v>23813591</v>
      </c>
      <c r="F40" s="24">
        <v>23813591</v>
      </c>
      <c r="G40" s="24">
        <v>2909731</v>
      </c>
      <c r="H40" s="24">
        <v>1891394</v>
      </c>
      <c r="I40" s="24">
        <v>1633477</v>
      </c>
      <c r="J40" s="24">
        <v>6434602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6434602</v>
      </c>
      <c r="X40" s="24">
        <v>3965799</v>
      </c>
      <c r="Y40" s="24">
        <v>2468803</v>
      </c>
      <c r="Z40" s="6">
        <v>62.25</v>
      </c>
      <c r="AA40" s="22">
        <v>23813591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70689860</v>
      </c>
      <c r="D42" s="19">
        <f>SUM(D43:D46)</f>
        <v>0</v>
      </c>
      <c r="E42" s="20">
        <f t="shared" si="8"/>
        <v>73733934</v>
      </c>
      <c r="F42" s="21">
        <f t="shared" si="8"/>
        <v>73733934</v>
      </c>
      <c r="G42" s="21">
        <f t="shared" si="8"/>
        <v>9744619</v>
      </c>
      <c r="H42" s="21">
        <f t="shared" si="8"/>
        <v>6728448</v>
      </c>
      <c r="I42" s="21">
        <f t="shared" si="8"/>
        <v>1858899</v>
      </c>
      <c r="J42" s="21">
        <f t="shared" si="8"/>
        <v>18331966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18331966</v>
      </c>
      <c r="X42" s="21">
        <f t="shared" si="8"/>
        <v>18433482</v>
      </c>
      <c r="Y42" s="21">
        <f t="shared" si="8"/>
        <v>-101516</v>
      </c>
      <c r="Z42" s="4">
        <f>+IF(X42&lt;&gt;0,+(Y42/X42)*100,0)</f>
        <v>-0.5507152690956597</v>
      </c>
      <c r="AA42" s="19">
        <f>SUM(AA43:AA46)</f>
        <v>73733934</v>
      </c>
    </row>
    <row r="43" spans="1:27" ht="13.5">
      <c r="A43" s="5" t="s">
        <v>47</v>
      </c>
      <c r="B43" s="3"/>
      <c r="C43" s="22">
        <v>46210021</v>
      </c>
      <c r="D43" s="22"/>
      <c r="E43" s="23">
        <v>42645124</v>
      </c>
      <c r="F43" s="24">
        <v>42645124</v>
      </c>
      <c r="G43" s="24">
        <v>4751589</v>
      </c>
      <c r="H43" s="24">
        <v>5167543</v>
      </c>
      <c r="I43" s="24">
        <v>354682</v>
      </c>
      <c r="J43" s="24">
        <v>10273814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10273814</v>
      </c>
      <c r="X43" s="24">
        <v>10661280</v>
      </c>
      <c r="Y43" s="24">
        <v>-387466</v>
      </c>
      <c r="Z43" s="6">
        <v>-3.63</v>
      </c>
      <c r="AA43" s="22">
        <v>42645124</v>
      </c>
    </row>
    <row r="44" spans="1:27" ht="13.5">
      <c r="A44" s="5" t="s">
        <v>48</v>
      </c>
      <c r="B44" s="3"/>
      <c r="C44" s="22">
        <v>7892224</v>
      </c>
      <c r="D44" s="22"/>
      <c r="E44" s="23">
        <v>8820853</v>
      </c>
      <c r="F44" s="24">
        <v>8820853</v>
      </c>
      <c r="G44" s="24">
        <v>4034107</v>
      </c>
      <c r="H44" s="24">
        <v>429820</v>
      </c>
      <c r="I44" s="24">
        <v>543173</v>
      </c>
      <c r="J44" s="24">
        <v>5007100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5007100</v>
      </c>
      <c r="X44" s="24">
        <v>2205213</v>
      </c>
      <c r="Y44" s="24">
        <v>2801887</v>
      </c>
      <c r="Z44" s="6">
        <v>127.06</v>
      </c>
      <c r="AA44" s="22">
        <v>8820853</v>
      </c>
    </row>
    <row r="45" spans="1:27" ht="13.5">
      <c r="A45" s="5" t="s">
        <v>49</v>
      </c>
      <c r="B45" s="3"/>
      <c r="C45" s="25">
        <v>8344137</v>
      </c>
      <c r="D45" s="25"/>
      <c r="E45" s="26">
        <v>14596463</v>
      </c>
      <c r="F45" s="27">
        <v>14596463</v>
      </c>
      <c r="G45" s="27">
        <v>813243</v>
      </c>
      <c r="H45" s="27">
        <v>971941</v>
      </c>
      <c r="I45" s="27">
        <v>789168</v>
      </c>
      <c r="J45" s="27">
        <v>2574352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2574352</v>
      </c>
      <c r="X45" s="27">
        <v>3649116</v>
      </c>
      <c r="Y45" s="27">
        <v>-1074764</v>
      </c>
      <c r="Z45" s="7">
        <v>-29.45</v>
      </c>
      <c r="AA45" s="25">
        <v>14596463</v>
      </c>
    </row>
    <row r="46" spans="1:27" ht="13.5">
      <c r="A46" s="5" t="s">
        <v>50</v>
      </c>
      <c r="B46" s="3"/>
      <c r="C46" s="22">
        <v>8243478</v>
      </c>
      <c r="D46" s="22"/>
      <c r="E46" s="23">
        <v>7671494</v>
      </c>
      <c r="F46" s="24">
        <v>7671494</v>
      </c>
      <c r="G46" s="24">
        <v>145680</v>
      </c>
      <c r="H46" s="24">
        <v>159144</v>
      </c>
      <c r="I46" s="24">
        <v>171876</v>
      </c>
      <c r="J46" s="24">
        <v>476700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476700</v>
      </c>
      <c r="X46" s="24">
        <v>1917873</v>
      </c>
      <c r="Y46" s="24">
        <v>-1441173</v>
      </c>
      <c r="Z46" s="6">
        <v>-75.14</v>
      </c>
      <c r="AA46" s="22">
        <v>7671494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207992487</v>
      </c>
      <c r="D48" s="40">
        <f>+D28+D32+D38+D42+D47</f>
        <v>0</v>
      </c>
      <c r="E48" s="41">
        <f t="shared" si="9"/>
        <v>218716811</v>
      </c>
      <c r="F48" s="42">
        <f t="shared" si="9"/>
        <v>218716811</v>
      </c>
      <c r="G48" s="42">
        <f t="shared" si="9"/>
        <v>19625630</v>
      </c>
      <c r="H48" s="42">
        <f t="shared" si="9"/>
        <v>15925174</v>
      </c>
      <c r="I48" s="42">
        <f t="shared" si="9"/>
        <v>10748668</v>
      </c>
      <c r="J48" s="42">
        <f t="shared" si="9"/>
        <v>46299472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46299472</v>
      </c>
      <c r="X48" s="42">
        <f t="shared" si="9"/>
        <v>54679203</v>
      </c>
      <c r="Y48" s="42">
        <f t="shared" si="9"/>
        <v>-8379731</v>
      </c>
      <c r="Z48" s="43">
        <f>+IF(X48&lt;&gt;0,+(Y48/X48)*100,0)</f>
        <v>-15.32526178188808</v>
      </c>
      <c r="AA48" s="40">
        <f>+AA28+AA32+AA38+AA42+AA47</f>
        <v>218716811</v>
      </c>
    </row>
    <row r="49" spans="1:27" ht="13.5">
      <c r="A49" s="14" t="s">
        <v>58</v>
      </c>
      <c r="B49" s="15"/>
      <c r="C49" s="44">
        <f aca="true" t="shared" si="10" ref="C49:Y49">+C25-C48</f>
        <v>73353636</v>
      </c>
      <c r="D49" s="44">
        <f>+D25-D48</f>
        <v>0</v>
      </c>
      <c r="E49" s="45">
        <f t="shared" si="10"/>
        <v>24717457</v>
      </c>
      <c r="F49" s="46">
        <f t="shared" si="10"/>
        <v>24717457</v>
      </c>
      <c r="G49" s="46">
        <f t="shared" si="10"/>
        <v>26650276</v>
      </c>
      <c r="H49" s="46">
        <f t="shared" si="10"/>
        <v>-7022931</v>
      </c>
      <c r="I49" s="46">
        <f t="shared" si="10"/>
        <v>-2680869</v>
      </c>
      <c r="J49" s="46">
        <f t="shared" si="10"/>
        <v>16946476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16946476</v>
      </c>
      <c r="X49" s="46">
        <f>IF(F25=F48,0,X25-X48)</f>
        <v>532635</v>
      </c>
      <c r="Y49" s="46">
        <f t="shared" si="10"/>
        <v>16413841</v>
      </c>
      <c r="Z49" s="47">
        <f>+IF(X49&lt;&gt;0,+(Y49/X49)*100,0)</f>
        <v>3081.6301970392483</v>
      </c>
      <c r="AA49" s="44">
        <f>+AA25-AA48</f>
        <v>24717457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263758549</v>
      </c>
      <c r="F5" s="21">
        <f t="shared" si="0"/>
        <v>263758549</v>
      </c>
      <c r="G5" s="21">
        <f t="shared" si="0"/>
        <v>188834052</v>
      </c>
      <c r="H5" s="21">
        <f t="shared" si="0"/>
        <v>6119016</v>
      </c>
      <c r="I5" s="21">
        <f t="shared" si="0"/>
        <v>1166182</v>
      </c>
      <c r="J5" s="21">
        <f t="shared" si="0"/>
        <v>196119250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196119250</v>
      </c>
      <c r="X5" s="21">
        <f t="shared" si="0"/>
        <v>72146334</v>
      </c>
      <c r="Y5" s="21">
        <f t="shared" si="0"/>
        <v>123972916</v>
      </c>
      <c r="Z5" s="4">
        <f>+IF(X5&lt;&gt;0,+(Y5/X5)*100,0)</f>
        <v>171.83536449682947</v>
      </c>
      <c r="AA5" s="19">
        <f>SUM(AA6:AA8)</f>
        <v>263758549</v>
      </c>
    </row>
    <row r="6" spans="1:27" ht="13.5">
      <c r="A6" s="5" t="s">
        <v>33</v>
      </c>
      <c r="B6" s="3"/>
      <c r="C6" s="22"/>
      <c r="D6" s="22"/>
      <c r="E6" s="23">
        <v>91920475</v>
      </c>
      <c r="F6" s="24">
        <v>91920475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22980117</v>
      </c>
      <c r="Y6" s="24">
        <v>-22980117</v>
      </c>
      <c r="Z6" s="6">
        <v>-100</v>
      </c>
      <c r="AA6" s="22">
        <v>91920475</v>
      </c>
    </row>
    <row r="7" spans="1:27" ht="13.5">
      <c r="A7" s="5" t="s">
        <v>34</v>
      </c>
      <c r="B7" s="3"/>
      <c r="C7" s="25"/>
      <c r="D7" s="25"/>
      <c r="E7" s="26">
        <v>101863811</v>
      </c>
      <c r="F7" s="27">
        <v>101863811</v>
      </c>
      <c r="G7" s="27">
        <v>188834052</v>
      </c>
      <c r="H7" s="27">
        <v>6119016</v>
      </c>
      <c r="I7" s="27">
        <v>1166182</v>
      </c>
      <c r="J7" s="27">
        <v>196119250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196119250</v>
      </c>
      <c r="X7" s="27">
        <v>31672653</v>
      </c>
      <c r="Y7" s="27">
        <v>164446597</v>
      </c>
      <c r="Z7" s="7">
        <v>519.21</v>
      </c>
      <c r="AA7" s="25">
        <v>101863811</v>
      </c>
    </row>
    <row r="8" spans="1:27" ht="13.5">
      <c r="A8" s="5" t="s">
        <v>35</v>
      </c>
      <c r="B8" s="3"/>
      <c r="C8" s="22"/>
      <c r="D8" s="22"/>
      <c r="E8" s="23">
        <v>69974263</v>
      </c>
      <c r="F8" s="24">
        <v>69974263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17493564</v>
      </c>
      <c r="Y8" s="24">
        <v>-17493564</v>
      </c>
      <c r="Z8" s="6">
        <v>-100</v>
      </c>
      <c r="AA8" s="22">
        <v>69974263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119765926</v>
      </c>
      <c r="F9" s="21">
        <f t="shared" si="1"/>
        <v>119765926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29941479</v>
      </c>
      <c r="Y9" s="21">
        <f t="shared" si="1"/>
        <v>-29941479</v>
      </c>
      <c r="Z9" s="4">
        <f>+IF(X9&lt;&gt;0,+(Y9/X9)*100,0)</f>
        <v>-100</v>
      </c>
      <c r="AA9" s="19">
        <f>SUM(AA10:AA14)</f>
        <v>119765926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111489835</v>
      </c>
      <c r="F12" s="24">
        <v>111489835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27872457</v>
      </c>
      <c r="Y12" s="24">
        <v>-27872457</v>
      </c>
      <c r="Z12" s="6">
        <v>-100</v>
      </c>
      <c r="AA12" s="22">
        <v>111489835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8276091</v>
      </c>
      <c r="F14" s="27">
        <v>8276091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2069022</v>
      </c>
      <c r="Y14" s="27">
        <v>-2069022</v>
      </c>
      <c r="Z14" s="7">
        <v>-100</v>
      </c>
      <c r="AA14" s="25">
        <v>8276091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65510255</v>
      </c>
      <c r="F15" s="21">
        <f t="shared" si="2"/>
        <v>65510255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16377561</v>
      </c>
      <c r="Y15" s="21">
        <f t="shared" si="2"/>
        <v>-16377561</v>
      </c>
      <c r="Z15" s="4">
        <f>+IF(X15&lt;&gt;0,+(Y15/X15)*100,0)</f>
        <v>-100</v>
      </c>
      <c r="AA15" s="19">
        <f>SUM(AA16:AA18)</f>
        <v>65510255</v>
      </c>
    </row>
    <row r="16" spans="1:27" ht="13.5">
      <c r="A16" s="5" t="s">
        <v>43</v>
      </c>
      <c r="B16" s="3"/>
      <c r="C16" s="22"/>
      <c r="D16" s="22"/>
      <c r="E16" s="23">
        <v>37409959</v>
      </c>
      <c r="F16" s="24">
        <v>37409959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9352488</v>
      </c>
      <c r="Y16" s="24">
        <v>-9352488</v>
      </c>
      <c r="Z16" s="6">
        <v>-100</v>
      </c>
      <c r="AA16" s="22">
        <v>37409959</v>
      </c>
    </row>
    <row r="17" spans="1:27" ht="13.5">
      <c r="A17" s="5" t="s">
        <v>44</v>
      </c>
      <c r="B17" s="3"/>
      <c r="C17" s="22"/>
      <c r="D17" s="22"/>
      <c r="E17" s="23">
        <v>28100296</v>
      </c>
      <c r="F17" s="24">
        <v>28100296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7025073</v>
      </c>
      <c r="Y17" s="24">
        <v>-7025073</v>
      </c>
      <c r="Z17" s="6">
        <v>-100</v>
      </c>
      <c r="AA17" s="22">
        <v>28100296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378630623</v>
      </c>
      <c r="F19" s="21">
        <f t="shared" si="3"/>
        <v>378630623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94657656</v>
      </c>
      <c r="Y19" s="21">
        <f t="shared" si="3"/>
        <v>-94657656</v>
      </c>
      <c r="Z19" s="4">
        <f>+IF(X19&lt;&gt;0,+(Y19/X19)*100,0)</f>
        <v>-100</v>
      </c>
      <c r="AA19" s="19">
        <f>SUM(AA20:AA23)</f>
        <v>378630623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263094804</v>
      </c>
      <c r="F21" s="24">
        <v>263094804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65773701</v>
      </c>
      <c r="Y21" s="24">
        <v>-65773701</v>
      </c>
      <c r="Z21" s="6">
        <v>-100</v>
      </c>
      <c r="AA21" s="22">
        <v>263094804</v>
      </c>
    </row>
    <row r="22" spans="1:27" ht="13.5">
      <c r="A22" s="5" t="s">
        <v>49</v>
      </c>
      <c r="B22" s="3"/>
      <c r="C22" s="25"/>
      <c r="D22" s="25"/>
      <c r="E22" s="26">
        <v>115535819</v>
      </c>
      <c r="F22" s="27">
        <v>115535819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28883955</v>
      </c>
      <c r="Y22" s="27">
        <v>-28883955</v>
      </c>
      <c r="Z22" s="7">
        <v>-100</v>
      </c>
      <c r="AA22" s="25">
        <v>115535819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827665353</v>
      </c>
      <c r="F25" s="42">
        <f t="shared" si="4"/>
        <v>827665353</v>
      </c>
      <c r="G25" s="42">
        <f t="shared" si="4"/>
        <v>188834052</v>
      </c>
      <c r="H25" s="42">
        <f t="shared" si="4"/>
        <v>6119016</v>
      </c>
      <c r="I25" s="42">
        <f t="shared" si="4"/>
        <v>1166182</v>
      </c>
      <c r="J25" s="42">
        <f t="shared" si="4"/>
        <v>196119250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196119250</v>
      </c>
      <c r="X25" s="42">
        <f t="shared" si="4"/>
        <v>213123030</v>
      </c>
      <c r="Y25" s="42">
        <f t="shared" si="4"/>
        <v>-17003780</v>
      </c>
      <c r="Z25" s="43">
        <f>+IF(X25&lt;&gt;0,+(Y25/X25)*100,0)</f>
        <v>-7.978386943916854</v>
      </c>
      <c r="AA25" s="40">
        <f>+AA5+AA9+AA15+AA19+AA24</f>
        <v>827665353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206805362</v>
      </c>
      <c r="F28" s="21">
        <f t="shared" si="5"/>
        <v>206805362</v>
      </c>
      <c r="G28" s="21">
        <f t="shared" si="5"/>
        <v>10823585</v>
      </c>
      <c r="H28" s="21">
        <f t="shared" si="5"/>
        <v>15185696</v>
      </c>
      <c r="I28" s="21">
        <f t="shared" si="5"/>
        <v>21459432</v>
      </c>
      <c r="J28" s="21">
        <f t="shared" si="5"/>
        <v>47468713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47468713</v>
      </c>
      <c r="X28" s="21">
        <f t="shared" si="5"/>
        <v>68951340</v>
      </c>
      <c r="Y28" s="21">
        <f t="shared" si="5"/>
        <v>-21482627</v>
      </c>
      <c r="Z28" s="4">
        <f>+IF(X28&lt;&gt;0,+(Y28/X28)*100,0)</f>
        <v>-31.156213932898186</v>
      </c>
      <c r="AA28" s="19">
        <f>SUM(AA29:AA31)</f>
        <v>206805362</v>
      </c>
    </row>
    <row r="29" spans="1:27" ht="13.5">
      <c r="A29" s="5" t="s">
        <v>33</v>
      </c>
      <c r="B29" s="3"/>
      <c r="C29" s="22"/>
      <c r="D29" s="22"/>
      <c r="E29" s="23">
        <v>90090488</v>
      </c>
      <c r="F29" s="24">
        <v>90090488</v>
      </c>
      <c r="G29" s="24">
        <v>4412617</v>
      </c>
      <c r="H29" s="24">
        <v>6437274</v>
      </c>
      <c r="I29" s="24">
        <v>10044827</v>
      </c>
      <c r="J29" s="24">
        <v>20894718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20894718</v>
      </c>
      <c r="X29" s="24">
        <v>22522623</v>
      </c>
      <c r="Y29" s="24">
        <v>-1627905</v>
      </c>
      <c r="Z29" s="6">
        <v>-7.23</v>
      </c>
      <c r="AA29" s="22">
        <v>90090488</v>
      </c>
    </row>
    <row r="30" spans="1:27" ht="13.5">
      <c r="A30" s="5" t="s">
        <v>34</v>
      </c>
      <c r="B30" s="3"/>
      <c r="C30" s="25"/>
      <c r="D30" s="25"/>
      <c r="E30" s="26">
        <v>57690611</v>
      </c>
      <c r="F30" s="27">
        <v>57690611</v>
      </c>
      <c r="G30" s="27">
        <v>1890172</v>
      </c>
      <c r="H30" s="27">
        <v>4105831</v>
      </c>
      <c r="I30" s="27">
        <v>1941042</v>
      </c>
      <c r="J30" s="27">
        <v>7937045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7937045</v>
      </c>
      <c r="X30" s="27">
        <v>31672653</v>
      </c>
      <c r="Y30" s="27">
        <v>-23735608</v>
      </c>
      <c r="Z30" s="7">
        <v>-74.94</v>
      </c>
      <c r="AA30" s="25">
        <v>57690611</v>
      </c>
    </row>
    <row r="31" spans="1:27" ht="13.5">
      <c r="A31" s="5" t="s">
        <v>35</v>
      </c>
      <c r="B31" s="3"/>
      <c r="C31" s="22"/>
      <c r="D31" s="22"/>
      <c r="E31" s="23">
        <v>59024263</v>
      </c>
      <c r="F31" s="24">
        <v>59024263</v>
      </c>
      <c r="G31" s="24">
        <v>4520796</v>
      </c>
      <c r="H31" s="24">
        <v>4642591</v>
      </c>
      <c r="I31" s="24">
        <v>9473563</v>
      </c>
      <c r="J31" s="24">
        <v>18636950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18636950</v>
      </c>
      <c r="X31" s="24">
        <v>14756064</v>
      </c>
      <c r="Y31" s="24">
        <v>3880886</v>
      </c>
      <c r="Z31" s="6">
        <v>26.3</v>
      </c>
      <c r="AA31" s="22">
        <v>59024263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101175917</v>
      </c>
      <c r="F32" s="21">
        <f t="shared" si="6"/>
        <v>101175917</v>
      </c>
      <c r="G32" s="21">
        <f t="shared" si="6"/>
        <v>7606613</v>
      </c>
      <c r="H32" s="21">
        <f t="shared" si="6"/>
        <v>8626726</v>
      </c>
      <c r="I32" s="21">
        <f t="shared" si="6"/>
        <v>8726866</v>
      </c>
      <c r="J32" s="21">
        <f t="shared" si="6"/>
        <v>24960205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24960205</v>
      </c>
      <c r="X32" s="21">
        <f t="shared" si="6"/>
        <v>25293978</v>
      </c>
      <c r="Y32" s="21">
        <f t="shared" si="6"/>
        <v>-333773</v>
      </c>
      <c r="Z32" s="4">
        <f>+IF(X32&lt;&gt;0,+(Y32/X32)*100,0)</f>
        <v>-1.3195749596998938</v>
      </c>
      <c r="AA32" s="19">
        <f>SUM(AA33:AA37)</f>
        <v>101175917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95289826</v>
      </c>
      <c r="F35" s="24">
        <v>95289826</v>
      </c>
      <c r="G35" s="24">
        <v>7604478</v>
      </c>
      <c r="H35" s="24">
        <v>8564719</v>
      </c>
      <c r="I35" s="24">
        <v>8060954</v>
      </c>
      <c r="J35" s="24">
        <v>24230151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24230151</v>
      </c>
      <c r="X35" s="24">
        <v>23822457</v>
      </c>
      <c r="Y35" s="24">
        <v>407694</v>
      </c>
      <c r="Z35" s="6">
        <v>1.71</v>
      </c>
      <c r="AA35" s="22">
        <v>95289826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5886091</v>
      </c>
      <c r="F37" s="27">
        <v>5886091</v>
      </c>
      <c r="G37" s="27">
        <v>2135</v>
      </c>
      <c r="H37" s="27">
        <v>62007</v>
      </c>
      <c r="I37" s="27">
        <v>665912</v>
      </c>
      <c r="J37" s="27">
        <v>730054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730054</v>
      </c>
      <c r="X37" s="27">
        <v>1471521</v>
      </c>
      <c r="Y37" s="27">
        <v>-741467</v>
      </c>
      <c r="Z37" s="7">
        <v>-50.39</v>
      </c>
      <c r="AA37" s="25">
        <v>5886091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37263252</v>
      </c>
      <c r="F38" s="21">
        <f t="shared" si="7"/>
        <v>37263252</v>
      </c>
      <c r="G38" s="21">
        <f t="shared" si="7"/>
        <v>1676856</v>
      </c>
      <c r="H38" s="21">
        <f t="shared" si="7"/>
        <v>2212878</v>
      </c>
      <c r="I38" s="21">
        <f t="shared" si="7"/>
        <v>2226423</v>
      </c>
      <c r="J38" s="21">
        <f t="shared" si="7"/>
        <v>6116157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6116157</v>
      </c>
      <c r="X38" s="21">
        <f t="shared" si="7"/>
        <v>9315810</v>
      </c>
      <c r="Y38" s="21">
        <f t="shared" si="7"/>
        <v>-3199653</v>
      </c>
      <c r="Z38" s="4">
        <f>+IF(X38&lt;&gt;0,+(Y38/X38)*100,0)</f>
        <v>-34.346481948429606</v>
      </c>
      <c r="AA38" s="19">
        <f>SUM(AA39:AA41)</f>
        <v>37263252</v>
      </c>
    </row>
    <row r="39" spans="1:27" ht="13.5">
      <c r="A39" s="5" t="s">
        <v>43</v>
      </c>
      <c r="B39" s="3"/>
      <c r="C39" s="22"/>
      <c r="D39" s="22"/>
      <c r="E39" s="23">
        <v>32474957</v>
      </c>
      <c r="F39" s="24">
        <v>32474957</v>
      </c>
      <c r="G39" s="24">
        <v>1461978</v>
      </c>
      <c r="H39" s="24">
        <v>1702203</v>
      </c>
      <c r="I39" s="24">
        <v>1790654</v>
      </c>
      <c r="J39" s="24">
        <v>4954835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4954835</v>
      </c>
      <c r="X39" s="24">
        <v>8118738</v>
      </c>
      <c r="Y39" s="24">
        <v>-3163903</v>
      </c>
      <c r="Z39" s="6">
        <v>-38.97</v>
      </c>
      <c r="AA39" s="22">
        <v>32474957</v>
      </c>
    </row>
    <row r="40" spans="1:27" ht="13.5">
      <c r="A40" s="5" t="s">
        <v>44</v>
      </c>
      <c r="B40" s="3"/>
      <c r="C40" s="22"/>
      <c r="D40" s="22"/>
      <c r="E40" s="23">
        <v>4788295</v>
      </c>
      <c r="F40" s="24">
        <v>4788295</v>
      </c>
      <c r="G40" s="24">
        <v>214878</v>
      </c>
      <c r="H40" s="24">
        <v>510675</v>
      </c>
      <c r="I40" s="24">
        <v>435769</v>
      </c>
      <c r="J40" s="24">
        <v>1161322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1161322</v>
      </c>
      <c r="X40" s="24">
        <v>1197072</v>
      </c>
      <c r="Y40" s="24">
        <v>-35750</v>
      </c>
      <c r="Z40" s="6">
        <v>-2.99</v>
      </c>
      <c r="AA40" s="22">
        <v>4788295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109990622</v>
      </c>
      <c r="F42" s="21">
        <f t="shared" si="8"/>
        <v>109990622</v>
      </c>
      <c r="G42" s="21">
        <f t="shared" si="8"/>
        <v>13069713</v>
      </c>
      <c r="H42" s="21">
        <f t="shared" si="8"/>
        <v>12902900</v>
      </c>
      <c r="I42" s="21">
        <f t="shared" si="8"/>
        <v>14577727</v>
      </c>
      <c r="J42" s="21">
        <f t="shared" si="8"/>
        <v>40550340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40550340</v>
      </c>
      <c r="X42" s="21">
        <f t="shared" si="8"/>
        <v>27497655</v>
      </c>
      <c r="Y42" s="21">
        <f t="shared" si="8"/>
        <v>13052685</v>
      </c>
      <c r="Z42" s="4">
        <f>+IF(X42&lt;&gt;0,+(Y42/X42)*100,0)</f>
        <v>47.4683568471566</v>
      </c>
      <c r="AA42" s="19">
        <f>SUM(AA43:AA46)</f>
        <v>109990622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109990622</v>
      </c>
      <c r="F44" s="24">
        <v>109990622</v>
      </c>
      <c r="G44" s="24">
        <v>13069713</v>
      </c>
      <c r="H44" s="24">
        <v>12902900</v>
      </c>
      <c r="I44" s="24">
        <v>14577727</v>
      </c>
      <c r="J44" s="24">
        <v>40550340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40550340</v>
      </c>
      <c r="X44" s="24">
        <v>27497655</v>
      </c>
      <c r="Y44" s="24">
        <v>13052685</v>
      </c>
      <c r="Z44" s="6">
        <v>47.47</v>
      </c>
      <c r="AA44" s="22">
        <v>109990622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455235153</v>
      </c>
      <c r="F48" s="42">
        <f t="shared" si="9"/>
        <v>455235153</v>
      </c>
      <c r="G48" s="42">
        <f t="shared" si="9"/>
        <v>33176767</v>
      </c>
      <c r="H48" s="42">
        <f t="shared" si="9"/>
        <v>38928200</v>
      </c>
      <c r="I48" s="42">
        <f t="shared" si="9"/>
        <v>46990448</v>
      </c>
      <c r="J48" s="42">
        <f t="shared" si="9"/>
        <v>119095415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119095415</v>
      </c>
      <c r="X48" s="42">
        <f t="shared" si="9"/>
        <v>131058783</v>
      </c>
      <c r="Y48" s="42">
        <f t="shared" si="9"/>
        <v>-11963368</v>
      </c>
      <c r="Z48" s="43">
        <f>+IF(X48&lt;&gt;0,+(Y48/X48)*100,0)</f>
        <v>-9.128245910844448</v>
      </c>
      <c r="AA48" s="40">
        <f>+AA28+AA32+AA38+AA42+AA47</f>
        <v>455235153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372430200</v>
      </c>
      <c r="F49" s="46">
        <f t="shared" si="10"/>
        <v>372430200</v>
      </c>
      <c r="G49" s="46">
        <f t="shared" si="10"/>
        <v>155657285</v>
      </c>
      <c r="H49" s="46">
        <f t="shared" si="10"/>
        <v>-32809184</v>
      </c>
      <c r="I49" s="46">
        <f t="shared" si="10"/>
        <v>-45824266</v>
      </c>
      <c r="J49" s="46">
        <f t="shared" si="10"/>
        <v>77023835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77023835</v>
      </c>
      <c r="X49" s="46">
        <f>IF(F25=F48,0,X25-X48)</f>
        <v>82064247</v>
      </c>
      <c r="Y49" s="46">
        <f t="shared" si="10"/>
        <v>-5040412</v>
      </c>
      <c r="Z49" s="47">
        <f>+IF(X49&lt;&gt;0,+(Y49/X49)*100,0)</f>
        <v>-6.142031620664234</v>
      </c>
      <c r="AA49" s="44">
        <f>+AA25-AA48</f>
        <v>372430200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90914107</v>
      </c>
      <c r="D5" s="19">
        <f>SUM(D6:D8)</f>
        <v>0</v>
      </c>
      <c r="E5" s="20">
        <f t="shared" si="0"/>
        <v>116624307</v>
      </c>
      <c r="F5" s="21">
        <f t="shared" si="0"/>
        <v>116624307</v>
      </c>
      <c r="G5" s="21">
        <f t="shared" si="0"/>
        <v>17014221</v>
      </c>
      <c r="H5" s="21">
        <f t="shared" si="0"/>
        <v>14687146</v>
      </c>
      <c r="I5" s="21">
        <f t="shared" si="0"/>
        <v>4293859</v>
      </c>
      <c r="J5" s="21">
        <f t="shared" si="0"/>
        <v>35995226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35995226</v>
      </c>
      <c r="X5" s="21">
        <f t="shared" si="0"/>
        <v>32875956</v>
      </c>
      <c r="Y5" s="21">
        <f t="shared" si="0"/>
        <v>3119270</v>
      </c>
      <c r="Z5" s="4">
        <f>+IF(X5&lt;&gt;0,+(Y5/X5)*100,0)</f>
        <v>9.48799785472398</v>
      </c>
      <c r="AA5" s="19">
        <f>SUM(AA6:AA8)</f>
        <v>116624307</v>
      </c>
    </row>
    <row r="6" spans="1:27" ht="13.5">
      <c r="A6" s="5" t="s">
        <v>33</v>
      </c>
      <c r="B6" s="3"/>
      <c r="C6" s="22"/>
      <c r="D6" s="22"/>
      <c r="E6" s="23">
        <v>12102000</v>
      </c>
      <c r="F6" s="24">
        <v>12102000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12102000</v>
      </c>
    </row>
    <row r="7" spans="1:27" ht="13.5">
      <c r="A7" s="5" t="s">
        <v>34</v>
      </c>
      <c r="B7" s="3"/>
      <c r="C7" s="25">
        <v>90028712</v>
      </c>
      <c r="D7" s="25"/>
      <c r="E7" s="26">
        <v>103900307</v>
      </c>
      <c r="F7" s="27">
        <v>103900307</v>
      </c>
      <c r="G7" s="27">
        <v>17010705</v>
      </c>
      <c r="H7" s="27">
        <v>14634927</v>
      </c>
      <c r="I7" s="27">
        <v>4293731</v>
      </c>
      <c r="J7" s="27">
        <v>35939363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35939363</v>
      </c>
      <c r="X7" s="27">
        <v>32858835</v>
      </c>
      <c r="Y7" s="27">
        <v>3080528</v>
      </c>
      <c r="Z7" s="7">
        <v>9.38</v>
      </c>
      <c r="AA7" s="25">
        <v>103900307</v>
      </c>
    </row>
    <row r="8" spans="1:27" ht="13.5">
      <c r="A8" s="5" t="s">
        <v>35</v>
      </c>
      <c r="B8" s="3"/>
      <c r="C8" s="22">
        <v>885395</v>
      </c>
      <c r="D8" s="22"/>
      <c r="E8" s="23">
        <v>622000</v>
      </c>
      <c r="F8" s="24">
        <v>622000</v>
      </c>
      <c r="G8" s="24">
        <v>3516</v>
      </c>
      <c r="H8" s="24">
        <v>52219</v>
      </c>
      <c r="I8" s="24">
        <v>128</v>
      </c>
      <c r="J8" s="24">
        <v>55863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55863</v>
      </c>
      <c r="X8" s="24">
        <v>17121</v>
      </c>
      <c r="Y8" s="24">
        <v>38742</v>
      </c>
      <c r="Z8" s="6">
        <v>226.28</v>
      </c>
      <c r="AA8" s="22">
        <v>622000</v>
      </c>
    </row>
    <row r="9" spans="1:27" ht="13.5">
      <c r="A9" s="2" t="s">
        <v>36</v>
      </c>
      <c r="B9" s="3"/>
      <c r="C9" s="19">
        <f aca="true" t="shared" si="1" ref="C9:Y9">SUM(C10:C14)</f>
        <v>16882293</v>
      </c>
      <c r="D9" s="19">
        <f>SUM(D10:D14)</f>
        <v>0</v>
      </c>
      <c r="E9" s="20">
        <f t="shared" si="1"/>
        <v>9881600</v>
      </c>
      <c r="F9" s="21">
        <f t="shared" si="1"/>
        <v>9881600</v>
      </c>
      <c r="G9" s="21">
        <f t="shared" si="1"/>
        <v>505499</v>
      </c>
      <c r="H9" s="21">
        <f t="shared" si="1"/>
        <v>505587</v>
      </c>
      <c r="I9" s="21">
        <f t="shared" si="1"/>
        <v>545636</v>
      </c>
      <c r="J9" s="21">
        <f t="shared" si="1"/>
        <v>1556722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1556722</v>
      </c>
      <c r="X9" s="21">
        <f t="shared" si="1"/>
        <v>2431800</v>
      </c>
      <c r="Y9" s="21">
        <f t="shared" si="1"/>
        <v>-875078</v>
      </c>
      <c r="Z9" s="4">
        <f>+IF(X9&lt;&gt;0,+(Y9/X9)*100,0)</f>
        <v>-35.984784932971465</v>
      </c>
      <c r="AA9" s="19">
        <f>SUM(AA10:AA14)</f>
        <v>9881600</v>
      </c>
    </row>
    <row r="10" spans="1:27" ht="13.5">
      <c r="A10" s="5" t="s">
        <v>37</v>
      </c>
      <c r="B10" s="3"/>
      <c r="C10" s="22">
        <v>2445662</v>
      </c>
      <c r="D10" s="22"/>
      <c r="E10" s="23">
        <v>2517600</v>
      </c>
      <c r="F10" s="24">
        <v>2517600</v>
      </c>
      <c r="G10" s="24">
        <v>136328</v>
      </c>
      <c r="H10" s="24">
        <v>164909</v>
      </c>
      <c r="I10" s="24">
        <v>149714</v>
      </c>
      <c r="J10" s="24">
        <v>450951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450951</v>
      </c>
      <c r="X10" s="24">
        <v>553163</v>
      </c>
      <c r="Y10" s="24">
        <v>-102212</v>
      </c>
      <c r="Z10" s="6">
        <v>-18.48</v>
      </c>
      <c r="AA10" s="22">
        <v>2517600</v>
      </c>
    </row>
    <row r="11" spans="1:27" ht="13.5">
      <c r="A11" s="5" t="s">
        <v>38</v>
      </c>
      <c r="B11" s="3"/>
      <c r="C11" s="22">
        <v>1501210</v>
      </c>
      <c r="D11" s="22"/>
      <c r="E11" s="23">
        <v>358000</v>
      </c>
      <c r="F11" s="24">
        <v>358000</v>
      </c>
      <c r="G11" s="24">
        <v>5880</v>
      </c>
      <c r="H11" s="24">
        <v>7584</v>
      </c>
      <c r="I11" s="24">
        <v>9948</v>
      </c>
      <c r="J11" s="24">
        <v>23412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23412</v>
      </c>
      <c r="X11" s="24">
        <v>70613</v>
      </c>
      <c r="Y11" s="24">
        <v>-47201</v>
      </c>
      <c r="Z11" s="6">
        <v>-66.84</v>
      </c>
      <c r="AA11" s="22">
        <v>358000</v>
      </c>
    </row>
    <row r="12" spans="1:27" ht="13.5">
      <c r="A12" s="5" t="s">
        <v>39</v>
      </c>
      <c r="B12" s="3"/>
      <c r="C12" s="22">
        <v>12925349</v>
      </c>
      <c r="D12" s="22"/>
      <c r="E12" s="23">
        <v>6996000</v>
      </c>
      <c r="F12" s="24">
        <v>6996000</v>
      </c>
      <c r="G12" s="24">
        <v>362194</v>
      </c>
      <c r="H12" s="24">
        <v>332390</v>
      </c>
      <c r="I12" s="24">
        <v>385614</v>
      </c>
      <c r="J12" s="24">
        <v>1080198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1080198</v>
      </c>
      <c r="X12" s="24">
        <v>1808024</v>
      </c>
      <c r="Y12" s="24">
        <v>-727826</v>
      </c>
      <c r="Z12" s="6">
        <v>-40.26</v>
      </c>
      <c r="AA12" s="22">
        <v>6996000</v>
      </c>
    </row>
    <row r="13" spans="1:27" ht="13.5">
      <c r="A13" s="5" t="s">
        <v>40</v>
      </c>
      <c r="B13" s="3"/>
      <c r="C13" s="22">
        <v>10072</v>
      </c>
      <c r="D13" s="22"/>
      <c r="E13" s="23">
        <v>10000</v>
      </c>
      <c r="F13" s="24">
        <v>10000</v>
      </c>
      <c r="G13" s="24">
        <v>1097</v>
      </c>
      <c r="H13" s="24">
        <v>704</v>
      </c>
      <c r="I13" s="24">
        <v>360</v>
      </c>
      <c r="J13" s="24">
        <v>2161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2161</v>
      </c>
      <c r="X13" s="24"/>
      <c r="Y13" s="24">
        <v>2161</v>
      </c>
      <c r="Z13" s="6">
        <v>0</v>
      </c>
      <c r="AA13" s="22">
        <v>10000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14195953</v>
      </c>
      <c r="D15" s="19">
        <f>SUM(D16:D18)</f>
        <v>0</v>
      </c>
      <c r="E15" s="20">
        <f t="shared" si="2"/>
        <v>16509000</v>
      </c>
      <c r="F15" s="21">
        <f t="shared" si="2"/>
        <v>16509000</v>
      </c>
      <c r="G15" s="21">
        <f t="shared" si="2"/>
        <v>11166240</v>
      </c>
      <c r="H15" s="21">
        <f t="shared" si="2"/>
        <v>779565</v>
      </c>
      <c r="I15" s="21">
        <f t="shared" si="2"/>
        <v>35957</v>
      </c>
      <c r="J15" s="21">
        <f t="shared" si="2"/>
        <v>11981762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11981762</v>
      </c>
      <c r="X15" s="21">
        <f t="shared" si="2"/>
        <v>7497389</v>
      </c>
      <c r="Y15" s="21">
        <f t="shared" si="2"/>
        <v>4484373</v>
      </c>
      <c r="Z15" s="4">
        <f>+IF(X15&lt;&gt;0,+(Y15/X15)*100,0)</f>
        <v>59.812462712018814</v>
      </c>
      <c r="AA15" s="19">
        <f>SUM(AA16:AA18)</f>
        <v>16509000</v>
      </c>
    </row>
    <row r="16" spans="1:27" ht="13.5">
      <c r="A16" s="5" t="s">
        <v>43</v>
      </c>
      <c r="B16" s="3"/>
      <c r="C16" s="22">
        <v>401459</v>
      </c>
      <c r="D16" s="22"/>
      <c r="E16" s="23">
        <v>418000</v>
      </c>
      <c r="F16" s="24">
        <v>418000</v>
      </c>
      <c r="G16" s="24">
        <v>16240</v>
      </c>
      <c r="H16" s="24">
        <v>21397</v>
      </c>
      <c r="I16" s="24">
        <v>35957</v>
      </c>
      <c r="J16" s="24">
        <v>73594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73594</v>
      </c>
      <c r="X16" s="24">
        <v>94187</v>
      </c>
      <c r="Y16" s="24">
        <v>-20593</v>
      </c>
      <c r="Z16" s="6">
        <v>-21.86</v>
      </c>
      <c r="AA16" s="22">
        <v>418000</v>
      </c>
    </row>
    <row r="17" spans="1:27" ht="13.5">
      <c r="A17" s="5" t="s">
        <v>44</v>
      </c>
      <c r="B17" s="3"/>
      <c r="C17" s="22">
        <v>13794494</v>
      </c>
      <c r="D17" s="22"/>
      <c r="E17" s="23">
        <v>16091000</v>
      </c>
      <c r="F17" s="24">
        <v>16091000</v>
      </c>
      <c r="G17" s="24">
        <v>11150000</v>
      </c>
      <c r="H17" s="24">
        <v>758168</v>
      </c>
      <c r="I17" s="24"/>
      <c r="J17" s="24">
        <v>11908168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11908168</v>
      </c>
      <c r="X17" s="24">
        <v>7403202</v>
      </c>
      <c r="Y17" s="24">
        <v>4504966</v>
      </c>
      <c r="Z17" s="6">
        <v>60.85</v>
      </c>
      <c r="AA17" s="22">
        <v>16091000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149427327</v>
      </c>
      <c r="D19" s="19">
        <f>SUM(D20:D23)</f>
        <v>0</v>
      </c>
      <c r="E19" s="20">
        <f t="shared" si="3"/>
        <v>181208375</v>
      </c>
      <c r="F19" s="21">
        <f t="shared" si="3"/>
        <v>181208375</v>
      </c>
      <c r="G19" s="21">
        <f t="shared" si="3"/>
        <v>12329335</v>
      </c>
      <c r="H19" s="21">
        <f t="shared" si="3"/>
        <v>11917095</v>
      </c>
      <c r="I19" s="21">
        <f t="shared" si="3"/>
        <v>12985496</v>
      </c>
      <c r="J19" s="21">
        <f t="shared" si="3"/>
        <v>37231926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37231926</v>
      </c>
      <c r="X19" s="21">
        <f t="shared" si="3"/>
        <v>50708243</v>
      </c>
      <c r="Y19" s="21">
        <f t="shared" si="3"/>
        <v>-13476317</v>
      </c>
      <c r="Z19" s="4">
        <f>+IF(X19&lt;&gt;0,+(Y19/X19)*100,0)</f>
        <v>-26.576186045333895</v>
      </c>
      <c r="AA19" s="19">
        <f>SUM(AA20:AA23)</f>
        <v>181208375</v>
      </c>
    </row>
    <row r="20" spans="1:27" ht="13.5">
      <c r="A20" s="5" t="s">
        <v>47</v>
      </c>
      <c r="B20" s="3"/>
      <c r="C20" s="22">
        <v>96591384</v>
      </c>
      <c r="D20" s="22"/>
      <c r="E20" s="23">
        <v>119776742</v>
      </c>
      <c r="F20" s="24">
        <v>119776742</v>
      </c>
      <c r="G20" s="24">
        <v>8885257</v>
      </c>
      <c r="H20" s="24">
        <v>7701667</v>
      </c>
      <c r="I20" s="24">
        <v>9423561</v>
      </c>
      <c r="J20" s="24">
        <v>26010485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26010485</v>
      </c>
      <c r="X20" s="24">
        <v>36769512</v>
      </c>
      <c r="Y20" s="24">
        <v>-10759027</v>
      </c>
      <c r="Z20" s="6">
        <v>-29.26</v>
      </c>
      <c r="AA20" s="22">
        <v>119776742</v>
      </c>
    </row>
    <row r="21" spans="1:27" ht="13.5">
      <c r="A21" s="5" t="s">
        <v>48</v>
      </c>
      <c r="B21" s="3"/>
      <c r="C21" s="22">
        <v>22611841</v>
      </c>
      <c r="D21" s="22"/>
      <c r="E21" s="23">
        <v>28168347</v>
      </c>
      <c r="F21" s="24">
        <v>28168347</v>
      </c>
      <c r="G21" s="24">
        <v>1054937</v>
      </c>
      <c r="H21" s="24">
        <v>1690649</v>
      </c>
      <c r="I21" s="24">
        <v>1147180</v>
      </c>
      <c r="J21" s="24">
        <v>3892766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3892766</v>
      </c>
      <c r="X21" s="24">
        <v>6568175</v>
      </c>
      <c r="Y21" s="24">
        <v>-2675409</v>
      </c>
      <c r="Z21" s="6">
        <v>-40.73</v>
      </c>
      <c r="AA21" s="22">
        <v>28168347</v>
      </c>
    </row>
    <row r="22" spans="1:27" ht="13.5">
      <c r="A22" s="5" t="s">
        <v>49</v>
      </c>
      <c r="B22" s="3"/>
      <c r="C22" s="25">
        <v>14765730</v>
      </c>
      <c r="D22" s="25"/>
      <c r="E22" s="26">
        <v>16571844</v>
      </c>
      <c r="F22" s="27">
        <v>16571844</v>
      </c>
      <c r="G22" s="27">
        <v>1165911</v>
      </c>
      <c r="H22" s="27">
        <v>1301495</v>
      </c>
      <c r="I22" s="27">
        <v>1199020</v>
      </c>
      <c r="J22" s="27">
        <v>3666426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3666426</v>
      </c>
      <c r="X22" s="27">
        <v>3416860</v>
      </c>
      <c r="Y22" s="27">
        <v>249566</v>
      </c>
      <c r="Z22" s="7">
        <v>7.3</v>
      </c>
      <c r="AA22" s="25">
        <v>16571844</v>
      </c>
    </row>
    <row r="23" spans="1:27" ht="13.5">
      <c r="A23" s="5" t="s">
        <v>50</v>
      </c>
      <c r="B23" s="3"/>
      <c r="C23" s="22">
        <v>15458372</v>
      </c>
      <c r="D23" s="22"/>
      <c r="E23" s="23">
        <v>16691442</v>
      </c>
      <c r="F23" s="24">
        <v>16691442</v>
      </c>
      <c r="G23" s="24">
        <v>1223230</v>
      </c>
      <c r="H23" s="24">
        <v>1223284</v>
      </c>
      <c r="I23" s="24">
        <v>1215735</v>
      </c>
      <c r="J23" s="24">
        <v>3662249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3662249</v>
      </c>
      <c r="X23" s="24">
        <v>3953696</v>
      </c>
      <c r="Y23" s="24">
        <v>-291447</v>
      </c>
      <c r="Z23" s="6">
        <v>-7.37</v>
      </c>
      <c r="AA23" s="22">
        <v>16691442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271419680</v>
      </c>
      <c r="D25" s="40">
        <f>+D5+D9+D15+D19+D24</f>
        <v>0</v>
      </c>
      <c r="E25" s="41">
        <f t="shared" si="4"/>
        <v>324223282</v>
      </c>
      <c r="F25" s="42">
        <f t="shared" si="4"/>
        <v>324223282</v>
      </c>
      <c r="G25" s="42">
        <f t="shared" si="4"/>
        <v>41015295</v>
      </c>
      <c r="H25" s="42">
        <f t="shared" si="4"/>
        <v>27889393</v>
      </c>
      <c r="I25" s="42">
        <f t="shared" si="4"/>
        <v>17860948</v>
      </c>
      <c r="J25" s="42">
        <f t="shared" si="4"/>
        <v>86765636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86765636</v>
      </c>
      <c r="X25" s="42">
        <f t="shared" si="4"/>
        <v>93513388</v>
      </c>
      <c r="Y25" s="42">
        <f t="shared" si="4"/>
        <v>-6747752</v>
      </c>
      <c r="Z25" s="43">
        <f>+IF(X25&lt;&gt;0,+(Y25/X25)*100,0)</f>
        <v>-7.215813846890031</v>
      </c>
      <c r="AA25" s="40">
        <f>+AA5+AA9+AA15+AA19+AA24</f>
        <v>324223282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91178822</v>
      </c>
      <c r="D28" s="19">
        <f>SUM(D29:D31)</f>
        <v>0</v>
      </c>
      <c r="E28" s="20">
        <f t="shared" si="5"/>
        <v>95459066</v>
      </c>
      <c r="F28" s="21">
        <f t="shared" si="5"/>
        <v>95459066</v>
      </c>
      <c r="G28" s="21">
        <f t="shared" si="5"/>
        <v>6195152</v>
      </c>
      <c r="H28" s="21">
        <f t="shared" si="5"/>
        <v>6611312</v>
      </c>
      <c r="I28" s="21">
        <f t="shared" si="5"/>
        <v>6918143</v>
      </c>
      <c r="J28" s="21">
        <f t="shared" si="5"/>
        <v>19724607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19724607</v>
      </c>
      <c r="X28" s="21">
        <f t="shared" si="5"/>
        <v>21849456</v>
      </c>
      <c r="Y28" s="21">
        <f t="shared" si="5"/>
        <v>-2124849</v>
      </c>
      <c r="Z28" s="4">
        <f>+IF(X28&lt;&gt;0,+(Y28/X28)*100,0)</f>
        <v>-9.724951504513431</v>
      </c>
      <c r="AA28" s="19">
        <f>SUM(AA29:AA31)</f>
        <v>95459066</v>
      </c>
    </row>
    <row r="29" spans="1:27" ht="13.5">
      <c r="A29" s="5" t="s">
        <v>33</v>
      </c>
      <c r="B29" s="3"/>
      <c r="C29" s="22">
        <v>24035314</v>
      </c>
      <c r="D29" s="22"/>
      <c r="E29" s="23">
        <v>24937049</v>
      </c>
      <c r="F29" s="24">
        <v>24937049</v>
      </c>
      <c r="G29" s="24">
        <v>1648509</v>
      </c>
      <c r="H29" s="24">
        <v>1699791</v>
      </c>
      <c r="I29" s="24">
        <v>1754578</v>
      </c>
      <c r="J29" s="24">
        <v>5102878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5102878</v>
      </c>
      <c r="X29" s="24">
        <v>6164848</v>
      </c>
      <c r="Y29" s="24">
        <v>-1061970</v>
      </c>
      <c r="Z29" s="6">
        <v>-17.23</v>
      </c>
      <c r="AA29" s="22">
        <v>24937049</v>
      </c>
    </row>
    <row r="30" spans="1:27" ht="13.5">
      <c r="A30" s="5" t="s">
        <v>34</v>
      </c>
      <c r="B30" s="3"/>
      <c r="C30" s="25">
        <v>45994809</v>
      </c>
      <c r="D30" s="25"/>
      <c r="E30" s="26">
        <v>45434554</v>
      </c>
      <c r="F30" s="27">
        <v>45434554</v>
      </c>
      <c r="G30" s="27">
        <v>2991583</v>
      </c>
      <c r="H30" s="27">
        <v>3123284</v>
      </c>
      <c r="I30" s="27">
        <v>3167181</v>
      </c>
      <c r="J30" s="27">
        <v>9282048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9282048</v>
      </c>
      <c r="X30" s="27">
        <v>9845631</v>
      </c>
      <c r="Y30" s="27">
        <v>-563583</v>
      </c>
      <c r="Z30" s="7">
        <v>-5.72</v>
      </c>
      <c r="AA30" s="25">
        <v>45434554</v>
      </c>
    </row>
    <row r="31" spans="1:27" ht="13.5">
      <c r="A31" s="5" t="s">
        <v>35</v>
      </c>
      <c r="B31" s="3"/>
      <c r="C31" s="22">
        <v>21148699</v>
      </c>
      <c r="D31" s="22"/>
      <c r="E31" s="23">
        <v>25087463</v>
      </c>
      <c r="F31" s="24">
        <v>25087463</v>
      </c>
      <c r="G31" s="24">
        <v>1555060</v>
      </c>
      <c r="H31" s="24">
        <v>1788237</v>
      </c>
      <c r="I31" s="24">
        <v>1996384</v>
      </c>
      <c r="J31" s="24">
        <v>5339681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5339681</v>
      </c>
      <c r="X31" s="24">
        <v>5838977</v>
      </c>
      <c r="Y31" s="24">
        <v>-499296</v>
      </c>
      <c r="Z31" s="6">
        <v>-8.55</v>
      </c>
      <c r="AA31" s="22">
        <v>25087463</v>
      </c>
    </row>
    <row r="32" spans="1:27" ht="13.5">
      <c r="A32" s="2" t="s">
        <v>36</v>
      </c>
      <c r="B32" s="3"/>
      <c r="C32" s="19">
        <f aca="true" t="shared" si="6" ref="C32:Y32">SUM(C33:C37)</f>
        <v>45097741</v>
      </c>
      <c r="D32" s="19">
        <f>SUM(D33:D37)</f>
        <v>0</v>
      </c>
      <c r="E32" s="20">
        <f t="shared" si="6"/>
        <v>49267989</v>
      </c>
      <c r="F32" s="21">
        <f t="shared" si="6"/>
        <v>49267989</v>
      </c>
      <c r="G32" s="21">
        <f t="shared" si="6"/>
        <v>3808875</v>
      </c>
      <c r="H32" s="21">
        <f t="shared" si="6"/>
        <v>3158667</v>
      </c>
      <c r="I32" s="21">
        <f t="shared" si="6"/>
        <v>3746748</v>
      </c>
      <c r="J32" s="21">
        <f t="shared" si="6"/>
        <v>10714290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10714290</v>
      </c>
      <c r="X32" s="21">
        <f t="shared" si="6"/>
        <v>11901655</v>
      </c>
      <c r="Y32" s="21">
        <f t="shared" si="6"/>
        <v>-1187365</v>
      </c>
      <c r="Z32" s="4">
        <f>+IF(X32&lt;&gt;0,+(Y32/X32)*100,0)</f>
        <v>-9.976469659051618</v>
      </c>
      <c r="AA32" s="19">
        <f>SUM(AA33:AA37)</f>
        <v>49267989</v>
      </c>
    </row>
    <row r="33" spans="1:27" ht="13.5">
      <c r="A33" s="5" t="s">
        <v>37</v>
      </c>
      <c r="B33" s="3"/>
      <c r="C33" s="22">
        <v>12817273</v>
      </c>
      <c r="D33" s="22"/>
      <c r="E33" s="23">
        <v>10920166</v>
      </c>
      <c r="F33" s="24">
        <v>10920166</v>
      </c>
      <c r="G33" s="24">
        <v>796578</v>
      </c>
      <c r="H33" s="24">
        <v>837780</v>
      </c>
      <c r="I33" s="24">
        <v>841997</v>
      </c>
      <c r="J33" s="24">
        <v>2476355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2476355</v>
      </c>
      <c r="X33" s="24">
        <v>3325237</v>
      </c>
      <c r="Y33" s="24">
        <v>-848882</v>
      </c>
      <c r="Z33" s="6">
        <v>-25.53</v>
      </c>
      <c r="AA33" s="22">
        <v>10920166</v>
      </c>
    </row>
    <row r="34" spans="1:27" ht="13.5">
      <c r="A34" s="5" t="s">
        <v>38</v>
      </c>
      <c r="B34" s="3"/>
      <c r="C34" s="22">
        <v>7162904</v>
      </c>
      <c r="D34" s="22"/>
      <c r="E34" s="23">
        <v>9659817</v>
      </c>
      <c r="F34" s="24">
        <v>9659817</v>
      </c>
      <c r="G34" s="24">
        <v>680351</v>
      </c>
      <c r="H34" s="24">
        <v>724174</v>
      </c>
      <c r="I34" s="24">
        <v>693886</v>
      </c>
      <c r="J34" s="24">
        <v>2098411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2098411</v>
      </c>
      <c r="X34" s="24">
        <v>1638930</v>
      </c>
      <c r="Y34" s="24">
        <v>459481</v>
      </c>
      <c r="Z34" s="6">
        <v>28.04</v>
      </c>
      <c r="AA34" s="22">
        <v>9659817</v>
      </c>
    </row>
    <row r="35" spans="1:27" ht="13.5">
      <c r="A35" s="5" t="s">
        <v>39</v>
      </c>
      <c r="B35" s="3"/>
      <c r="C35" s="22">
        <v>25079054</v>
      </c>
      <c r="D35" s="22"/>
      <c r="E35" s="23">
        <v>28667006</v>
      </c>
      <c r="F35" s="24">
        <v>28667006</v>
      </c>
      <c r="G35" s="24">
        <v>2331946</v>
      </c>
      <c r="H35" s="24">
        <v>1581811</v>
      </c>
      <c r="I35" s="24">
        <v>2209215</v>
      </c>
      <c r="J35" s="24">
        <v>6122972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6122972</v>
      </c>
      <c r="X35" s="24">
        <v>6937488</v>
      </c>
      <c r="Y35" s="24">
        <v>-814516</v>
      </c>
      <c r="Z35" s="6">
        <v>-11.74</v>
      </c>
      <c r="AA35" s="22">
        <v>28667006</v>
      </c>
    </row>
    <row r="36" spans="1:27" ht="13.5">
      <c r="A36" s="5" t="s">
        <v>40</v>
      </c>
      <c r="B36" s="3"/>
      <c r="C36" s="22">
        <v>38510</v>
      </c>
      <c r="D36" s="22"/>
      <c r="E36" s="23">
        <v>21000</v>
      </c>
      <c r="F36" s="24">
        <v>21000</v>
      </c>
      <c r="G36" s="24"/>
      <c r="H36" s="24">
        <v>14902</v>
      </c>
      <c r="I36" s="24">
        <v>1650</v>
      </c>
      <c r="J36" s="24">
        <v>16552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16552</v>
      </c>
      <c r="X36" s="24"/>
      <c r="Y36" s="24">
        <v>16552</v>
      </c>
      <c r="Z36" s="6">
        <v>0</v>
      </c>
      <c r="AA36" s="22">
        <v>21000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73496930</v>
      </c>
      <c r="D38" s="19">
        <f>SUM(D39:D41)</f>
        <v>0</v>
      </c>
      <c r="E38" s="20">
        <f t="shared" si="7"/>
        <v>95484276</v>
      </c>
      <c r="F38" s="21">
        <f t="shared" si="7"/>
        <v>95484276</v>
      </c>
      <c r="G38" s="21">
        <f t="shared" si="7"/>
        <v>6687610</v>
      </c>
      <c r="H38" s="21">
        <f t="shared" si="7"/>
        <v>6776590</v>
      </c>
      <c r="I38" s="21">
        <f t="shared" si="7"/>
        <v>6866330</v>
      </c>
      <c r="J38" s="21">
        <f t="shared" si="7"/>
        <v>20330530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20330530</v>
      </c>
      <c r="X38" s="21">
        <f t="shared" si="7"/>
        <v>17539768</v>
      </c>
      <c r="Y38" s="21">
        <f t="shared" si="7"/>
        <v>2790762</v>
      </c>
      <c r="Z38" s="4">
        <f>+IF(X38&lt;&gt;0,+(Y38/X38)*100,0)</f>
        <v>15.911054239714003</v>
      </c>
      <c r="AA38" s="19">
        <f>SUM(AA39:AA41)</f>
        <v>95484276</v>
      </c>
    </row>
    <row r="39" spans="1:27" ht="13.5">
      <c r="A39" s="5" t="s">
        <v>43</v>
      </c>
      <c r="B39" s="3"/>
      <c r="C39" s="22">
        <v>955354</v>
      </c>
      <c r="D39" s="22"/>
      <c r="E39" s="23">
        <v>3136371</v>
      </c>
      <c r="F39" s="24">
        <v>3136371</v>
      </c>
      <c r="G39" s="24">
        <v>159011</v>
      </c>
      <c r="H39" s="24">
        <v>190489</v>
      </c>
      <c r="I39" s="24">
        <v>202673</v>
      </c>
      <c r="J39" s="24">
        <v>552173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552173</v>
      </c>
      <c r="X39" s="24">
        <v>745860</v>
      </c>
      <c r="Y39" s="24">
        <v>-193687</v>
      </c>
      <c r="Z39" s="6">
        <v>-25.97</v>
      </c>
      <c r="AA39" s="22">
        <v>3136371</v>
      </c>
    </row>
    <row r="40" spans="1:27" ht="13.5">
      <c r="A40" s="5" t="s">
        <v>44</v>
      </c>
      <c r="B40" s="3"/>
      <c r="C40" s="22">
        <v>72541576</v>
      </c>
      <c r="D40" s="22"/>
      <c r="E40" s="23">
        <v>92347905</v>
      </c>
      <c r="F40" s="24">
        <v>92347905</v>
      </c>
      <c r="G40" s="24">
        <v>6528599</v>
      </c>
      <c r="H40" s="24">
        <v>6586101</v>
      </c>
      <c r="I40" s="24">
        <v>6663657</v>
      </c>
      <c r="J40" s="24">
        <v>19778357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19778357</v>
      </c>
      <c r="X40" s="24">
        <v>16793908</v>
      </c>
      <c r="Y40" s="24">
        <v>2984449</v>
      </c>
      <c r="Z40" s="6">
        <v>17.77</v>
      </c>
      <c r="AA40" s="22">
        <v>92347905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144731671</v>
      </c>
      <c r="D42" s="19">
        <f>SUM(D43:D46)</f>
        <v>0</v>
      </c>
      <c r="E42" s="20">
        <f t="shared" si="8"/>
        <v>137876142</v>
      </c>
      <c r="F42" s="21">
        <f t="shared" si="8"/>
        <v>137876142</v>
      </c>
      <c r="G42" s="21">
        <f t="shared" si="8"/>
        <v>12560882</v>
      </c>
      <c r="H42" s="21">
        <f t="shared" si="8"/>
        <v>12059477</v>
      </c>
      <c r="I42" s="21">
        <f t="shared" si="8"/>
        <v>12150650</v>
      </c>
      <c r="J42" s="21">
        <f t="shared" si="8"/>
        <v>36771009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36771009</v>
      </c>
      <c r="X42" s="21">
        <f t="shared" si="8"/>
        <v>36991811</v>
      </c>
      <c r="Y42" s="21">
        <f t="shared" si="8"/>
        <v>-220802</v>
      </c>
      <c r="Z42" s="4">
        <f>+IF(X42&lt;&gt;0,+(Y42/X42)*100,0)</f>
        <v>-0.5968942693830265</v>
      </c>
      <c r="AA42" s="19">
        <f>SUM(AA43:AA46)</f>
        <v>137876142</v>
      </c>
    </row>
    <row r="43" spans="1:27" ht="13.5">
      <c r="A43" s="5" t="s">
        <v>47</v>
      </c>
      <c r="B43" s="3"/>
      <c r="C43" s="22">
        <v>72397956</v>
      </c>
      <c r="D43" s="22"/>
      <c r="E43" s="23">
        <v>85228894</v>
      </c>
      <c r="F43" s="24">
        <v>85228894</v>
      </c>
      <c r="G43" s="24">
        <v>9651663</v>
      </c>
      <c r="H43" s="24">
        <v>6881989</v>
      </c>
      <c r="I43" s="24">
        <v>8520771</v>
      </c>
      <c r="J43" s="24">
        <v>25054423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25054423</v>
      </c>
      <c r="X43" s="24">
        <v>23463385</v>
      </c>
      <c r="Y43" s="24">
        <v>1591038</v>
      </c>
      <c r="Z43" s="6">
        <v>6.78</v>
      </c>
      <c r="AA43" s="22">
        <v>85228894</v>
      </c>
    </row>
    <row r="44" spans="1:27" ht="13.5">
      <c r="A44" s="5" t="s">
        <v>48</v>
      </c>
      <c r="B44" s="3"/>
      <c r="C44" s="22">
        <v>43996254</v>
      </c>
      <c r="D44" s="22"/>
      <c r="E44" s="23">
        <v>23172931</v>
      </c>
      <c r="F44" s="24">
        <v>23172931</v>
      </c>
      <c r="G44" s="24">
        <v>1339029</v>
      </c>
      <c r="H44" s="24">
        <v>3477601</v>
      </c>
      <c r="I44" s="24">
        <v>1989661</v>
      </c>
      <c r="J44" s="24">
        <v>6806291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6806291</v>
      </c>
      <c r="X44" s="24">
        <v>6638597</v>
      </c>
      <c r="Y44" s="24">
        <v>167694</v>
      </c>
      <c r="Z44" s="6">
        <v>2.53</v>
      </c>
      <c r="AA44" s="22">
        <v>23172931</v>
      </c>
    </row>
    <row r="45" spans="1:27" ht="13.5">
      <c r="A45" s="5" t="s">
        <v>49</v>
      </c>
      <c r="B45" s="3"/>
      <c r="C45" s="25">
        <v>10343549</v>
      </c>
      <c r="D45" s="25"/>
      <c r="E45" s="26">
        <v>11693471</v>
      </c>
      <c r="F45" s="27">
        <v>11693471</v>
      </c>
      <c r="G45" s="27">
        <v>449028</v>
      </c>
      <c r="H45" s="27">
        <v>537314</v>
      </c>
      <c r="I45" s="27">
        <v>513093</v>
      </c>
      <c r="J45" s="27">
        <v>1499435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1499435</v>
      </c>
      <c r="X45" s="27">
        <v>2923726</v>
      </c>
      <c r="Y45" s="27">
        <v>-1424291</v>
      </c>
      <c r="Z45" s="7">
        <v>-48.71</v>
      </c>
      <c r="AA45" s="25">
        <v>11693471</v>
      </c>
    </row>
    <row r="46" spans="1:27" ht="13.5">
      <c r="A46" s="5" t="s">
        <v>50</v>
      </c>
      <c r="B46" s="3"/>
      <c r="C46" s="22">
        <v>17993912</v>
      </c>
      <c r="D46" s="22"/>
      <c r="E46" s="23">
        <v>17780846</v>
      </c>
      <c r="F46" s="24">
        <v>17780846</v>
      </c>
      <c r="G46" s="24">
        <v>1121162</v>
      </c>
      <c r="H46" s="24">
        <v>1162573</v>
      </c>
      <c r="I46" s="24">
        <v>1127125</v>
      </c>
      <c r="J46" s="24">
        <v>3410860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3410860</v>
      </c>
      <c r="X46" s="24">
        <v>3966103</v>
      </c>
      <c r="Y46" s="24">
        <v>-555243</v>
      </c>
      <c r="Z46" s="6">
        <v>-14</v>
      </c>
      <c r="AA46" s="22">
        <v>17780846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354505164</v>
      </c>
      <c r="D48" s="40">
        <f>+D28+D32+D38+D42+D47</f>
        <v>0</v>
      </c>
      <c r="E48" s="41">
        <f t="shared" si="9"/>
        <v>378087473</v>
      </c>
      <c r="F48" s="42">
        <f t="shared" si="9"/>
        <v>378087473</v>
      </c>
      <c r="G48" s="42">
        <f t="shared" si="9"/>
        <v>29252519</v>
      </c>
      <c r="H48" s="42">
        <f t="shared" si="9"/>
        <v>28606046</v>
      </c>
      <c r="I48" s="42">
        <f t="shared" si="9"/>
        <v>29681871</v>
      </c>
      <c r="J48" s="42">
        <f t="shared" si="9"/>
        <v>87540436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87540436</v>
      </c>
      <c r="X48" s="42">
        <f t="shared" si="9"/>
        <v>88282690</v>
      </c>
      <c r="Y48" s="42">
        <f t="shared" si="9"/>
        <v>-742254</v>
      </c>
      <c r="Z48" s="43">
        <f>+IF(X48&lt;&gt;0,+(Y48/X48)*100,0)</f>
        <v>-0.8407695778187094</v>
      </c>
      <c r="AA48" s="40">
        <f>+AA28+AA32+AA38+AA42+AA47</f>
        <v>378087473</v>
      </c>
    </row>
    <row r="49" spans="1:27" ht="13.5">
      <c r="A49" s="14" t="s">
        <v>58</v>
      </c>
      <c r="B49" s="15"/>
      <c r="C49" s="44">
        <f aca="true" t="shared" si="10" ref="C49:Y49">+C25-C48</f>
        <v>-83085484</v>
      </c>
      <c r="D49" s="44">
        <f>+D25-D48</f>
        <v>0</v>
      </c>
      <c r="E49" s="45">
        <f t="shared" si="10"/>
        <v>-53864191</v>
      </c>
      <c r="F49" s="46">
        <f t="shared" si="10"/>
        <v>-53864191</v>
      </c>
      <c r="G49" s="46">
        <f t="shared" si="10"/>
        <v>11762776</v>
      </c>
      <c r="H49" s="46">
        <f t="shared" si="10"/>
        <v>-716653</v>
      </c>
      <c r="I49" s="46">
        <f t="shared" si="10"/>
        <v>-11820923</v>
      </c>
      <c r="J49" s="46">
        <f t="shared" si="10"/>
        <v>-774800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-774800</v>
      </c>
      <c r="X49" s="46">
        <f>IF(F25=F48,0,X25-X48)</f>
        <v>5230698</v>
      </c>
      <c r="Y49" s="46">
        <f t="shared" si="10"/>
        <v>-6005498</v>
      </c>
      <c r="Z49" s="47">
        <f>+IF(X49&lt;&gt;0,+(Y49/X49)*100,0)</f>
        <v>-114.81255465331779</v>
      </c>
      <c r="AA49" s="44">
        <f>+AA25-AA48</f>
        <v>-53864191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70447282</v>
      </c>
      <c r="F5" s="21">
        <f t="shared" si="0"/>
        <v>70447282</v>
      </c>
      <c r="G5" s="21">
        <f t="shared" si="0"/>
        <v>20808082</v>
      </c>
      <c r="H5" s="21">
        <f t="shared" si="0"/>
        <v>7015883</v>
      </c>
      <c r="I5" s="21">
        <f t="shared" si="0"/>
        <v>1843802</v>
      </c>
      <c r="J5" s="21">
        <f t="shared" si="0"/>
        <v>29667767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29667767</v>
      </c>
      <c r="X5" s="21">
        <f t="shared" si="0"/>
        <v>21260000</v>
      </c>
      <c r="Y5" s="21">
        <f t="shared" si="0"/>
        <v>8407767</v>
      </c>
      <c r="Z5" s="4">
        <f>+IF(X5&lt;&gt;0,+(Y5/X5)*100,0)</f>
        <v>39.547351834430856</v>
      </c>
      <c r="AA5" s="19">
        <f>SUM(AA6:AA8)</f>
        <v>70447282</v>
      </c>
    </row>
    <row r="6" spans="1:27" ht="13.5">
      <c r="A6" s="5" t="s">
        <v>33</v>
      </c>
      <c r="B6" s="3"/>
      <c r="C6" s="22"/>
      <c r="D6" s="22"/>
      <c r="E6" s="23">
        <v>480000</v>
      </c>
      <c r="F6" s="24">
        <v>480000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480000</v>
      </c>
    </row>
    <row r="7" spans="1:27" ht="13.5">
      <c r="A7" s="5" t="s">
        <v>34</v>
      </c>
      <c r="B7" s="3"/>
      <c r="C7" s="25"/>
      <c r="D7" s="25"/>
      <c r="E7" s="26">
        <v>69717282</v>
      </c>
      <c r="F7" s="27">
        <v>69717282</v>
      </c>
      <c r="G7" s="27">
        <v>20808082</v>
      </c>
      <c r="H7" s="27">
        <v>6081883</v>
      </c>
      <c r="I7" s="27">
        <v>1841054</v>
      </c>
      <c r="J7" s="27">
        <v>28731019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28731019</v>
      </c>
      <c r="X7" s="27">
        <v>21260000</v>
      </c>
      <c r="Y7" s="27">
        <v>7471019</v>
      </c>
      <c r="Z7" s="7">
        <v>35.14</v>
      </c>
      <c r="AA7" s="25">
        <v>69717282</v>
      </c>
    </row>
    <row r="8" spans="1:27" ht="13.5">
      <c r="A8" s="5" t="s">
        <v>35</v>
      </c>
      <c r="B8" s="3"/>
      <c r="C8" s="22"/>
      <c r="D8" s="22"/>
      <c r="E8" s="23">
        <v>250000</v>
      </c>
      <c r="F8" s="24">
        <v>250000</v>
      </c>
      <c r="G8" s="24"/>
      <c r="H8" s="24">
        <v>934000</v>
      </c>
      <c r="I8" s="24">
        <v>2748</v>
      </c>
      <c r="J8" s="24">
        <v>936748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936748</v>
      </c>
      <c r="X8" s="24"/>
      <c r="Y8" s="24">
        <v>936748</v>
      </c>
      <c r="Z8" s="6">
        <v>0</v>
      </c>
      <c r="AA8" s="22">
        <v>250000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8446356</v>
      </c>
      <c r="F9" s="21">
        <f t="shared" si="1"/>
        <v>8446356</v>
      </c>
      <c r="G9" s="21">
        <f t="shared" si="1"/>
        <v>41379</v>
      </c>
      <c r="H9" s="21">
        <f t="shared" si="1"/>
        <v>982662</v>
      </c>
      <c r="I9" s="21">
        <f t="shared" si="1"/>
        <v>29349</v>
      </c>
      <c r="J9" s="21">
        <f t="shared" si="1"/>
        <v>1053390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1053390</v>
      </c>
      <c r="X9" s="21">
        <f t="shared" si="1"/>
        <v>1299000</v>
      </c>
      <c r="Y9" s="21">
        <f t="shared" si="1"/>
        <v>-245610</v>
      </c>
      <c r="Z9" s="4">
        <f>+IF(X9&lt;&gt;0,+(Y9/X9)*100,0)</f>
        <v>-18.907621247113163</v>
      </c>
      <c r="AA9" s="19">
        <f>SUM(AA10:AA14)</f>
        <v>8446356</v>
      </c>
    </row>
    <row r="10" spans="1:27" ht="13.5">
      <c r="A10" s="5" t="s">
        <v>37</v>
      </c>
      <c r="B10" s="3"/>
      <c r="C10" s="22"/>
      <c r="D10" s="22"/>
      <c r="E10" s="23">
        <v>2622625</v>
      </c>
      <c r="F10" s="24">
        <v>2622625</v>
      </c>
      <c r="G10" s="24">
        <v>41379</v>
      </c>
      <c r="H10" s="24">
        <v>982662</v>
      </c>
      <c r="I10" s="24">
        <v>29349</v>
      </c>
      <c r="J10" s="24">
        <v>1053390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1053390</v>
      </c>
      <c r="X10" s="24">
        <v>49000</v>
      </c>
      <c r="Y10" s="24">
        <v>1004390</v>
      </c>
      <c r="Z10" s="6">
        <v>2049.78</v>
      </c>
      <c r="AA10" s="22">
        <v>2622625</v>
      </c>
    </row>
    <row r="11" spans="1:27" ht="13.5">
      <c r="A11" s="5" t="s">
        <v>38</v>
      </c>
      <c r="B11" s="3"/>
      <c r="C11" s="22"/>
      <c r="D11" s="22"/>
      <c r="E11" s="23">
        <v>91200</v>
      </c>
      <c r="F11" s="24">
        <v>91200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91200</v>
      </c>
    </row>
    <row r="12" spans="1:27" ht="13.5">
      <c r="A12" s="5" t="s">
        <v>39</v>
      </c>
      <c r="B12" s="3"/>
      <c r="C12" s="22"/>
      <c r="D12" s="22"/>
      <c r="E12" s="23">
        <v>5732531</v>
      </c>
      <c r="F12" s="24">
        <v>5732531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1250000</v>
      </c>
      <c r="Y12" s="24">
        <v>-1250000</v>
      </c>
      <c r="Z12" s="6">
        <v>-100</v>
      </c>
      <c r="AA12" s="22">
        <v>5732531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15084982</v>
      </c>
      <c r="F15" s="21">
        <f t="shared" si="2"/>
        <v>15084982</v>
      </c>
      <c r="G15" s="21">
        <f t="shared" si="2"/>
        <v>152637</v>
      </c>
      <c r="H15" s="21">
        <f t="shared" si="2"/>
        <v>208139</v>
      </c>
      <c r="I15" s="21">
        <f t="shared" si="2"/>
        <v>226846</v>
      </c>
      <c r="J15" s="21">
        <f t="shared" si="2"/>
        <v>587622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587622</v>
      </c>
      <c r="X15" s="21">
        <f t="shared" si="2"/>
        <v>8500</v>
      </c>
      <c r="Y15" s="21">
        <f t="shared" si="2"/>
        <v>579122</v>
      </c>
      <c r="Z15" s="4">
        <f>+IF(X15&lt;&gt;0,+(Y15/X15)*100,0)</f>
        <v>6813.200000000001</v>
      </c>
      <c r="AA15" s="19">
        <f>SUM(AA16:AA18)</f>
        <v>15084982</v>
      </c>
    </row>
    <row r="16" spans="1:27" ht="13.5">
      <c r="A16" s="5" t="s">
        <v>43</v>
      </c>
      <c r="B16" s="3"/>
      <c r="C16" s="22"/>
      <c r="D16" s="22"/>
      <c r="E16" s="23">
        <v>15084982</v>
      </c>
      <c r="F16" s="24">
        <v>15084982</v>
      </c>
      <c r="G16" s="24"/>
      <c r="H16" s="24"/>
      <c r="I16" s="24">
        <v>26400</v>
      </c>
      <c r="J16" s="24">
        <v>26400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26400</v>
      </c>
      <c r="X16" s="24">
        <v>8500</v>
      </c>
      <c r="Y16" s="24">
        <v>17900</v>
      </c>
      <c r="Z16" s="6">
        <v>210.59</v>
      </c>
      <c r="AA16" s="22">
        <v>15084982</v>
      </c>
    </row>
    <row r="17" spans="1:27" ht="13.5">
      <c r="A17" s="5" t="s">
        <v>44</v>
      </c>
      <c r="B17" s="3"/>
      <c r="C17" s="22"/>
      <c r="D17" s="22"/>
      <c r="E17" s="23"/>
      <c r="F17" s="24"/>
      <c r="G17" s="24">
        <v>152637</v>
      </c>
      <c r="H17" s="24">
        <v>208139</v>
      </c>
      <c r="I17" s="24">
        <v>200446</v>
      </c>
      <c r="J17" s="24">
        <v>561222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561222</v>
      </c>
      <c r="X17" s="24"/>
      <c r="Y17" s="24">
        <v>561222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56765705</v>
      </c>
      <c r="F19" s="21">
        <f t="shared" si="3"/>
        <v>56765705</v>
      </c>
      <c r="G19" s="21">
        <f t="shared" si="3"/>
        <v>4381416</v>
      </c>
      <c r="H19" s="21">
        <f t="shared" si="3"/>
        <v>4644370</v>
      </c>
      <c r="I19" s="21">
        <f t="shared" si="3"/>
        <v>4801456</v>
      </c>
      <c r="J19" s="21">
        <f t="shared" si="3"/>
        <v>13827242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13827242</v>
      </c>
      <c r="X19" s="21">
        <f t="shared" si="3"/>
        <v>16135000</v>
      </c>
      <c r="Y19" s="21">
        <f t="shared" si="3"/>
        <v>-2307758</v>
      </c>
      <c r="Z19" s="4">
        <f>+IF(X19&lt;&gt;0,+(Y19/X19)*100,0)</f>
        <v>-14.302807561202355</v>
      </c>
      <c r="AA19" s="19">
        <f>SUM(AA20:AA23)</f>
        <v>56765705</v>
      </c>
    </row>
    <row r="20" spans="1:27" ht="13.5">
      <c r="A20" s="5" t="s">
        <v>47</v>
      </c>
      <c r="B20" s="3"/>
      <c r="C20" s="22"/>
      <c r="D20" s="22"/>
      <c r="E20" s="23">
        <v>28759841</v>
      </c>
      <c r="F20" s="24">
        <v>28759841</v>
      </c>
      <c r="G20" s="24">
        <v>2116862</v>
      </c>
      <c r="H20" s="24">
        <v>2348814</v>
      </c>
      <c r="I20" s="24">
        <v>2275883</v>
      </c>
      <c r="J20" s="24">
        <v>6741559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6741559</v>
      </c>
      <c r="X20" s="24">
        <v>8800000</v>
      </c>
      <c r="Y20" s="24">
        <v>-2058441</v>
      </c>
      <c r="Z20" s="6">
        <v>-23.39</v>
      </c>
      <c r="AA20" s="22">
        <v>28759841</v>
      </c>
    </row>
    <row r="21" spans="1:27" ht="13.5">
      <c r="A21" s="5" t="s">
        <v>48</v>
      </c>
      <c r="B21" s="3"/>
      <c r="C21" s="22"/>
      <c r="D21" s="22"/>
      <c r="E21" s="23">
        <v>12874170</v>
      </c>
      <c r="F21" s="24">
        <v>12874170</v>
      </c>
      <c r="G21" s="24">
        <v>916822</v>
      </c>
      <c r="H21" s="24">
        <v>949085</v>
      </c>
      <c r="I21" s="24">
        <v>1175261</v>
      </c>
      <c r="J21" s="24">
        <v>3041168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3041168</v>
      </c>
      <c r="X21" s="24">
        <v>3150000</v>
      </c>
      <c r="Y21" s="24">
        <v>-108832</v>
      </c>
      <c r="Z21" s="6">
        <v>-3.45</v>
      </c>
      <c r="AA21" s="22">
        <v>12874170</v>
      </c>
    </row>
    <row r="22" spans="1:27" ht="13.5">
      <c r="A22" s="5" t="s">
        <v>49</v>
      </c>
      <c r="B22" s="3"/>
      <c r="C22" s="25"/>
      <c r="D22" s="25"/>
      <c r="E22" s="26">
        <v>9326236</v>
      </c>
      <c r="F22" s="27">
        <v>9326236</v>
      </c>
      <c r="G22" s="27">
        <v>856059</v>
      </c>
      <c r="H22" s="27">
        <v>853543</v>
      </c>
      <c r="I22" s="27">
        <v>856762</v>
      </c>
      <c r="J22" s="27">
        <v>2566364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2566364</v>
      </c>
      <c r="X22" s="27">
        <v>2610000</v>
      </c>
      <c r="Y22" s="27">
        <v>-43636</v>
      </c>
      <c r="Z22" s="7">
        <v>-1.67</v>
      </c>
      <c r="AA22" s="25">
        <v>9326236</v>
      </c>
    </row>
    <row r="23" spans="1:27" ht="13.5">
      <c r="A23" s="5" t="s">
        <v>50</v>
      </c>
      <c r="B23" s="3"/>
      <c r="C23" s="22"/>
      <c r="D23" s="22"/>
      <c r="E23" s="23">
        <v>5805458</v>
      </c>
      <c r="F23" s="24">
        <v>5805458</v>
      </c>
      <c r="G23" s="24">
        <v>491673</v>
      </c>
      <c r="H23" s="24">
        <v>492928</v>
      </c>
      <c r="I23" s="24">
        <v>493550</v>
      </c>
      <c r="J23" s="24">
        <v>1478151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1478151</v>
      </c>
      <c r="X23" s="24">
        <v>1575000</v>
      </c>
      <c r="Y23" s="24">
        <v>-96849</v>
      </c>
      <c r="Z23" s="6">
        <v>-6.15</v>
      </c>
      <c r="AA23" s="22">
        <v>5805458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150744325</v>
      </c>
      <c r="F25" s="42">
        <f t="shared" si="4"/>
        <v>150744325</v>
      </c>
      <c r="G25" s="42">
        <f t="shared" si="4"/>
        <v>25383514</v>
      </c>
      <c r="H25" s="42">
        <f t="shared" si="4"/>
        <v>12851054</v>
      </c>
      <c r="I25" s="42">
        <f t="shared" si="4"/>
        <v>6901453</v>
      </c>
      <c r="J25" s="42">
        <f t="shared" si="4"/>
        <v>45136021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45136021</v>
      </c>
      <c r="X25" s="42">
        <f t="shared" si="4"/>
        <v>38702500</v>
      </c>
      <c r="Y25" s="42">
        <f t="shared" si="4"/>
        <v>6433521</v>
      </c>
      <c r="Z25" s="43">
        <f>+IF(X25&lt;&gt;0,+(Y25/X25)*100,0)</f>
        <v>16.62301143336994</v>
      </c>
      <c r="AA25" s="40">
        <f>+AA5+AA9+AA15+AA19+AA24</f>
        <v>150744325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70120705</v>
      </c>
      <c r="F28" s="21">
        <f t="shared" si="5"/>
        <v>70120705</v>
      </c>
      <c r="G28" s="21">
        <f t="shared" si="5"/>
        <v>4013359</v>
      </c>
      <c r="H28" s="21">
        <f t="shared" si="5"/>
        <v>3004833</v>
      </c>
      <c r="I28" s="21">
        <f t="shared" si="5"/>
        <v>4985322</v>
      </c>
      <c r="J28" s="21">
        <f t="shared" si="5"/>
        <v>12003514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12003514</v>
      </c>
      <c r="X28" s="21">
        <f t="shared" si="5"/>
        <v>13800000</v>
      </c>
      <c r="Y28" s="21">
        <f t="shared" si="5"/>
        <v>-1796486</v>
      </c>
      <c r="Z28" s="4">
        <f>+IF(X28&lt;&gt;0,+(Y28/X28)*100,0)</f>
        <v>-13.018014492753624</v>
      </c>
      <c r="AA28" s="19">
        <f>SUM(AA29:AA31)</f>
        <v>70120705</v>
      </c>
    </row>
    <row r="29" spans="1:27" ht="13.5">
      <c r="A29" s="5" t="s">
        <v>33</v>
      </c>
      <c r="B29" s="3"/>
      <c r="C29" s="22"/>
      <c r="D29" s="22"/>
      <c r="E29" s="23">
        <v>9922449</v>
      </c>
      <c r="F29" s="24">
        <v>9922449</v>
      </c>
      <c r="G29" s="24">
        <v>1923543</v>
      </c>
      <c r="H29" s="24">
        <v>1363274</v>
      </c>
      <c r="I29" s="24">
        <v>1468744</v>
      </c>
      <c r="J29" s="24">
        <v>4755561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4755561</v>
      </c>
      <c r="X29" s="24">
        <v>1550000</v>
      </c>
      <c r="Y29" s="24">
        <v>3205561</v>
      </c>
      <c r="Z29" s="6">
        <v>206.81</v>
      </c>
      <c r="AA29" s="22">
        <v>9922449</v>
      </c>
    </row>
    <row r="30" spans="1:27" ht="13.5">
      <c r="A30" s="5" t="s">
        <v>34</v>
      </c>
      <c r="B30" s="3"/>
      <c r="C30" s="25"/>
      <c r="D30" s="25"/>
      <c r="E30" s="26">
        <v>41625133</v>
      </c>
      <c r="F30" s="27">
        <v>41625133</v>
      </c>
      <c r="G30" s="27">
        <v>830184</v>
      </c>
      <c r="H30" s="27">
        <v>755226</v>
      </c>
      <c r="I30" s="27">
        <v>840091</v>
      </c>
      <c r="J30" s="27">
        <v>2425501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2425501</v>
      </c>
      <c r="X30" s="27">
        <v>8000000</v>
      </c>
      <c r="Y30" s="27">
        <v>-5574499</v>
      </c>
      <c r="Z30" s="7">
        <v>-69.68</v>
      </c>
      <c r="AA30" s="25">
        <v>41625133</v>
      </c>
    </row>
    <row r="31" spans="1:27" ht="13.5">
      <c r="A31" s="5" t="s">
        <v>35</v>
      </c>
      <c r="B31" s="3"/>
      <c r="C31" s="22"/>
      <c r="D31" s="22"/>
      <c r="E31" s="23">
        <v>18573123</v>
      </c>
      <c r="F31" s="24">
        <v>18573123</v>
      </c>
      <c r="G31" s="24">
        <v>1259632</v>
      </c>
      <c r="H31" s="24">
        <v>886333</v>
      </c>
      <c r="I31" s="24">
        <v>2676487</v>
      </c>
      <c r="J31" s="24">
        <v>4822452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4822452</v>
      </c>
      <c r="X31" s="24">
        <v>4250000</v>
      </c>
      <c r="Y31" s="24">
        <v>572452</v>
      </c>
      <c r="Z31" s="6">
        <v>13.47</v>
      </c>
      <c r="AA31" s="22">
        <v>18573123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15519609</v>
      </c>
      <c r="F32" s="21">
        <f t="shared" si="6"/>
        <v>15519609</v>
      </c>
      <c r="G32" s="21">
        <f t="shared" si="6"/>
        <v>519853</v>
      </c>
      <c r="H32" s="21">
        <f t="shared" si="6"/>
        <v>411911</v>
      </c>
      <c r="I32" s="21">
        <f t="shared" si="6"/>
        <v>462685</v>
      </c>
      <c r="J32" s="21">
        <f t="shared" si="6"/>
        <v>1394449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1394449</v>
      </c>
      <c r="X32" s="21">
        <f t="shared" si="6"/>
        <v>3162000</v>
      </c>
      <c r="Y32" s="21">
        <f t="shared" si="6"/>
        <v>-1767551</v>
      </c>
      <c r="Z32" s="4">
        <f>+IF(X32&lt;&gt;0,+(Y32/X32)*100,0)</f>
        <v>-55.899778621125876</v>
      </c>
      <c r="AA32" s="19">
        <f>SUM(AA33:AA37)</f>
        <v>15519609</v>
      </c>
    </row>
    <row r="33" spans="1:27" ht="13.5">
      <c r="A33" s="5" t="s">
        <v>37</v>
      </c>
      <c r="B33" s="3"/>
      <c r="C33" s="22"/>
      <c r="D33" s="22"/>
      <c r="E33" s="23">
        <v>7391822</v>
      </c>
      <c r="F33" s="24">
        <v>7391822</v>
      </c>
      <c r="G33" s="24">
        <v>519853</v>
      </c>
      <c r="H33" s="24">
        <v>411911</v>
      </c>
      <c r="I33" s="24">
        <v>462685</v>
      </c>
      <c r="J33" s="24">
        <v>1394449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1394449</v>
      </c>
      <c r="X33" s="24">
        <v>1005000</v>
      </c>
      <c r="Y33" s="24">
        <v>389449</v>
      </c>
      <c r="Z33" s="6">
        <v>38.75</v>
      </c>
      <c r="AA33" s="22">
        <v>7391822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8127787</v>
      </c>
      <c r="F35" s="24">
        <v>8127787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2157000</v>
      </c>
      <c r="Y35" s="24">
        <v>-2157000</v>
      </c>
      <c r="Z35" s="6">
        <v>-100</v>
      </c>
      <c r="AA35" s="22">
        <v>8127787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6207265</v>
      </c>
      <c r="F38" s="21">
        <f t="shared" si="7"/>
        <v>6207265</v>
      </c>
      <c r="G38" s="21">
        <f t="shared" si="7"/>
        <v>558852</v>
      </c>
      <c r="H38" s="21">
        <f t="shared" si="7"/>
        <v>613631</v>
      </c>
      <c r="I38" s="21">
        <f t="shared" si="7"/>
        <v>963882</v>
      </c>
      <c r="J38" s="21">
        <f t="shared" si="7"/>
        <v>2136365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2136365</v>
      </c>
      <c r="X38" s="21">
        <f t="shared" si="7"/>
        <v>1170250</v>
      </c>
      <c r="Y38" s="21">
        <f t="shared" si="7"/>
        <v>966115</v>
      </c>
      <c r="Z38" s="4">
        <f>+IF(X38&lt;&gt;0,+(Y38/X38)*100,0)</f>
        <v>82.55629139072848</v>
      </c>
      <c r="AA38" s="19">
        <f>SUM(AA39:AA41)</f>
        <v>6207265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>
        <v>352417</v>
      </c>
      <c r="J39" s="24">
        <v>352417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352417</v>
      </c>
      <c r="X39" s="24"/>
      <c r="Y39" s="24">
        <v>352417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6207265</v>
      </c>
      <c r="F40" s="24">
        <v>6207265</v>
      </c>
      <c r="G40" s="24">
        <v>558852</v>
      </c>
      <c r="H40" s="24">
        <v>613631</v>
      </c>
      <c r="I40" s="24">
        <v>611465</v>
      </c>
      <c r="J40" s="24">
        <v>1783948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1783948</v>
      </c>
      <c r="X40" s="24">
        <v>1170250</v>
      </c>
      <c r="Y40" s="24">
        <v>613698</v>
      </c>
      <c r="Z40" s="6">
        <v>52.44</v>
      </c>
      <c r="AA40" s="22">
        <v>6207265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54047621</v>
      </c>
      <c r="F42" s="21">
        <f t="shared" si="8"/>
        <v>54047621</v>
      </c>
      <c r="G42" s="21">
        <f t="shared" si="8"/>
        <v>5263516</v>
      </c>
      <c r="H42" s="21">
        <f t="shared" si="8"/>
        <v>5480133</v>
      </c>
      <c r="I42" s="21">
        <f t="shared" si="8"/>
        <v>5306261</v>
      </c>
      <c r="J42" s="21">
        <f t="shared" si="8"/>
        <v>16049910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16049910</v>
      </c>
      <c r="X42" s="21">
        <f t="shared" si="8"/>
        <v>12250000</v>
      </c>
      <c r="Y42" s="21">
        <f t="shared" si="8"/>
        <v>3799910</v>
      </c>
      <c r="Z42" s="4">
        <f>+IF(X42&lt;&gt;0,+(Y42/X42)*100,0)</f>
        <v>31.019673469387754</v>
      </c>
      <c r="AA42" s="19">
        <f>SUM(AA43:AA46)</f>
        <v>54047621</v>
      </c>
    </row>
    <row r="43" spans="1:27" ht="13.5">
      <c r="A43" s="5" t="s">
        <v>47</v>
      </c>
      <c r="B43" s="3"/>
      <c r="C43" s="22"/>
      <c r="D43" s="22"/>
      <c r="E43" s="23">
        <v>33320213</v>
      </c>
      <c r="F43" s="24">
        <v>33320213</v>
      </c>
      <c r="G43" s="24">
        <v>3740485</v>
      </c>
      <c r="H43" s="24">
        <v>3642330</v>
      </c>
      <c r="I43" s="24">
        <v>4049241</v>
      </c>
      <c r="J43" s="24">
        <v>11432056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11432056</v>
      </c>
      <c r="X43" s="24">
        <v>7800000</v>
      </c>
      <c r="Y43" s="24">
        <v>3632056</v>
      </c>
      <c r="Z43" s="6">
        <v>46.56</v>
      </c>
      <c r="AA43" s="22">
        <v>33320213</v>
      </c>
    </row>
    <row r="44" spans="1:27" ht="13.5">
      <c r="A44" s="5" t="s">
        <v>48</v>
      </c>
      <c r="B44" s="3"/>
      <c r="C44" s="22"/>
      <c r="D44" s="22"/>
      <c r="E44" s="23">
        <v>6798490</v>
      </c>
      <c r="F44" s="24">
        <v>6798490</v>
      </c>
      <c r="G44" s="24">
        <v>269487</v>
      </c>
      <c r="H44" s="24">
        <v>715185</v>
      </c>
      <c r="I44" s="24">
        <v>384809</v>
      </c>
      <c r="J44" s="24">
        <v>1369481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1369481</v>
      </c>
      <c r="X44" s="24">
        <v>1660000</v>
      </c>
      <c r="Y44" s="24">
        <v>-290519</v>
      </c>
      <c r="Z44" s="6">
        <v>-17.5</v>
      </c>
      <c r="AA44" s="22">
        <v>6798490</v>
      </c>
    </row>
    <row r="45" spans="1:27" ht="13.5">
      <c r="A45" s="5" t="s">
        <v>49</v>
      </c>
      <c r="B45" s="3"/>
      <c r="C45" s="25"/>
      <c r="D45" s="25"/>
      <c r="E45" s="26">
        <v>5535748</v>
      </c>
      <c r="F45" s="27">
        <v>5535748</v>
      </c>
      <c r="G45" s="27">
        <v>914588</v>
      </c>
      <c r="H45" s="27">
        <v>818454</v>
      </c>
      <c r="I45" s="27">
        <v>565064</v>
      </c>
      <c r="J45" s="27">
        <v>2298106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2298106</v>
      </c>
      <c r="X45" s="27">
        <v>1200000</v>
      </c>
      <c r="Y45" s="27">
        <v>1098106</v>
      </c>
      <c r="Z45" s="7">
        <v>91.51</v>
      </c>
      <c r="AA45" s="25">
        <v>5535748</v>
      </c>
    </row>
    <row r="46" spans="1:27" ht="13.5">
      <c r="A46" s="5" t="s">
        <v>50</v>
      </c>
      <c r="B46" s="3"/>
      <c r="C46" s="22"/>
      <c r="D46" s="22"/>
      <c r="E46" s="23">
        <v>8393170</v>
      </c>
      <c r="F46" s="24">
        <v>8393170</v>
      </c>
      <c r="G46" s="24">
        <v>338956</v>
      </c>
      <c r="H46" s="24">
        <v>304164</v>
      </c>
      <c r="I46" s="24">
        <v>307147</v>
      </c>
      <c r="J46" s="24">
        <v>950267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950267</v>
      </c>
      <c r="X46" s="24">
        <v>1590000</v>
      </c>
      <c r="Y46" s="24">
        <v>-639733</v>
      </c>
      <c r="Z46" s="6">
        <v>-40.23</v>
      </c>
      <c r="AA46" s="22">
        <v>8393170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145895200</v>
      </c>
      <c r="F48" s="42">
        <f t="shared" si="9"/>
        <v>145895200</v>
      </c>
      <c r="G48" s="42">
        <f t="shared" si="9"/>
        <v>10355580</v>
      </c>
      <c r="H48" s="42">
        <f t="shared" si="9"/>
        <v>9510508</v>
      </c>
      <c r="I48" s="42">
        <f t="shared" si="9"/>
        <v>11718150</v>
      </c>
      <c r="J48" s="42">
        <f t="shared" si="9"/>
        <v>31584238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31584238</v>
      </c>
      <c r="X48" s="42">
        <f t="shared" si="9"/>
        <v>30382250</v>
      </c>
      <c r="Y48" s="42">
        <f t="shared" si="9"/>
        <v>1201988</v>
      </c>
      <c r="Z48" s="43">
        <f>+IF(X48&lt;&gt;0,+(Y48/X48)*100,0)</f>
        <v>3.956217857466119</v>
      </c>
      <c r="AA48" s="40">
        <f>+AA28+AA32+AA38+AA42+AA47</f>
        <v>145895200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4849125</v>
      </c>
      <c r="F49" s="46">
        <f t="shared" si="10"/>
        <v>4849125</v>
      </c>
      <c r="G49" s="46">
        <f t="shared" si="10"/>
        <v>15027934</v>
      </c>
      <c r="H49" s="46">
        <f t="shared" si="10"/>
        <v>3340546</v>
      </c>
      <c r="I49" s="46">
        <f t="shared" si="10"/>
        <v>-4816697</v>
      </c>
      <c r="J49" s="46">
        <f t="shared" si="10"/>
        <v>13551783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13551783</v>
      </c>
      <c r="X49" s="46">
        <f>IF(F25=F48,0,X25-X48)</f>
        <v>8320250</v>
      </c>
      <c r="Y49" s="46">
        <f t="shared" si="10"/>
        <v>5231533</v>
      </c>
      <c r="Z49" s="47">
        <f>+IF(X49&lt;&gt;0,+(Y49/X49)*100,0)</f>
        <v>62.877113067516</v>
      </c>
      <c r="AA49" s="44">
        <f>+AA25-AA48</f>
        <v>4849125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95342718</v>
      </c>
      <c r="F5" s="21">
        <f t="shared" si="0"/>
        <v>95342718</v>
      </c>
      <c r="G5" s="21">
        <f t="shared" si="0"/>
        <v>39095573</v>
      </c>
      <c r="H5" s="21">
        <f t="shared" si="0"/>
        <v>509582</v>
      </c>
      <c r="I5" s="21">
        <f t="shared" si="0"/>
        <v>233021</v>
      </c>
      <c r="J5" s="21">
        <f t="shared" si="0"/>
        <v>39838176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39838176</v>
      </c>
      <c r="X5" s="21">
        <f t="shared" si="0"/>
        <v>23835753</v>
      </c>
      <c r="Y5" s="21">
        <f t="shared" si="0"/>
        <v>16002423</v>
      </c>
      <c r="Z5" s="4">
        <f>+IF(X5&lt;&gt;0,+(Y5/X5)*100,0)</f>
        <v>67.13621759715332</v>
      </c>
      <c r="AA5" s="19">
        <f>SUM(AA6:AA8)</f>
        <v>95342718</v>
      </c>
    </row>
    <row r="6" spans="1:27" ht="13.5">
      <c r="A6" s="5" t="s">
        <v>33</v>
      </c>
      <c r="B6" s="3"/>
      <c r="C6" s="22"/>
      <c r="D6" s="22"/>
      <c r="E6" s="23">
        <v>42400657</v>
      </c>
      <c r="F6" s="24">
        <v>42400657</v>
      </c>
      <c r="G6" s="24">
        <v>16609438</v>
      </c>
      <c r="H6" s="24">
        <v>7205</v>
      </c>
      <c r="I6" s="24">
        <v>22369</v>
      </c>
      <c r="J6" s="24">
        <v>16639012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16639012</v>
      </c>
      <c r="X6" s="24">
        <v>10600251</v>
      </c>
      <c r="Y6" s="24">
        <v>6038761</v>
      </c>
      <c r="Z6" s="6">
        <v>56.97</v>
      </c>
      <c r="AA6" s="22">
        <v>42400657</v>
      </c>
    </row>
    <row r="7" spans="1:27" ht="13.5">
      <c r="A7" s="5" t="s">
        <v>34</v>
      </c>
      <c r="B7" s="3"/>
      <c r="C7" s="25"/>
      <c r="D7" s="25"/>
      <c r="E7" s="26">
        <v>25010061</v>
      </c>
      <c r="F7" s="27">
        <v>25010061</v>
      </c>
      <c r="G7" s="27">
        <v>15010818</v>
      </c>
      <c r="H7" s="27">
        <v>485540</v>
      </c>
      <c r="I7" s="27">
        <v>210652</v>
      </c>
      <c r="J7" s="27">
        <v>15707010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15707010</v>
      </c>
      <c r="X7" s="27">
        <v>6252501</v>
      </c>
      <c r="Y7" s="27">
        <v>9454509</v>
      </c>
      <c r="Z7" s="7">
        <v>151.21</v>
      </c>
      <c r="AA7" s="25">
        <v>25010061</v>
      </c>
    </row>
    <row r="8" spans="1:27" ht="13.5">
      <c r="A8" s="5" t="s">
        <v>35</v>
      </c>
      <c r="B8" s="3"/>
      <c r="C8" s="22"/>
      <c r="D8" s="22"/>
      <c r="E8" s="23">
        <v>27932000</v>
      </c>
      <c r="F8" s="24">
        <v>27932000</v>
      </c>
      <c r="G8" s="24">
        <v>7475317</v>
      </c>
      <c r="H8" s="24">
        <v>16837</v>
      </c>
      <c r="I8" s="24"/>
      <c r="J8" s="24">
        <v>7492154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7492154</v>
      </c>
      <c r="X8" s="24">
        <v>6983001</v>
      </c>
      <c r="Y8" s="24">
        <v>509153</v>
      </c>
      <c r="Z8" s="6">
        <v>7.29</v>
      </c>
      <c r="AA8" s="22">
        <v>27932000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12508576</v>
      </c>
      <c r="F9" s="21">
        <f t="shared" si="1"/>
        <v>12508576</v>
      </c>
      <c r="G9" s="21">
        <f t="shared" si="1"/>
        <v>5102256</v>
      </c>
      <c r="H9" s="21">
        <f t="shared" si="1"/>
        <v>31700</v>
      </c>
      <c r="I9" s="21">
        <f t="shared" si="1"/>
        <v>41227</v>
      </c>
      <c r="J9" s="21">
        <f t="shared" si="1"/>
        <v>5175183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5175183</v>
      </c>
      <c r="X9" s="21">
        <f t="shared" si="1"/>
        <v>3127251</v>
      </c>
      <c r="Y9" s="21">
        <f t="shared" si="1"/>
        <v>2047932</v>
      </c>
      <c r="Z9" s="4">
        <f>+IF(X9&lt;&gt;0,+(Y9/X9)*100,0)</f>
        <v>65.48665265436001</v>
      </c>
      <c r="AA9" s="19">
        <f>SUM(AA10:AA14)</f>
        <v>12508576</v>
      </c>
    </row>
    <row r="10" spans="1:27" ht="13.5">
      <c r="A10" s="5" t="s">
        <v>37</v>
      </c>
      <c r="B10" s="3"/>
      <c r="C10" s="22"/>
      <c r="D10" s="22"/>
      <c r="E10" s="23">
        <v>5036037</v>
      </c>
      <c r="F10" s="24">
        <v>5036037</v>
      </c>
      <c r="G10" s="24">
        <v>2102256</v>
      </c>
      <c r="H10" s="24">
        <v>31700</v>
      </c>
      <c r="I10" s="24">
        <v>41227</v>
      </c>
      <c r="J10" s="24">
        <v>2175183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2175183</v>
      </c>
      <c r="X10" s="24">
        <v>1259001</v>
      </c>
      <c r="Y10" s="24">
        <v>916182</v>
      </c>
      <c r="Z10" s="6">
        <v>72.77</v>
      </c>
      <c r="AA10" s="22">
        <v>5036037</v>
      </c>
    </row>
    <row r="11" spans="1:27" ht="13.5">
      <c r="A11" s="5" t="s">
        <v>38</v>
      </c>
      <c r="B11" s="3"/>
      <c r="C11" s="22"/>
      <c r="D11" s="22"/>
      <c r="E11" s="23">
        <v>7472539</v>
      </c>
      <c r="F11" s="24">
        <v>7472539</v>
      </c>
      <c r="G11" s="24">
        <v>3000000</v>
      </c>
      <c r="H11" s="24"/>
      <c r="I11" s="24"/>
      <c r="J11" s="24">
        <v>3000000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3000000</v>
      </c>
      <c r="X11" s="24">
        <v>1868250</v>
      </c>
      <c r="Y11" s="24">
        <v>1131750</v>
      </c>
      <c r="Z11" s="6">
        <v>60.58</v>
      </c>
      <c r="AA11" s="22">
        <v>7472539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22990329</v>
      </c>
      <c r="F15" s="21">
        <f t="shared" si="2"/>
        <v>22990329</v>
      </c>
      <c r="G15" s="21">
        <f t="shared" si="2"/>
        <v>25182769</v>
      </c>
      <c r="H15" s="21">
        <f t="shared" si="2"/>
        <v>487256</v>
      </c>
      <c r="I15" s="21">
        <f t="shared" si="2"/>
        <v>7628</v>
      </c>
      <c r="J15" s="21">
        <f t="shared" si="2"/>
        <v>25677653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25677653</v>
      </c>
      <c r="X15" s="21">
        <f t="shared" si="2"/>
        <v>5747499</v>
      </c>
      <c r="Y15" s="21">
        <f t="shared" si="2"/>
        <v>19930154</v>
      </c>
      <c r="Z15" s="4">
        <f>+IF(X15&lt;&gt;0,+(Y15/X15)*100,0)</f>
        <v>346.7622003935973</v>
      </c>
      <c r="AA15" s="19">
        <f>SUM(AA16:AA18)</f>
        <v>22990329</v>
      </c>
    </row>
    <row r="16" spans="1:27" ht="13.5">
      <c r="A16" s="5" t="s">
        <v>43</v>
      </c>
      <c r="B16" s="3"/>
      <c r="C16" s="22"/>
      <c r="D16" s="22"/>
      <c r="E16" s="23">
        <v>7447135</v>
      </c>
      <c r="F16" s="24">
        <v>7447135</v>
      </c>
      <c r="G16" s="24">
        <v>20182769</v>
      </c>
      <c r="H16" s="24">
        <v>5256</v>
      </c>
      <c r="I16" s="24">
        <v>7628</v>
      </c>
      <c r="J16" s="24">
        <v>20195653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20195653</v>
      </c>
      <c r="X16" s="24">
        <v>1861749</v>
      </c>
      <c r="Y16" s="24">
        <v>18333904</v>
      </c>
      <c r="Z16" s="6">
        <v>984.77</v>
      </c>
      <c r="AA16" s="22">
        <v>7447135</v>
      </c>
    </row>
    <row r="17" spans="1:27" ht="13.5">
      <c r="A17" s="5" t="s">
        <v>44</v>
      </c>
      <c r="B17" s="3"/>
      <c r="C17" s="22"/>
      <c r="D17" s="22"/>
      <c r="E17" s="23">
        <v>15543194</v>
      </c>
      <c r="F17" s="24">
        <v>15543194</v>
      </c>
      <c r="G17" s="24">
        <v>5000000</v>
      </c>
      <c r="H17" s="24">
        <v>482000</v>
      </c>
      <c r="I17" s="24"/>
      <c r="J17" s="24">
        <v>5482000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5482000</v>
      </c>
      <c r="X17" s="24">
        <v>3885750</v>
      </c>
      <c r="Y17" s="24">
        <v>1596250</v>
      </c>
      <c r="Z17" s="6">
        <v>41.08</v>
      </c>
      <c r="AA17" s="22">
        <v>15543194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38367793</v>
      </c>
      <c r="F19" s="21">
        <f t="shared" si="3"/>
        <v>38367793</v>
      </c>
      <c r="G19" s="21">
        <f t="shared" si="3"/>
        <v>14657019</v>
      </c>
      <c r="H19" s="21">
        <f t="shared" si="3"/>
        <v>1677818</v>
      </c>
      <c r="I19" s="21">
        <f t="shared" si="3"/>
        <v>596705</v>
      </c>
      <c r="J19" s="21">
        <f t="shared" si="3"/>
        <v>16931542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16931542</v>
      </c>
      <c r="X19" s="21">
        <f t="shared" si="3"/>
        <v>9591996</v>
      </c>
      <c r="Y19" s="21">
        <f t="shared" si="3"/>
        <v>7339546</v>
      </c>
      <c r="Z19" s="4">
        <f>+IF(X19&lt;&gt;0,+(Y19/X19)*100,0)</f>
        <v>76.5174005493747</v>
      </c>
      <c r="AA19" s="19">
        <f>SUM(AA20:AA23)</f>
        <v>38367793</v>
      </c>
    </row>
    <row r="20" spans="1:27" ht="13.5">
      <c r="A20" s="5" t="s">
        <v>47</v>
      </c>
      <c r="B20" s="3"/>
      <c r="C20" s="22"/>
      <c r="D20" s="22"/>
      <c r="E20" s="23">
        <v>10861259</v>
      </c>
      <c r="F20" s="24">
        <v>10861259</v>
      </c>
      <c r="G20" s="24">
        <v>2271713</v>
      </c>
      <c r="H20" s="24">
        <v>1280612</v>
      </c>
      <c r="I20" s="24">
        <v>218172</v>
      </c>
      <c r="J20" s="24">
        <v>3770497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3770497</v>
      </c>
      <c r="X20" s="24">
        <v>2715249</v>
      </c>
      <c r="Y20" s="24">
        <v>1055248</v>
      </c>
      <c r="Z20" s="6">
        <v>38.86</v>
      </c>
      <c r="AA20" s="22">
        <v>10861259</v>
      </c>
    </row>
    <row r="21" spans="1:27" ht="13.5">
      <c r="A21" s="5" t="s">
        <v>48</v>
      </c>
      <c r="B21" s="3"/>
      <c r="C21" s="22"/>
      <c r="D21" s="22"/>
      <c r="E21" s="23">
        <v>4476500</v>
      </c>
      <c r="F21" s="24">
        <v>4476500</v>
      </c>
      <c r="G21" s="24">
        <v>4022487</v>
      </c>
      <c r="H21" s="24">
        <v>43326</v>
      </c>
      <c r="I21" s="24">
        <v>37089</v>
      </c>
      <c r="J21" s="24">
        <v>4102902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4102902</v>
      </c>
      <c r="X21" s="24">
        <v>1119249</v>
      </c>
      <c r="Y21" s="24">
        <v>2983653</v>
      </c>
      <c r="Z21" s="6">
        <v>266.58</v>
      </c>
      <c r="AA21" s="22">
        <v>4476500</v>
      </c>
    </row>
    <row r="22" spans="1:27" ht="13.5">
      <c r="A22" s="5" t="s">
        <v>49</v>
      </c>
      <c r="B22" s="3"/>
      <c r="C22" s="25"/>
      <c r="D22" s="25"/>
      <c r="E22" s="26">
        <v>7959977</v>
      </c>
      <c r="F22" s="27">
        <v>7959977</v>
      </c>
      <c r="G22" s="27">
        <v>3138019</v>
      </c>
      <c r="H22" s="27">
        <v>136203</v>
      </c>
      <c r="I22" s="27">
        <v>133085</v>
      </c>
      <c r="J22" s="27">
        <v>3407307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3407307</v>
      </c>
      <c r="X22" s="27">
        <v>1989999</v>
      </c>
      <c r="Y22" s="27">
        <v>1417308</v>
      </c>
      <c r="Z22" s="7">
        <v>71.22</v>
      </c>
      <c r="AA22" s="25">
        <v>7959977</v>
      </c>
    </row>
    <row r="23" spans="1:27" ht="13.5">
      <c r="A23" s="5" t="s">
        <v>50</v>
      </c>
      <c r="B23" s="3"/>
      <c r="C23" s="22"/>
      <c r="D23" s="22"/>
      <c r="E23" s="23">
        <v>15070057</v>
      </c>
      <c r="F23" s="24">
        <v>15070057</v>
      </c>
      <c r="G23" s="24">
        <v>5224800</v>
      </c>
      <c r="H23" s="24">
        <v>217677</v>
      </c>
      <c r="I23" s="24">
        <v>208359</v>
      </c>
      <c r="J23" s="24">
        <v>5650836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5650836</v>
      </c>
      <c r="X23" s="24">
        <v>3767499</v>
      </c>
      <c r="Y23" s="24">
        <v>1883337</v>
      </c>
      <c r="Z23" s="6">
        <v>49.99</v>
      </c>
      <c r="AA23" s="22">
        <v>15070057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169209416</v>
      </c>
      <c r="F25" s="42">
        <f t="shared" si="4"/>
        <v>169209416</v>
      </c>
      <c r="G25" s="42">
        <f t="shared" si="4"/>
        <v>84037617</v>
      </c>
      <c r="H25" s="42">
        <f t="shared" si="4"/>
        <v>2706356</v>
      </c>
      <c r="I25" s="42">
        <f t="shared" si="4"/>
        <v>878581</v>
      </c>
      <c r="J25" s="42">
        <f t="shared" si="4"/>
        <v>87622554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87622554</v>
      </c>
      <c r="X25" s="42">
        <f t="shared" si="4"/>
        <v>42302499</v>
      </c>
      <c r="Y25" s="42">
        <f t="shared" si="4"/>
        <v>45320055</v>
      </c>
      <c r="Z25" s="43">
        <f>+IF(X25&lt;&gt;0,+(Y25/X25)*100,0)</f>
        <v>107.13328070760075</v>
      </c>
      <c r="AA25" s="40">
        <f>+AA5+AA9+AA15+AA19+AA24</f>
        <v>169209416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91291880</v>
      </c>
      <c r="F28" s="21">
        <f t="shared" si="5"/>
        <v>91291880</v>
      </c>
      <c r="G28" s="21">
        <f t="shared" si="5"/>
        <v>5775811</v>
      </c>
      <c r="H28" s="21">
        <f t="shared" si="5"/>
        <v>13394465</v>
      </c>
      <c r="I28" s="21">
        <f t="shared" si="5"/>
        <v>7575107</v>
      </c>
      <c r="J28" s="21">
        <f t="shared" si="5"/>
        <v>26745383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26745383</v>
      </c>
      <c r="X28" s="21">
        <f t="shared" si="5"/>
        <v>22823001</v>
      </c>
      <c r="Y28" s="21">
        <f t="shared" si="5"/>
        <v>3922382</v>
      </c>
      <c r="Z28" s="4">
        <f>+IF(X28&lt;&gt;0,+(Y28/X28)*100,0)</f>
        <v>17.18609222336712</v>
      </c>
      <c r="AA28" s="19">
        <f>SUM(AA29:AA31)</f>
        <v>91291880</v>
      </c>
    </row>
    <row r="29" spans="1:27" ht="13.5">
      <c r="A29" s="5" t="s">
        <v>33</v>
      </c>
      <c r="B29" s="3"/>
      <c r="C29" s="22"/>
      <c r="D29" s="22"/>
      <c r="E29" s="23">
        <v>41006000</v>
      </c>
      <c r="F29" s="24">
        <v>41006000</v>
      </c>
      <c r="G29" s="24">
        <v>3278668</v>
      </c>
      <c r="H29" s="24">
        <v>2713847</v>
      </c>
      <c r="I29" s="24">
        <v>2759890</v>
      </c>
      <c r="J29" s="24">
        <v>8752405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8752405</v>
      </c>
      <c r="X29" s="24">
        <v>10251501</v>
      </c>
      <c r="Y29" s="24">
        <v>-1499096</v>
      </c>
      <c r="Z29" s="6">
        <v>-14.62</v>
      </c>
      <c r="AA29" s="22">
        <v>41006000</v>
      </c>
    </row>
    <row r="30" spans="1:27" ht="13.5">
      <c r="A30" s="5" t="s">
        <v>34</v>
      </c>
      <c r="B30" s="3"/>
      <c r="C30" s="25"/>
      <c r="D30" s="25"/>
      <c r="E30" s="26">
        <v>24284761</v>
      </c>
      <c r="F30" s="27">
        <v>24284761</v>
      </c>
      <c r="G30" s="27">
        <v>1549524</v>
      </c>
      <c r="H30" s="27">
        <v>2016694</v>
      </c>
      <c r="I30" s="27">
        <v>1477913</v>
      </c>
      <c r="J30" s="27">
        <v>5044131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5044131</v>
      </c>
      <c r="X30" s="27">
        <v>6071250</v>
      </c>
      <c r="Y30" s="27">
        <v>-1027119</v>
      </c>
      <c r="Z30" s="7">
        <v>-16.92</v>
      </c>
      <c r="AA30" s="25">
        <v>24284761</v>
      </c>
    </row>
    <row r="31" spans="1:27" ht="13.5">
      <c r="A31" s="5" t="s">
        <v>35</v>
      </c>
      <c r="B31" s="3"/>
      <c r="C31" s="22"/>
      <c r="D31" s="22"/>
      <c r="E31" s="23">
        <v>26001119</v>
      </c>
      <c r="F31" s="24">
        <v>26001119</v>
      </c>
      <c r="G31" s="24">
        <v>947619</v>
      </c>
      <c r="H31" s="24">
        <v>8663924</v>
      </c>
      <c r="I31" s="24">
        <v>3337304</v>
      </c>
      <c r="J31" s="24">
        <v>12948847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12948847</v>
      </c>
      <c r="X31" s="24">
        <v>6500250</v>
      </c>
      <c r="Y31" s="24">
        <v>6448597</v>
      </c>
      <c r="Z31" s="6">
        <v>99.21</v>
      </c>
      <c r="AA31" s="22">
        <v>26001119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10329815</v>
      </c>
      <c r="F32" s="21">
        <f t="shared" si="6"/>
        <v>10329815</v>
      </c>
      <c r="G32" s="21">
        <f t="shared" si="6"/>
        <v>479249</v>
      </c>
      <c r="H32" s="21">
        <f t="shared" si="6"/>
        <v>522686</v>
      </c>
      <c r="I32" s="21">
        <f t="shared" si="6"/>
        <v>678698</v>
      </c>
      <c r="J32" s="21">
        <f t="shared" si="6"/>
        <v>1680633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1680633</v>
      </c>
      <c r="X32" s="21">
        <f t="shared" si="6"/>
        <v>2582748</v>
      </c>
      <c r="Y32" s="21">
        <f t="shared" si="6"/>
        <v>-902115</v>
      </c>
      <c r="Z32" s="4">
        <f>+IF(X32&lt;&gt;0,+(Y32/X32)*100,0)</f>
        <v>-34.92849476603989</v>
      </c>
      <c r="AA32" s="19">
        <f>SUM(AA33:AA37)</f>
        <v>10329815</v>
      </c>
    </row>
    <row r="33" spans="1:27" ht="13.5">
      <c r="A33" s="5" t="s">
        <v>37</v>
      </c>
      <c r="B33" s="3"/>
      <c r="C33" s="22"/>
      <c r="D33" s="22"/>
      <c r="E33" s="23">
        <v>4317566</v>
      </c>
      <c r="F33" s="24">
        <v>4317566</v>
      </c>
      <c r="G33" s="24">
        <v>220388</v>
      </c>
      <c r="H33" s="24">
        <v>199244</v>
      </c>
      <c r="I33" s="24">
        <v>355161</v>
      </c>
      <c r="J33" s="24">
        <v>774793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774793</v>
      </c>
      <c r="X33" s="24">
        <v>1079499</v>
      </c>
      <c r="Y33" s="24">
        <v>-304706</v>
      </c>
      <c r="Z33" s="6">
        <v>-28.23</v>
      </c>
      <c r="AA33" s="22">
        <v>4317566</v>
      </c>
    </row>
    <row r="34" spans="1:27" ht="13.5">
      <c r="A34" s="5" t="s">
        <v>38</v>
      </c>
      <c r="B34" s="3"/>
      <c r="C34" s="22"/>
      <c r="D34" s="22"/>
      <c r="E34" s="23">
        <v>6012249</v>
      </c>
      <c r="F34" s="24">
        <v>6012249</v>
      </c>
      <c r="G34" s="24">
        <v>258861</v>
      </c>
      <c r="H34" s="24">
        <v>323442</v>
      </c>
      <c r="I34" s="24">
        <v>323537</v>
      </c>
      <c r="J34" s="24">
        <v>905840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905840</v>
      </c>
      <c r="X34" s="24">
        <v>1503249</v>
      </c>
      <c r="Y34" s="24">
        <v>-597409</v>
      </c>
      <c r="Z34" s="6">
        <v>-39.74</v>
      </c>
      <c r="AA34" s="22">
        <v>6012249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20490264</v>
      </c>
      <c r="F38" s="21">
        <f t="shared" si="7"/>
        <v>20490264</v>
      </c>
      <c r="G38" s="21">
        <f t="shared" si="7"/>
        <v>1075701</v>
      </c>
      <c r="H38" s="21">
        <f t="shared" si="7"/>
        <v>990454</v>
      </c>
      <c r="I38" s="21">
        <f t="shared" si="7"/>
        <v>1109056</v>
      </c>
      <c r="J38" s="21">
        <f t="shared" si="7"/>
        <v>3175211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3175211</v>
      </c>
      <c r="X38" s="21">
        <f t="shared" si="7"/>
        <v>5122500</v>
      </c>
      <c r="Y38" s="21">
        <f t="shared" si="7"/>
        <v>-1947289</v>
      </c>
      <c r="Z38" s="4">
        <f>+IF(X38&lt;&gt;0,+(Y38/X38)*100,0)</f>
        <v>-38.01442654953636</v>
      </c>
      <c r="AA38" s="19">
        <f>SUM(AA39:AA41)</f>
        <v>20490264</v>
      </c>
    </row>
    <row r="39" spans="1:27" ht="13.5">
      <c r="A39" s="5" t="s">
        <v>43</v>
      </c>
      <c r="B39" s="3"/>
      <c r="C39" s="22"/>
      <c r="D39" s="22"/>
      <c r="E39" s="23">
        <v>7197135</v>
      </c>
      <c r="F39" s="24">
        <v>7197135</v>
      </c>
      <c r="G39" s="24">
        <v>323651</v>
      </c>
      <c r="H39" s="24">
        <v>301056</v>
      </c>
      <c r="I39" s="24">
        <v>353934</v>
      </c>
      <c r="J39" s="24">
        <v>978641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978641</v>
      </c>
      <c r="X39" s="24">
        <v>1799250</v>
      </c>
      <c r="Y39" s="24">
        <v>-820609</v>
      </c>
      <c r="Z39" s="6">
        <v>-45.61</v>
      </c>
      <c r="AA39" s="22">
        <v>7197135</v>
      </c>
    </row>
    <row r="40" spans="1:27" ht="13.5">
      <c r="A40" s="5" t="s">
        <v>44</v>
      </c>
      <c r="B40" s="3"/>
      <c r="C40" s="22"/>
      <c r="D40" s="22"/>
      <c r="E40" s="23">
        <v>13293129</v>
      </c>
      <c r="F40" s="24">
        <v>13293129</v>
      </c>
      <c r="G40" s="24">
        <v>752050</v>
      </c>
      <c r="H40" s="24">
        <v>689398</v>
      </c>
      <c r="I40" s="24">
        <v>755122</v>
      </c>
      <c r="J40" s="24">
        <v>2196570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2196570</v>
      </c>
      <c r="X40" s="24">
        <v>3323250</v>
      </c>
      <c r="Y40" s="24">
        <v>-1126680</v>
      </c>
      <c r="Z40" s="6">
        <v>-33.9</v>
      </c>
      <c r="AA40" s="22">
        <v>13293129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29843425</v>
      </c>
      <c r="F42" s="21">
        <f t="shared" si="8"/>
        <v>29843425</v>
      </c>
      <c r="G42" s="21">
        <f t="shared" si="8"/>
        <v>1193066</v>
      </c>
      <c r="H42" s="21">
        <f t="shared" si="8"/>
        <v>2354257</v>
      </c>
      <c r="I42" s="21">
        <f t="shared" si="8"/>
        <v>2451045</v>
      </c>
      <c r="J42" s="21">
        <f t="shared" si="8"/>
        <v>5998368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5998368</v>
      </c>
      <c r="X42" s="21">
        <f t="shared" si="8"/>
        <v>7460751</v>
      </c>
      <c r="Y42" s="21">
        <f t="shared" si="8"/>
        <v>-1462383</v>
      </c>
      <c r="Z42" s="4">
        <f>+IF(X42&lt;&gt;0,+(Y42/X42)*100,0)</f>
        <v>-19.601016037125486</v>
      </c>
      <c r="AA42" s="19">
        <f>SUM(AA43:AA46)</f>
        <v>29843425</v>
      </c>
    </row>
    <row r="43" spans="1:27" ht="13.5">
      <c r="A43" s="5" t="s">
        <v>47</v>
      </c>
      <c r="B43" s="3"/>
      <c r="C43" s="22"/>
      <c r="D43" s="22"/>
      <c r="E43" s="23">
        <v>9611130</v>
      </c>
      <c r="F43" s="24">
        <v>9611130</v>
      </c>
      <c r="G43" s="24">
        <v>51852</v>
      </c>
      <c r="H43" s="24">
        <v>784501</v>
      </c>
      <c r="I43" s="24">
        <v>1122489</v>
      </c>
      <c r="J43" s="24">
        <v>1958842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1958842</v>
      </c>
      <c r="X43" s="24">
        <v>2402751</v>
      </c>
      <c r="Y43" s="24">
        <v>-443909</v>
      </c>
      <c r="Z43" s="6">
        <v>-18.48</v>
      </c>
      <c r="AA43" s="22">
        <v>9611130</v>
      </c>
    </row>
    <row r="44" spans="1:27" ht="13.5">
      <c r="A44" s="5" t="s">
        <v>48</v>
      </c>
      <c r="B44" s="3"/>
      <c r="C44" s="22"/>
      <c r="D44" s="22"/>
      <c r="E44" s="23">
        <v>2676714</v>
      </c>
      <c r="F44" s="24">
        <v>2676714</v>
      </c>
      <c r="G44" s="24">
        <v>57244</v>
      </c>
      <c r="H44" s="24">
        <v>252245</v>
      </c>
      <c r="I44" s="24">
        <v>160557</v>
      </c>
      <c r="J44" s="24">
        <v>470046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470046</v>
      </c>
      <c r="X44" s="24">
        <v>669249</v>
      </c>
      <c r="Y44" s="24">
        <v>-199203</v>
      </c>
      <c r="Z44" s="6">
        <v>-29.77</v>
      </c>
      <c r="AA44" s="22">
        <v>2676714</v>
      </c>
    </row>
    <row r="45" spans="1:27" ht="13.5">
      <c r="A45" s="5" t="s">
        <v>49</v>
      </c>
      <c r="B45" s="3"/>
      <c r="C45" s="25"/>
      <c r="D45" s="25"/>
      <c r="E45" s="26">
        <v>5510084</v>
      </c>
      <c r="F45" s="27">
        <v>5510084</v>
      </c>
      <c r="G45" s="27">
        <v>290867</v>
      </c>
      <c r="H45" s="27">
        <v>519507</v>
      </c>
      <c r="I45" s="27">
        <v>321267</v>
      </c>
      <c r="J45" s="27">
        <v>1131641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1131641</v>
      </c>
      <c r="X45" s="27">
        <v>1377501</v>
      </c>
      <c r="Y45" s="27">
        <v>-245860</v>
      </c>
      <c r="Z45" s="7">
        <v>-17.85</v>
      </c>
      <c r="AA45" s="25">
        <v>5510084</v>
      </c>
    </row>
    <row r="46" spans="1:27" ht="13.5">
      <c r="A46" s="5" t="s">
        <v>50</v>
      </c>
      <c r="B46" s="3"/>
      <c r="C46" s="22"/>
      <c r="D46" s="22"/>
      <c r="E46" s="23">
        <v>12045497</v>
      </c>
      <c r="F46" s="24">
        <v>12045497</v>
      </c>
      <c r="G46" s="24">
        <v>793103</v>
      </c>
      <c r="H46" s="24">
        <v>798004</v>
      </c>
      <c r="I46" s="24">
        <v>846732</v>
      </c>
      <c r="J46" s="24">
        <v>2437839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2437839</v>
      </c>
      <c r="X46" s="24">
        <v>3011250</v>
      </c>
      <c r="Y46" s="24">
        <v>-573411</v>
      </c>
      <c r="Z46" s="6">
        <v>-19.04</v>
      </c>
      <c r="AA46" s="22">
        <v>12045497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151955384</v>
      </c>
      <c r="F48" s="42">
        <f t="shared" si="9"/>
        <v>151955384</v>
      </c>
      <c r="G48" s="42">
        <f t="shared" si="9"/>
        <v>8523827</v>
      </c>
      <c r="H48" s="42">
        <f t="shared" si="9"/>
        <v>17261862</v>
      </c>
      <c r="I48" s="42">
        <f t="shared" si="9"/>
        <v>11813906</v>
      </c>
      <c r="J48" s="42">
        <f t="shared" si="9"/>
        <v>37599595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37599595</v>
      </c>
      <c r="X48" s="42">
        <f t="shared" si="9"/>
        <v>37989000</v>
      </c>
      <c r="Y48" s="42">
        <f t="shared" si="9"/>
        <v>-389405</v>
      </c>
      <c r="Z48" s="43">
        <f>+IF(X48&lt;&gt;0,+(Y48/X48)*100,0)</f>
        <v>-1.0250467240516992</v>
      </c>
      <c r="AA48" s="40">
        <f>+AA28+AA32+AA38+AA42+AA47</f>
        <v>151955384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17254032</v>
      </c>
      <c r="F49" s="46">
        <f t="shared" si="10"/>
        <v>17254032</v>
      </c>
      <c r="G49" s="46">
        <f t="shared" si="10"/>
        <v>75513790</v>
      </c>
      <c r="H49" s="46">
        <f t="shared" si="10"/>
        <v>-14555506</v>
      </c>
      <c r="I49" s="46">
        <f t="shared" si="10"/>
        <v>-10935325</v>
      </c>
      <c r="J49" s="46">
        <f t="shared" si="10"/>
        <v>50022959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50022959</v>
      </c>
      <c r="X49" s="46">
        <f>IF(F25=F48,0,X25-X48)</f>
        <v>4313499</v>
      </c>
      <c r="Y49" s="46">
        <f t="shared" si="10"/>
        <v>45709460</v>
      </c>
      <c r="Z49" s="47">
        <f>+IF(X49&lt;&gt;0,+(Y49/X49)*100,0)</f>
        <v>1059.6840291373662</v>
      </c>
      <c r="AA49" s="44">
        <f>+AA25-AA48</f>
        <v>17254032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71968022</v>
      </c>
      <c r="D5" s="19">
        <f>SUM(D6:D8)</f>
        <v>0</v>
      </c>
      <c r="E5" s="20">
        <f t="shared" si="0"/>
        <v>62353762</v>
      </c>
      <c r="F5" s="21">
        <f t="shared" si="0"/>
        <v>62353762</v>
      </c>
      <c r="G5" s="21">
        <f t="shared" si="0"/>
        <v>13791182</v>
      </c>
      <c r="H5" s="21">
        <f t="shared" si="0"/>
        <v>3717997</v>
      </c>
      <c r="I5" s="21">
        <f t="shared" si="0"/>
        <v>2753259</v>
      </c>
      <c r="J5" s="21">
        <f t="shared" si="0"/>
        <v>20262438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20262438</v>
      </c>
      <c r="X5" s="21">
        <f t="shared" si="0"/>
        <v>8646000</v>
      </c>
      <c r="Y5" s="21">
        <f t="shared" si="0"/>
        <v>11616438</v>
      </c>
      <c r="Z5" s="4">
        <f>+IF(X5&lt;&gt;0,+(Y5/X5)*100,0)</f>
        <v>134.3562109646079</v>
      </c>
      <c r="AA5" s="19">
        <f>SUM(AA6:AA8)</f>
        <v>62353762</v>
      </c>
    </row>
    <row r="6" spans="1:27" ht="13.5">
      <c r="A6" s="5" t="s">
        <v>33</v>
      </c>
      <c r="B6" s="3"/>
      <c r="C6" s="22">
        <v>36795653</v>
      </c>
      <c r="D6" s="22"/>
      <c r="E6" s="23">
        <v>27604000</v>
      </c>
      <c r="F6" s="24">
        <v>27604000</v>
      </c>
      <c r="G6" s="24">
        <v>5553760</v>
      </c>
      <c r="H6" s="24">
        <v>1000000</v>
      </c>
      <c r="I6" s="24">
        <v>-8130</v>
      </c>
      <c r="J6" s="24">
        <v>6545630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6545630</v>
      </c>
      <c r="X6" s="24">
        <v>3564000</v>
      </c>
      <c r="Y6" s="24">
        <v>2981630</v>
      </c>
      <c r="Z6" s="6">
        <v>83.66</v>
      </c>
      <c r="AA6" s="22">
        <v>27604000</v>
      </c>
    </row>
    <row r="7" spans="1:27" ht="13.5">
      <c r="A7" s="5" t="s">
        <v>34</v>
      </c>
      <c r="B7" s="3"/>
      <c r="C7" s="25">
        <v>34235822</v>
      </c>
      <c r="D7" s="25"/>
      <c r="E7" s="26">
        <v>33253100</v>
      </c>
      <c r="F7" s="27">
        <v>33253100</v>
      </c>
      <c r="G7" s="27">
        <v>8205227</v>
      </c>
      <c r="H7" s="27">
        <v>2683140</v>
      </c>
      <c r="I7" s="27">
        <v>2715364</v>
      </c>
      <c r="J7" s="27">
        <v>13603731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13603731</v>
      </c>
      <c r="X7" s="27">
        <v>4962000</v>
      </c>
      <c r="Y7" s="27">
        <v>8641731</v>
      </c>
      <c r="Z7" s="7">
        <v>174.16</v>
      </c>
      <c r="AA7" s="25">
        <v>33253100</v>
      </c>
    </row>
    <row r="8" spans="1:27" ht="13.5">
      <c r="A8" s="5" t="s">
        <v>35</v>
      </c>
      <c r="B8" s="3"/>
      <c r="C8" s="22">
        <v>936547</v>
      </c>
      <c r="D8" s="22"/>
      <c r="E8" s="23">
        <v>1496662</v>
      </c>
      <c r="F8" s="24">
        <v>1496662</v>
      </c>
      <c r="G8" s="24">
        <v>32195</v>
      </c>
      <c r="H8" s="24">
        <v>34857</v>
      </c>
      <c r="I8" s="24">
        <v>46025</v>
      </c>
      <c r="J8" s="24">
        <v>113077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113077</v>
      </c>
      <c r="X8" s="24">
        <v>120000</v>
      </c>
      <c r="Y8" s="24">
        <v>-6923</v>
      </c>
      <c r="Z8" s="6">
        <v>-5.77</v>
      </c>
      <c r="AA8" s="22">
        <v>1496662</v>
      </c>
    </row>
    <row r="9" spans="1:27" ht="13.5">
      <c r="A9" s="2" t="s">
        <v>36</v>
      </c>
      <c r="B9" s="3"/>
      <c r="C9" s="19">
        <f aca="true" t="shared" si="1" ref="C9:Y9">SUM(C10:C14)</f>
        <v>6054090</v>
      </c>
      <c r="D9" s="19">
        <f>SUM(D10:D14)</f>
        <v>0</v>
      </c>
      <c r="E9" s="20">
        <f t="shared" si="1"/>
        <v>32266256</v>
      </c>
      <c r="F9" s="21">
        <f t="shared" si="1"/>
        <v>32266256</v>
      </c>
      <c r="G9" s="21">
        <f t="shared" si="1"/>
        <v>70845</v>
      </c>
      <c r="H9" s="21">
        <f t="shared" si="1"/>
        <v>291464</v>
      </c>
      <c r="I9" s="21">
        <f t="shared" si="1"/>
        <v>149902</v>
      </c>
      <c r="J9" s="21">
        <f t="shared" si="1"/>
        <v>512211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512211</v>
      </c>
      <c r="X9" s="21">
        <f t="shared" si="1"/>
        <v>8066250</v>
      </c>
      <c r="Y9" s="21">
        <f t="shared" si="1"/>
        <v>-7554039</v>
      </c>
      <c r="Z9" s="4">
        <f>+IF(X9&lt;&gt;0,+(Y9/X9)*100,0)</f>
        <v>-93.6499488609949</v>
      </c>
      <c r="AA9" s="19">
        <f>SUM(AA10:AA14)</f>
        <v>32266256</v>
      </c>
    </row>
    <row r="10" spans="1:27" ht="13.5">
      <c r="A10" s="5" t="s">
        <v>37</v>
      </c>
      <c r="B10" s="3"/>
      <c r="C10" s="22">
        <v>1061341</v>
      </c>
      <c r="D10" s="22"/>
      <c r="E10" s="23">
        <v>24453256</v>
      </c>
      <c r="F10" s="24">
        <v>24453256</v>
      </c>
      <c r="G10" s="24">
        <v>-643</v>
      </c>
      <c r="H10" s="24">
        <v>14056</v>
      </c>
      <c r="I10" s="24">
        <v>6929</v>
      </c>
      <c r="J10" s="24">
        <v>20342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20342</v>
      </c>
      <c r="X10" s="24">
        <v>6114000</v>
      </c>
      <c r="Y10" s="24">
        <v>-6093658</v>
      </c>
      <c r="Z10" s="6">
        <v>-99.67</v>
      </c>
      <c r="AA10" s="22">
        <v>24453256</v>
      </c>
    </row>
    <row r="11" spans="1:27" ht="13.5">
      <c r="A11" s="5" t="s">
        <v>38</v>
      </c>
      <c r="B11" s="3"/>
      <c r="C11" s="22">
        <v>513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4886944</v>
      </c>
      <c r="D12" s="22"/>
      <c r="E12" s="23">
        <v>7804000</v>
      </c>
      <c r="F12" s="24">
        <v>7804000</v>
      </c>
      <c r="G12" s="24">
        <v>43252</v>
      </c>
      <c r="H12" s="24">
        <v>276856</v>
      </c>
      <c r="I12" s="24">
        <v>142790</v>
      </c>
      <c r="J12" s="24">
        <v>462898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462898</v>
      </c>
      <c r="X12" s="24">
        <v>1950000</v>
      </c>
      <c r="Y12" s="24">
        <v>-1487102</v>
      </c>
      <c r="Z12" s="6">
        <v>-76.26</v>
      </c>
      <c r="AA12" s="22">
        <v>7804000</v>
      </c>
    </row>
    <row r="13" spans="1:27" ht="13.5">
      <c r="A13" s="5" t="s">
        <v>40</v>
      </c>
      <c r="B13" s="3"/>
      <c r="C13" s="22">
        <v>3180</v>
      </c>
      <c r="D13" s="22"/>
      <c r="E13" s="23">
        <v>9000</v>
      </c>
      <c r="F13" s="24">
        <v>9000</v>
      </c>
      <c r="G13" s="24">
        <v>20</v>
      </c>
      <c r="H13" s="24">
        <v>20</v>
      </c>
      <c r="I13" s="24">
        <v>20</v>
      </c>
      <c r="J13" s="24">
        <v>60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60</v>
      </c>
      <c r="X13" s="24">
        <v>2250</v>
      </c>
      <c r="Y13" s="24">
        <v>-2190</v>
      </c>
      <c r="Z13" s="6">
        <v>-97.33</v>
      </c>
      <c r="AA13" s="22">
        <v>9000</v>
      </c>
    </row>
    <row r="14" spans="1:27" ht="13.5">
      <c r="A14" s="5" t="s">
        <v>41</v>
      </c>
      <c r="B14" s="3"/>
      <c r="C14" s="25">
        <v>102112</v>
      </c>
      <c r="D14" s="25"/>
      <c r="E14" s="26"/>
      <c r="F14" s="27"/>
      <c r="G14" s="27">
        <v>28216</v>
      </c>
      <c r="H14" s="27">
        <v>532</v>
      </c>
      <c r="I14" s="27">
        <v>163</v>
      </c>
      <c r="J14" s="27">
        <v>28911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28911</v>
      </c>
      <c r="X14" s="27"/>
      <c r="Y14" s="27">
        <v>28911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6174</v>
      </c>
      <c r="D15" s="19">
        <f>SUM(D16:D18)</f>
        <v>0</v>
      </c>
      <c r="E15" s="20">
        <f t="shared" si="2"/>
        <v>1287000</v>
      </c>
      <c r="F15" s="21">
        <f t="shared" si="2"/>
        <v>1287000</v>
      </c>
      <c r="G15" s="21">
        <f t="shared" si="2"/>
        <v>306</v>
      </c>
      <c r="H15" s="21">
        <f t="shared" si="2"/>
        <v>549</v>
      </c>
      <c r="I15" s="21">
        <f t="shared" si="2"/>
        <v>821</v>
      </c>
      <c r="J15" s="21">
        <f t="shared" si="2"/>
        <v>1676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1676</v>
      </c>
      <c r="X15" s="21">
        <f t="shared" si="2"/>
        <v>321000</v>
      </c>
      <c r="Y15" s="21">
        <f t="shared" si="2"/>
        <v>-319324</v>
      </c>
      <c r="Z15" s="4">
        <f>+IF(X15&lt;&gt;0,+(Y15/X15)*100,0)</f>
        <v>-99.47788161993769</v>
      </c>
      <c r="AA15" s="19">
        <f>SUM(AA16:AA18)</f>
        <v>1287000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6174</v>
      </c>
      <c r="D17" s="22"/>
      <c r="E17" s="23"/>
      <c r="F17" s="24"/>
      <c r="G17" s="24">
        <v>306</v>
      </c>
      <c r="H17" s="24">
        <v>549</v>
      </c>
      <c r="I17" s="24">
        <v>821</v>
      </c>
      <c r="J17" s="24">
        <v>1676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1676</v>
      </c>
      <c r="X17" s="24"/>
      <c r="Y17" s="24">
        <v>1676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>
        <v>1287000</v>
      </c>
      <c r="F18" s="24">
        <v>1287000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321000</v>
      </c>
      <c r="Y18" s="24">
        <v>-321000</v>
      </c>
      <c r="Z18" s="6">
        <v>-100</v>
      </c>
      <c r="AA18" s="22">
        <v>1287000</v>
      </c>
    </row>
    <row r="19" spans="1:27" ht="13.5">
      <c r="A19" s="2" t="s">
        <v>46</v>
      </c>
      <c r="B19" s="8"/>
      <c r="C19" s="19">
        <f aca="true" t="shared" si="3" ref="C19:Y19">SUM(C20:C23)</f>
        <v>124021795</v>
      </c>
      <c r="D19" s="19">
        <f>SUM(D20:D23)</f>
        <v>0</v>
      </c>
      <c r="E19" s="20">
        <f t="shared" si="3"/>
        <v>129603300</v>
      </c>
      <c r="F19" s="21">
        <f t="shared" si="3"/>
        <v>129603300</v>
      </c>
      <c r="G19" s="21">
        <f t="shared" si="3"/>
        <v>15940666</v>
      </c>
      <c r="H19" s="21">
        <f t="shared" si="3"/>
        <v>9078637</v>
      </c>
      <c r="I19" s="21">
        <f t="shared" si="3"/>
        <v>10556218</v>
      </c>
      <c r="J19" s="21">
        <f t="shared" si="3"/>
        <v>35575521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35575521</v>
      </c>
      <c r="X19" s="21">
        <f t="shared" si="3"/>
        <v>42642000</v>
      </c>
      <c r="Y19" s="21">
        <f t="shared" si="3"/>
        <v>-7066479</v>
      </c>
      <c r="Z19" s="4">
        <f>+IF(X19&lt;&gt;0,+(Y19/X19)*100,0)</f>
        <v>-16.571640635992683</v>
      </c>
      <c r="AA19" s="19">
        <f>SUM(AA20:AA23)</f>
        <v>129603300</v>
      </c>
    </row>
    <row r="20" spans="1:27" ht="13.5">
      <c r="A20" s="5" t="s">
        <v>47</v>
      </c>
      <c r="B20" s="3"/>
      <c r="C20" s="22">
        <v>54608872</v>
      </c>
      <c r="D20" s="22"/>
      <c r="E20" s="23">
        <v>48448000</v>
      </c>
      <c r="F20" s="24">
        <v>48448000</v>
      </c>
      <c r="G20" s="24">
        <v>8996130</v>
      </c>
      <c r="H20" s="24">
        <v>4471314</v>
      </c>
      <c r="I20" s="24">
        <v>4353581</v>
      </c>
      <c r="J20" s="24">
        <v>17821025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17821025</v>
      </c>
      <c r="X20" s="24">
        <v>20235000</v>
      </c>
      <c r="Y20" s="24">
        <v>-2413975</v>
      </c>
      <c r="Z20" s="6">
        <v>-11.93</v>
      </c>
      <c r="AA20" s="22">
        <v>48448000</v>
      </c>
    </row>
    <row r="21" spans="1:27" ht="13.5">
      <c r="A21" s="5" t="s">
        <v>48</v>
      </c>
      <c r="B21" s="3"/>
      <c r="C21" s="22">
        <v>37863128</v>
      </c>
      <c r="D21" s="22"/>
      <c r="E21" s="23">
        <v>51623300</v>
      </c>
      <c r="F21" s="24">
        <v>51623300</v>
      </c>
      <c r="G21" s="24">
        <v>-769112</v>
      </c>
      <c r="H21" s="24">
        <v>1557574</v>
      </c>
      <c r="I21" s="24">
        <v>3128294</v>
      </c>
      <c r="J21" s="24">
        <v>3916756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3916756</v>
      </c>
      <c r="X21" s="24">
        <v>11235000</v>
      </c>
      <c r="Y21" s="24">
        <v>-7318244</v>
      </c>
      <c r="Z21" s="6">
        <v>-65.14</v>
      </c>
      <c r="AA21" s="22">
        <v>51623300</v>
      </c>
    </row>
    <row r="22" spans="1:27" ht="13.5">
      <c r="A22" s="5" t="s">
        <v>49</v>
      </c>
      <c r="B22" s="3"/>
      <c r="C22" s="25">
        <v>31549795</v>
      </c>
      <c r="D22" s="25"/>
      <c r="E22" s="26">
        <v>17304000</v>
      </c>
      <c r="F22" s="27">
        <v>17304000</v>
      </c>
      <c r="G22" s="27">
        <v>7713648</v>
      </c>
      <c r="H22" s="27">
        <v>3049749</v>
      </c>
      <c r="I22" s="27">
        <v>3074343</v>
      </c>
      <c r="J22" s="27">
        <v>13837740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13837740</v>
      </c>
      <c r="X22" s="27">
        <v>6591000</v>
      </c>
      <c r="Y22" s="27">
        <v>7246740</v>
      </c>
      <c r="Z22" s="7">
        <v>109.95</v>
      </c>
      <c r="AA22" s="25">
        <v>17304000</v>
      </c>
    </row>
    <row r="23" spans="1:27" ht="13.5">
      <c r="A23" s="5" t="s">
        <v>50</v>
      </c>
      <c r="B23" s="3"/>
      <c r="C23" s="22"/>
      <c r="D23" s="22"/>
      <c r="E23" s="23">
        <v>12228000</v>
      </c>
      <c r="F23" s="24">
        <v>12228000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4581000</v>
      </c>
      <c r="Y23" s="24">
        <v>-4581000</v>
      </c>
      <c r="Z23" s="6">
        <v>-100</v>
      </c>
      <c r="AA23" s="22">
        <v>12228000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202050081</v>
      </c>
      <c r="D25" s="40">
        <f>+D5+D9+D15+D19+D24</f>
        <v>0</v>
      </c>
      <c r="E25" s="41">
        <f t="shared" si="4"/>
        <v>225510318</v>
      </c>
      <c r="F25" s="42">
        <f t="shared" si="4"/>
        <v>225510318</v>
      </c>
      <c r="G25" s="42">
        <f t="shared" si="4"/>
        <v>29802999</v>
      </c>
      <c r="H25" s="42">
        <f t="shared" si="4"/>
        <v>13088647</v>
      </c>
      <c r="I25" s="42">
        <f t="shared" si="4"/>
        <v>13460200</v>
      </c>
      <c r="J25" s="42">
        <f t="shared" si="4"/>
        <v>56351846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56351846</v>
      </c>
      <c r="X25" s="42">
        <f t="shared" si="4"/>
        <v>59675250</v>
      </c>
      <c r="Y25" s="42">
        <f t="shared" si="4"/>
        <v>-3323404</v>
      </c>
      <c r="Z25" s="43">
        <f>+IF(X25&lt;&gt;0,+(Y25/X25)*100,0)</f>
        <v>-5.569149689360329</v>
      </c>
      <c r="AA25" s="40">
        <f>+AA5+AA9+AA15+AA19+AA24</f>
        <v>225510318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113034985</v>
      </c>
      <c r="D28" s="19">
        <f>SUM(D29:D31)</f>
        <v>0</v>
      </c>
      <c r="E28" s="20">
        <f t="shared" si="5"/>
        <v>84698193</v>
      </c>
      <c r="F28" s="21">
        <f t="shared" si="5"/>
        <v>84698193</v>
      </c>
      <c r="G28" s="21">
        <f t="shared" si="5"/>
        <v>3449503</v>
      </c>
      <c r="H28" s="21">
        <f t="shared" si="5"/>
        <v>2194482</v>
      </c>
      <c r="I28" s="21">
        <f t="shared" si="5"/>
        <v>2676747</v>
      </c>
      <c r="J28" s="21">
        <f t="shared" si="5"/>
        <v>8320732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8320732</v>
      </c>
      <c r="X28" s="21">
        <f t="shared" si="5"/>
        <v>21075000</v>
      </c>
      <c r="Y28" s="21">
        <f t="shared" si="5"/>
        <v>-12754268</v>
      </c>
      <c r="Z28" s="4">
        <f>+IF(X28&lt;&gt;0,+(Y28/X28)*100,0)</f>
        <v>-60.518472123368916</v>
      </c>
      <c r="AA28" s="19">
        <f>SUM(AA29:AA31)</f>
        <v>84698193</v>
      </c>
    </row>
    <row r="29" spans="1:27" ht="13.5">
      <c r="A29" s="5" t="s">
        <v>33</v>
      </c>
      <c r="B29" s="3"/>
      <c r="C29" s="22">
        <v>85706010</v>
      </c>
      <c r="D29" s="22"/>
      <c r="E29" s="23">
        <v>37269991</v>
      </c>
      <c r="F29" s="24">
        <v>37269991</v>
      </c>
      <c r="G29" s="24">
        <v>1650995</v>
      </c>
      <c r="H29" s="24">
        <v>902339</v>
      </c>
      <c r="I29" s="24">
        <v>994930</v>
      </c>
      <c r="J29" s="24">
        <v>3548264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3548264</v>
      </c>
      <c r="X29" s="24">
        <v>9312000</v>
      </c>
      <c r="Y29" s="24">
        <v>-5763736</v>
      </c>
      <c r="Z29" s="6">
        <v>-61.9</v>
      </c>
      <c r="AA29" s="22">
        <v>37269991</v>
      </c>
    </row>
    <row r="30" spans="1:27" ht="13.5">
      <c r="A30" s="5" t="s">
        <v>34</v>
      </c>
      <c r="B30" s="3"/>
      <c r="C30" s="25">
        <v>11794056</v>
      </c>
      <c r="D30" s="25"/>
      <c r="E30" s="26">
        <v>25055200</v>
      </c>
      <c r="F30" s="27">
        <v>25055200</v>
      </c>
      <c r="G30" s="27">
        <v>1093392</v>
      </c>
      <c r="H30" s="27">
        <v>651480</v>
      </c>
      <c r="I30" s="27">
        <v>874542</v>
      </c>
      <c r="J30" s="27">
        <v>2619414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2619414</v>
      </c>
      <c r="X30" s="27">
        <v>6264000</v>
      </c>
      <c r="Y30" s="27">
        <v>-3644586</v>
      </c>
      <c r="Z30" s="7">
        <v>-58.18</v>
      </c>
      <c r="AA30" s="25">
        <v>25055200</v>
      </c>
    </row>
    <row r="31" spans="1:27" ht="13.5">
      <c r="A31" s="5" t="s">
        <v>35</v>
      </c>
      <c r="B31" s="3"/>
      <c r="C31" s="22">
        <v>15534919</v>
      </c>
      <c r="D31" s="22"/>
      <c r="E31" s="23">
        <v>22373002</v>
      </c>
      <c r="F31" s="24">
        <v>22373002</v>
      </c>
      <c r="G31" s="24">
        <v>705116</v>
      </c>
      <c r="H31" s="24">
        <v>640663</v>
      </c>
      <c r="I31" s="24">
        <v>807275</v>
      </c>
      <c r="J31" s="24">
        <v>2153054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2153054</v>
      </c>
      <c r="X31" s="24">
        <v>5499000</v>
      </c>
      <c r="Y31" s="24">
        <v>-3345946</v>
      </c>
      <c r="Z31" s="6">
        <v>-60.85</v>
      </c>
      <c r="AA31" s="22">
        <v>22373002</v>
      </c>
    </row>
    <row r="32" spans="1:27" ht="13.5">
      <c r="A32" s="2" t="s">
        <v>36</v>
      </c>
      <c r="B32" s="3"/>
      <c r="C32" s="19">
        <f aca="true" t="shared" si="6" ref="C32:Y32">SUM(C33:C37)</f>
        <v>10706466</v>
      </c>
      <c r="D32" s="19">
        <f>SUM(D33:D37)</f>
        <v>0</v>
      </c>
      <c r="E32" s="20">
        <f t="shared" si="6"/>
        <v>43577100</v>
      </c>
      <c r="F32" s="21">
        <f t="shared" si="6"/>
        <v>43577100</v>
      </c>
      <c r="G32" s="21">
        <f t="shared" si="6"/>
        <v>268321</v>
      </c>
      <c r="H32" s="21">
        <f t="shared" si="6"/>
        <v>523014</v>
      </c>
      <c r="I32" s="21">
        <f t="shared" si="6"/>
        <v>1180804</v>
      </c>
      <c r="J32" s="21">
        <f t="shared" si="6"/>
        <v>1972139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1972139</v>
      </c>
      <c r="X32" s="21">
        <f t="shared" si="6"/>
        <v>10893000</v>
      </c>
      <c r="Y32" s="21">
        <f t="shared" si="6"/>
        <v>-8920861</v>
      </c>
      <c r="Z32" s="4">
        <f>+IF(X32&lt;&gt;0,+(Y32/X32)*100,0)</f>
        <v>-81.89535481501882</v>
      </c>
      <c r="AA32" s="19">
        <f>SUM(AA33:AA37)</f>
        <v>43577100</v>
      </c>
    </row>
    <row r="33" spans="1:27" ht="13.5">
      <c r="A33" s="5" t="s">
        <v>37</v>
      </c>
      <c r="B33" s="3"/>
      <c r="C33" s="22">
        <v>3787306</v>
      </c>
      <c r="D33" s="22"/>
      <c r="E33" s="23">
        <v>43577100</v>
      </c>
      <c r="F33" s="24">
        <v>43577100</v>
      </c>
      <c r="G33" s="24">
        <v>148932</v>
      </c>
      <c r="H33" s="24">
        <v>160364</v>
      </c>
      <c r="I33" s="24">
        <v>212359</v>
      </c>
      <c r="J33" s="24">
        <v>521655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521655</v>
      </c>
      <c r="X33" s="24">
        <v>10893000</v>
      </c>
      <c r="Y33" s="24">
        <v>-10371345</v>
      </c>
      <c r="Z33" s="6">
        <v>-95.21</v>
      </c>
      <c r="AA33" s="22">
        <v>43577100</v>
      </c>
    </row>
    <row r="34" spans="1:27" ht="13.5">
      <c r="A34" s="5" t="s">
        <v>38</v>
      </c>
      <c r="B34" s="3"/>
      <c r="C34" s="22">
        <v>145102</v>
      </c>
      <c r="D34" s="22"/>
      <c r="E34" s="23"/>
      <c r="F34" s="24"/>
      <c r="G34" s="24"/>
      <c r="H34" s="24">
        <v>35</v>
      </c>
      <c r="I34" s="24"/>
      <c r="J34" s="24">
        <v>35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35</v>
      </c>
      <c r="X34" s="24"/>
      <c r="Y34" s="24">
        <v>35</v>
      </c>
      <c r="Z34" s="6">
        <v>0</v>
      </c>
      <c r="AA34" s="22"/>
    </row>
    <row r="35" spans="1:27" ht="13.5">
      <c r="A35" s="5" t="s">
        <v>39</v>
      </c>
      <c r="B35" s="3"/>
      <c r="C35" s="22">
        <v>6469413</v>
      </c>
      <c r="D35" s="22"/>
      <c r="E35" s="23"/>
      <c r="F35" s="24"/>
      <c r="G35" s="24">
        <v>119389</v>
      </c>
      <c r="H35" s="24">
        <v>362615</v>
      </c>
      <c r="I35" s="24">
        <v>968445</v>
      </c>
      <c r="J35" s="24">
        <v>1450449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1450449</v>
      </c>
      <c r="X35" s="24"/>
      <c r="Y35" s="24">
        <v>1450449</v>
      </c>
      <c r="Z35" s="6">
        <v>0</v>
      </c>
      <c r="AA35" s="22"/>
    </row>
    <row r="36" spans="1:27" ht="13.5">
      <c r="A36" s="5" t="s">
        <v>40</v>
      </c>
      <c r="B36" s="3"/>
      <c r="C36" s="22">
        <v>77319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227326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9103163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726214</v>
      </c>
      <c r="H38" s="21">
        <f t="shared" si="7"/>
        <v>714831</v>
      </c>
      <c r="I38" s="21">
        <f t="shared" si="7"/>
        <v>950176</v>
      </c>
      <c r="J38" s="21">
        <f t="shared" si="7"/>
        <v>2391221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2391221</v>
      </c>
      <c r="X38" s="21">
        <f t="shared" si="7"/>
        <v>0</v>
      </c>
      <c r="Y38" s="21">
        <f t="shared" si="7"/>
        <v>2391221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>
        <v>859566</v>
      </c>
      <c r="D39" s="22"/>
      <c r="E39" s="23"/>
      <c r="F39" s="24"/>
      <c r="G39" s="24">
        <v>42021</v>
      </c>
      <c r="H39" s="24">
        <v>45941</v>
      </c>
      <c r="I39" s="24">
        <v>44340</v>
      </c>
      <c r="J39" s="24">
        <v>132302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132302</v>
      </c>
      <c r="X39" s="24"/>
      <c r="Y39" s="24">
        <v>132302</v>
      </c>
      <c r="Z39" s="6">
        <v>0</v>
      </c>
      <c r="AA39" s="22"/>
    </row>
    <row r="40" spans="1:27" ht="13.5">
      <c r="A40" s="5" t="s">
        <v>44</v>
      </c>
      <c r="B40" s="3"/>
      <c r="C40" s="22">
        <v>8243597</v>
      </c>
      <c r="D40" s="22"/>
      <c r="E40" s="23"/>
      <c r="F40" s="24"/>
      <c r="G40" s="24">
        <v>684193</v>
      </c>
      <c r="H40" s="24">
        <v>668890</v>
      </c>
      <c r="I40" s="24">
        <v>905836</v>
      </c>
      <c r="J40" s="24">
        <v>2258919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2258919</v>
      </c>
      <c r="X40" s="24"/>
      <c r="Y40" s="24">
        <v>2258919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84446174</v>
      </c>
      <c r="D42" s="19">
        <f>SUM(D43:D46)</f>
        <v>0</v>
      </c>
      <c r="E42" s="20">
        <f t="shared" si="8"/>
        <v>114052000</v>
      </c>
      <c r="F42" s="21">
        <f t="shared" si="8"/>
        <v>114052000</v>
      </c>
      <c r="G42" s="21">
        <f t="shared" si="8"/>
        <v>10189287</v>
      </c>
      <c r="H42" s="21">
        <f t="shared" si="8"/>
        <v>10465588</v>
      </c>
      <c r="I42" s="21">
        <f t="shared" si="8"/>
        <v>10936347</v>
      </c>
      <c r="J42" s="21">
        <f t="shared" si="8"/>
        <v>31591222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31591222</v>
      </c>
      <c r="X42" s="21">
        <f t="shared" si="8"/>
        <v>33417000</v>
      </c>
      <c r="Y42" s="21">
        <f t="shared" si="8"/>
        <v>-1825778</v>
      </c>
      <c r="Z42" s="4">
        <f>+IF(X42&lt;&gt;0,+(Y42/X42)*100,0)</f>
        <v>-5.463620313014334</v>
      </c>
      <c r="AA42" s="19">
        <f>SUM(AA43:AA46)</f>
        <v>114052000</v>
      </c>
    </row>
    <row r="43" spans="1:27" ht="13.5">
      <c r="A43" s="5" t="s">
        <v>47</v>
      </c>
      <c r="B43" s="3"/>
      <c r="C43" s="22">
        <v>42072271</v>
      </c>
      <c r="D43" s="22"/>
      <c r="E43" s="23">
        <v>40478000</v>
      </c>
      <c r="F43" s="24">
        <v>40478000</v>
      </c>
      <c r="G43" s="24">
        <v>6021754</v>
      </c>
      <c r="H43" s="24">
        <v>6578336</v>
      </c>
      <c r="I43" s="24">
        <v>6845560</v>
      </c>
      <c r="J43" s="24">
        <v>19445650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19445650</v>
      </c>
      <c r="X43" s="24">
        <v>13515000</v>
      </c>
      <c r="Y43" s="24">
        <v>5930650</v>
      </c>
      <c r="Z43" s="6">
        <v>43.88</v>
      </c>
      <c r="AA43" s="22">
        <v>40478000</v>
      </c>
    </row>
    <row r="44" spans="1:27" ht="13.5">
      <c r="A44" s="5" t="s">
        <v>48</v>
      </c>
      <c r="B44" s="3"/>
      <c r="C44" s="22">
        <v>20694598</v>
      </c>
      <c r="D44" s="22"/>
      <c r="E44" s="23">
        <v>13913000</v>
      </c>
      <c r="F44" s="24">
        <v>13913000</v>
      </c>
      <c r="G44" s="24">
        <v>1898744</v>
      </c>
      <c r="H44" s="24">
        <v>1715753</v>
      </c>
      <c r="I44" s="24">
        <v>1726839</v>
      </c>
      <c r="J44" s="24">
        <v>5341336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5341336</v>
      </c>
      <c r="X44" s="24">
        <v>15153000</v>
      </c>
      <c r="Y44" s="24">
        <v>-9811664</v>
      </c>
      <c r="Z44" s="6">
        <v>-64.75</v>
      </c>
      <c r="AA44" s="22">
        <v>13913000</v>
      </c>
    </row>
    <row r="45" spans="1:27" ht="13.5">
      <c r="A45" s="5" t="s">
        <v>49</v>
      </c>
      <c r="B45" s="3"/>
      <c r="C45" s="25">
        <v>15179640</v>
      </c>
      <c r="D45" s="25"/>
      <c r="E45" s="26"/>
      <c r="F45" s="27"/>
      <c r="G45" s="27">
        <v>1443971</v>
      </c>
      <c r="H45" s="27">
        <v>1356962</v>
      </c>
      <c r="I45" s="27">
        <v>1520185</v>
      </c>
      <c r="J45" s="27">
        <v>4321118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4321118</v>
      </c>
      <c r="X45" s="27"/>
      <c r="Y45" s="27">
        <v>4321118</v>
      </c>
      <c r="Z45" s="7">
        <v>0</v>
      </c>
      <c r="AA45" s="25"/>
    </row>
    <row r="46" spans="1:27" ht="13.5">
      <c r="A46" s="5" t="s">
        <v>50</v>
      </c>
      <c r="B46" s="3"/>
      <c r="C46" s="22">
        <v>6499665</v>
      </c>
      <c r="D46" s="22"/>
      <c r="E46" s="23">
        <v>59661000</v>
      </c>
      <c r="F46" s="24">
        <v>59661000</v>
      </c>
      <c r="G46" s="24">
        <v>824818</v>
      </c>
      <c r="H46" s="24">
        <v>814537</v>
      </c>
      <c r="I46" s="24">
        <v>843763</v>
      </c>
      <c r="J46" s="24">
        <v>2483118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2483118</v>
      </c>
      <c r="X46" s="24">
        <v>4749000</v>
      </c>
      <c r="Y46" s="24">
        <v>-2265882</v>
      </c>
      <c r="Z46" s="6">
        <v>-47.71</v>
      </c>
      <c r="AA46" s="22">
        <v>59661000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217290788</v>
      </c>
      <c r="D48" s="40">
        <f>+D28+D32+D38+D42+D47</f>
        <v>0</v>
      </c>
      <c r="E48" s="41">
        <f t="shared" si="9"/>
        <v>242327293</v>
      </c>
      <c r="F48" s="42">
        <f t="shared" si="9"/>
        <v>242327293</v>
      </c>
      <c r="G48" s="42">
        <f t="shared" si="9"/>
        <v>14633325</v>
      </c>
      <c r="H48" s="42">
        <f t="shared" si="9"/>
        <v>13897915</v>
      </c>
      <c r="I48" s="42">
        <f t="shared" si="9"/>
        <v>15744074</v>
      </c>
      <c r="J48" s="42">
        <f t="shared" si="9"/>
        <v>44275314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44275314</v>
      </c>
      <c r="X48" s="42">
        <f t="shared" si="9"/>
        <v>65385000</v>
      </c>
      <c r="Y48" s="42">
        <f t="shared" si="9"/>
        <v>-21109686</v>
      </c>
      <c r="Z48" s="43">
        <f>+IF(X48&lt;&gt;0,+(Y48/X48)*100,0)</f>
        <v>-32.28521220463409</v>
      </c>
      <c r="AA48" s="40">
        <f>+AA28+AA32+AA38+AA42+AA47</f>
        <v>242327293</v>
      </c>
    </row>
    <row r="49" spans="1:27" ht="13.5">
      <c r="A49" s="14" t="s">
        <v>58</v>
      </c>
      <c r="B49" s="15"/>
      <c r="C49" s="44">
        <f aca="true" t="shared" si="10" ref="C49:Y49">+C25-C48</f>
        <v>-15240707</v>
      </c>
      <c r="D49" s="44">
        <f>+D25-D48</f>
        <v>0</v>
      </c>
      <c r="E49" s="45">
        <f t="shared" si="10"/>
        <v>-16816975</v>
      </c>
      <c r="F49" s="46">
        <f t="shared" si="10"/>
        <v>-16816975</v>
      </c>
      <c r="G49" s="46">
        <f t="shared" si="10"/>
        <v>15169674</v>
      </c>
      <c r="H49" s="46">
        <f t="shared" si="10"/>
        <v>-809268</v>
      </c>
      <c r="I49" s="46">
        <f t="shared" si="10"/>
        <v>-2283874</v>
      </c>
      <c r="J49" s="46">
        <f t="shared" si="10"/>
        <v>12076532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12076532</v>
      </c>
      <c r="X49" s="46">
        <f>IF(F25=F48,0,X25-X48)</f>
        <v>-5709750</v>
      </c>
      <c r="Y49" s="46">
        <f t="shared" si="10"/>
        <v>17786282</v>
      </c>
      <c r="Z49" s="47">
        <f>+IF(X49&lt;&gt;0,+(Y49/X49)*100,0)</f>
        <v>-311.5071938351066</v>
      </c>
      <c r="AA49" s="44">
        <f>+AA25-AA48</f>
        <v>-16816975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79614715</v>
      </c>
      <c r="F5" s="21">
        <f t="shared" si="0"/>
        <v>79614715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14358831</v>
      </c>
      <c r="Y5" s="21">
        <f t="shared" si="0"/>
        <v>-14358831</v>
      </c>
      <c r="Z5" s="4">
        <f>+IF(X5&lt;&gt;0,+(Y5/X5)*100,0)</f>
        <v>-100</v>
      </c>
      <c r="AA5" s="19">
        <f>SUM(AA6:AA8)</f>
        <v>79614715</v>
      </c>
    </row>
    <row r="6" spans="1:27" ht="13.5">
      <c r="A6" s="5" t="s">
        <v>33</v>
      </c>
      <c r="B6" s="3"/>
      <c r="C6" s="22"/>
      <c r="D6" s="22"/>
      <c r="E6" s="23">
        <v>39252429</v>
      </c>
      <c r="F6" s="24">
        <v>39252429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5910360</v>
      </c>
      <c r="Y6" s="24">
        <v>-5910360</v>
      </c>
      <c r="Z6" s="6">
        <v>-100</v>
      </c>
      <c r="AA6" s="22">
        <v>39252429</v>
      </c>
    </row>
    <row r="7" spans="1:27" ht="13.5">
      <c r="A7" s="5" t="s">
        <v>34</v>
      </c>
      <c r="B7" s="3"/>
      <c r="C7" s="25"/>
      <c r="D7" s="25"/>
      <c r="E7" s="26">
        <v>27278143</v>
      </c>
      <c r="F7" s="27">
        <v>27278143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2869688</v>
      </c>
      <c r="Y7" s="27">
        <v>-2869688</v>
      </c>
      <c r="Z7" s="7">
        <v>-100</v>
      </c>
      <c r="AA7" s="25">
        <v>27278143</v>
      </c>
    </row>
    <row r="8" spans="1:27" ht="13.5">
      <c r="A8" s="5" t="s">
        <v>35</v>
      </c>
      <c r="B8" s="3"/>
      <c r="C8" s="22"/>
      <c r="D8" s="22"/>
      <c r="E8" s="23">
        <v>13084143</v>
      </c>
      <c r="F8" s="24">
        <v>13084143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5578783</v>
      </c>
      <c r="Y8" s="24">
        <v>-5578783</v>
      </c>
      <c r="Z8" s="6">
        <v>-100</v>
      </c>
      <c r="AA8" s="22">
        <v>13084143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13084143</v>
      </c>
      <c r="F9" s="21">
        <f t="shared" si="1"/>
        <v>13084143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15292791</v>
      </c>
      <c r="Y9" s="21">
        <f t="shared" si="1"/>
        <v>-15292791</v>
      </c>
      <c r="Z9" s="4">
        <f>+IF(X9&lt;&gt;0,+(Y9/X9)*100,0)</f>
        <v>-100</v>
      </c>
      <c r="AA9" s="19">
        <f>SUM(AA10:AA14)</f>
        <v>13084143</v>
      </c>
    </row>
    <row r="10" spans="1:27" ht="13.5">
      <c r="A10" s="5" t="s">
        <v>37</v>
      </c>
      <c r="B10" s="3"/>
      <c r="C10" s="22"/>
      <c r="D10" s="22"/>
      <c r="E10" s="23">
        <v>13084143</v>
      </c>
      <c r="F10" s="24">
        <v>13084143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12866851</v>
      </c>
      <c r="Y10" s="24">
        <v>-12866851</v>
      </c>
      <c r="Z10" s="6">
        <v>-100</v>
      </c>
      <c r="AA10" s="22">
        <v>13084143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2425940</v>
      </c>
      <c r="Y12" s="24">
        <v>-2425940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13084143</v>
      </c>
      <c r="F15" s="21">
        <f t="shared" si="2"/>
        <v>13084143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6622745</v>
      </c>
      <c r="Y15" s="21">
        <f t="shared" si="2"/>
        <v>-6622745</v>
      </c>
      <c r="Z15" s="4">
        <f>+IF(X15&lt;&gt;0,+(Y15/X15)*100,0)</f>
        <v>-100</v>
      </c>
      <c r="AA15" s="19">
        <f>SUM(AA16:AA18)</f>
        <v>13084143</v>
      </c>
    </row>
    <row r="16" spans="1:27" ht="13.5">
      <c r="A16" s="5" t="s">
        <v>43</v>
      </c>
      <c r="B16" s="3"/>
      <c r="C16" s="22"/>
      <c r="D16" s="22"/>
      <c r="E16" s="23">
        <v>13084143</v>
      </c>
      <c r="F16" s="24">
        <v>13084143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6622745</v>
      </c>
      <c r="Y16" s="24">
        <v>-6622745</v>
      </c>
      <c r="Z16" s="6">
        <v>-100</v>
      </c>
      <c r="AA16" s="22">
        <v>13084143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105783001</v>
      </c>
      <c r="F25" s="42">
        <f t="shared" si="4"/>
        <v>105783001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36274367</v>
      </c>
      <c r="Y25" s="42">
        <f t="shared" si="4"/>
        <v>-36274367</v>
      </c>
      <c r="Z25" s="43">
        <f>+IF(X25&lt;&gt;0,+(Y25/X25)*100,0)</f>
        <v>-100</v>
      </c>
      <c r="AA25" s="40">
        <f>+AA5+AA9+AA15+AA19+AA24</f>
        <v>105783001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81812025</v>
      </c>
      <c r="F28" s="21">
        <f t="shared" si="5"/>
        <v>81812025</v>
      </c>
      <c r="G28" s="21">
        <f t="shared" si="5"/>
        <v>3095880</v>
      </c>
      <c r="H28" s="21">
        <f t="shared" si="5"/>
        <v>0</v>
      </c>
      <c r="I28" s="21">
        <f t="shared" si="5"/>
        <v>0</v>
      </c>
      <c r="J28" s="21">
        <f t="shared" si="5"/>
        <v>3095880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3095880</v>
      </c>
      <c r="X28" s="21">
        <f t="shared" si="5"/>
        <v>15095842</v>
      </c>
      <c r="Y28" s="21">
        <f t="shared" si="5"/>
        <v>-11999962</v>
      </c>
      <c r="Z28" s="4">
        <f>+IF(X28&lt;&gt;0,+(Y28/X28)*100,0)</f>
        <v>-79.49183622881056</v>
      </c>
      <c r="AA28" s="19">
        <f>SUM(AA29:AA31)</f>
        <v>81812025</v>
      </c>
    </row>
    <row r="29" spans="1:27" ht="13.5">
      <c r="A29" s="5" t="s">
        <v>33</v>
      </c>
      <c r="B29" s="3"/>
      <c r="C29" s="22"/>
      <c r="D29" s="22"/>
      <c r="E29" s="23">
        <v>31567883</v>
      </c>
      <c r="F29" s="24">
        <v>31567883</v>
      </c>
      <c r="G29" s="24">
        <v>1469962</v>
      </c>
      <c r="H29" s="24"/>
      <c r="I29" s="24"/>
      <c r="J29" s="24">
        <v>1469962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1469962</v>
      </c>
      <c r="X29" s="24">
        <v>7049540</v>
      </c>
      <c r="Y29" s="24">
        <v>-5579578</v>
      </c>
      <c r="Z29" s="6">
        <v>-79.15</v>
      </c>
      <c r="AA29" s="22">
        <v>31567883</v>
      </c>
    </row>
    <row r="30" spans="1:27" ht="13.5">
      <c r="A30" s="5" t="s">
        <v>34</v>
      </c>
      <c r="B30" s="3"/>
      <c r="C30" s="25"/>
      <c r="D30" s="25"/>
      <c r="E30" s="26">
        <v>35198240</v>
      </c>
      <c r="F30" s="27">
        <v>35198240</v>
      </c>
      <c r="G30" s="27">
        <v>360161</v>
      </c>
      <c r="H30" s="27"/>
      <c r="I30" s="27"/>
      <c r="J30" s="27">
        <v>360161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360161</v>
      </c>
      <c r="X30" s="27">
        <v>2363984</v>
      </c>
      <c r="Y30" s="27">
        <v>-2003823</v>
      </c>
      <c r="Z30" s="7">
        <v>-84.76</v>
      </c>
      <c r="AA30" s="25">
        <v>35198240</v>
      </c>
    </row>
    <row r="31" spans="1:27" ht="13.5">
      <c r="A31" s="5" t="s">
        <v>35</v>
      </c>
      <c r="B31" s="3"/>
      <c r="C31" s="22"/>
      <c r="D31" s="22"/>
      <c r="E31" s="23">
        <v>15045902</v>
      </c>
      <c r="F31" s="24">
        <v>15045902</v>
      </c>
      <c r="G31" s="24">
        <v>1265757</v>
      </c>
      <c r="H31" s="24"/>
      <c r="I31" s="24"/>
      <c r="J31" s="24">
        <v>1265757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1265757</v>
      </c>
      <c r="X31" s="24">
        <v>5682318</v>
      </c>
      <c r="Y31" s="24">
        <v>-4416561</v>
      </c>
      <c r="Z31" s="6">
        <v>-77.72</v>
      </c>
      <c r="AA31" s="22">
        <v>15045902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8663317</v>
      </c>
      <c r="F32" s="21">
        <f t="shared" si="6"/>
        <v>8663317</v>
      </c>
      <c r="G32" s="21">
        <f t="shared" si="6"/>
        <v>436657</v>
      </c>
      <c r="H32" s="21">
        <f t="shared" si="6"/>
        <v>0</v>
      </c>
      <c r="I32" s="21">
        <f t="shared" si="6"/>
        <v>0</v>
      </c>
      <c r="J32" s="21">
        <f t="shared" si="6"/>
        <v>436657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436657</v>
      </c>
      <c r="X32" s="21">
        <f t="shared" si="6"/>
        <v>14448133</v>
      </c>
      <c r="Y32" s="21">
        <f t="shared" si="6"/>
        <v>-14011476</v>
      </c>
      <c r="Z32" s="4">
        <f>+IF(X32&lt;&gt;0,+(Y32/X32)*100,0)</f>
        <v>-96.9777617634057</v>
      </c>
      <c r="AA32" s="19">
        <f>SUM(AA33:AA37)</f>
        <v>8663317</v>
      </c>
    </row>
    <row r="33" spans="1:27" ht="13.5">
      <c r="A33" s="5" t="s">
        <v>37</v>
      </c>
      <c r="B33" s="3"/>
      <c r="C33" s="22"/>
      <c r="D33" s="22"/>
      <c r="E33" s="23">
        <v>8663317</v>
      </c>
      <c r="F33" s="24">
        <v>8663317</v>
      </c>
      <c r="G33" s="24">
        <v>436657</v>
      </c>
      <c r="H33" s="24"/>
      <c r="I33" s="24"/>
      <c r="J33" s="24">
        <v>436657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436657</v>
      </c>
      <c r="X33" s="24">
        <v>12716444</v>
      </c>
      <c r="Y33" s="24">
        <v>-12279787</v>
      </c>
      <c r="Z33" s="6">
        <v>-96.57</v>
      </c>
      <c r="AA33" s="22">
        <v>8663317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1731689</v>
      </c>
      <c r="Y35" s="24">
        <v>-1731689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14606280</v>
      </c>
      <c r="F38" s="21">
        <f t="shared" si="7"/>
        <v>14606280</v>
      </c>
      <c r="G38" s="21">
        <f t="shared" si="7"/>
        <v>978972</v>
      </c>
      <c r="H38" s="21">
        <f t="shared" si="7"/>
        <v>0</v>
      </c>
      <c r="I38" s="21">
        <f t="shared" si="7"/>
        <v>0</v>
      </c>
      <c r="J38" s="21">
        <f t="shared" si="7"/>
        <v>978972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978972</v>
      </c>
      <c r="X38" s="21">
        <f t="shared" si="7"/>
        <v>4647188</v>
      </c>
      <c r="Y38" s="21">
        <f t="shared" si="7"/>
        <v>-3668216</v>
      </c>
      <c r="Z38" s="4">
        <f>+IF(X38&lt;&gt;0,+(Y38/X38)*100,0)</f>
        <v>-78.93409950275306</v>
      </c>
      <c r="AA38" s="19">
        <f>SUM(AA39:AA41)</f>
        <v>14606280</v>
      </c>
    </row>
    <row r="39" spans="1:27" ht="13.5">
      <c r="A39" s="5" t="s">
        <v>43</v>
      </c>
      <c r="B39" s="3"/>
      <c r="C39" s="22"/>
      <c r="D39" s="22"/>
      <c r="E39" s="23">
        <v>14606280</v>
      </c>
      <c r="F39" s="24">
        <v>14606280</v>
      </c>
      <c r="G39" s="24">
        <v>978972</v>
      </c>
      <c r="H39" s="24"/>
      <c r="I39" s="24"/>
      <c r="J39" s="24">
        <v>978972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978972</v>
      </c>
      <c r="X39" s="24">
        <v>4647188</v>
      </c>
      <c r="Y39" s="24">
        <v>-3668216</v>
      </c>
      <c r="Z39" s="6">
        <v>-78.93</v>
      </c>
      <c r="AA39" s="22">
        <v>14606280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105081622</v>
      </c>
      <c r="F48" s="42">
        <f t="shared" si="9"/>
        <v>105081622</v>
      </c>
      <c r="G48" s="42">
        <f t="shared" si="9"/>
        <v>4511509</v>
      </c>
      <c r="H48" s="42">
        <f t="shared" si="9"/>
        <v>0</v>
      </c>
      <c r="I48" s="42">
        <f t="shared" si="9"/>
        <v>0</v>
      </c>
      <c r="J48" s="42">
        <f t="shared" si="9"/>
        <v>4511509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4511509</v>
      </c>
      <c r="X48" s="42">
        <f t="shared" si="9"/>
        <v>34191163</v>
      </c>
      <c r="Y48" s="42">
        <f t="shared" si="9"/>
        <v>-29679654</v>
      </c>
      <c r="Z48" s="43">
        <f>+IF(X48&lt;&gt;0,+(Y48/X48)*100,0)</f>
        <v>-86.80504374770756</v>
      </c>
      <c r="AA48" s="40">
        <f>+AA28+AA32+AA38+AA42+AA47</f>
        <v>105081622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701379</v>
      </c>
      <c r="F49" s="46">
        <f t="shared" si="10"/>
        <v>701379</v>
      </c>
      <c r="G49" s="46">
        <f t="shared" si="10"/>
        <v>-4511509</v>
      </c>
      <c r="H49" s="46">
        <f t="shared" si="10"/>
        <v>0</v>
      </c>
      <c r="I49" s="46">
        <f t="shared" si="10"/>
        <v>0</v>
      </c>
      <c r="J49" s="46">
        <f t="shared" si="10"/>
        <v>-4511509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-4511509</v>
      </c>
      <c r="X49" s="46">
        <f>IF(F25=F48,0,X25-X48)</f>
        <v>2083204</v>
      </c>
      <c r="Y49" s="46">
        <f t="shared" si="10"/>
        <v>-6594713</v>
      </c>
      <c r="Z49" s="47">
        <f>+IF(X49&lt;&gt;0,+(Y49/X49)*100,0)</f>
        <v>-316.5658764096075</v>
      </c>
      <c r="AA49" s="44">
        <f>+AA25-AA48</f>
        <v>701379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88364461</v>
      </c>
      <c r="F5" s="21">
        <f t="shared" si="0"/>
        <v>88364461</v>
      </c>
      <c r="G5" s="21">
        <f t="shared" si="0"/>
        <v>24449292</v>
      </c>
      <c r="H5" s="21">
        <f t="shared" si="0"/>
        <v>24449292</v>
      </c>
      <c r="I5" s="21">
        <f t="shared" si="0"/>
        <v>0</v>
      </c>
      <c r="J5" s="21">
        <f t="shared" si="0"/>
        <v>48898584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48898584</v>
      </c>
      <c r="X5" s="21">
        <f t="shared" si="0"/>
        <v>15586793</v>
      </c>
      <c r="Y5" s="21">
        <f t="shared" si="0"/>
        <v>33311791</v>
      </c>
      <c r="Z5" s="4">
        <f>+IF(X5&lt;&gt;0,+(Y5/X5)*100,0)</f>
        <v>213.718056049118</v>
      </c>
      <c r="AA5" s="19">
        <f>SUM(AA6:AA8)</f>
        <v>88364461</v>
      </c>
    </row>
    <row r="6" spans="1:27" ht="13.5">
      <c r="A6" s="5" t="s">
        <v>33</v>
      </c>
      <c r="B6" s="3"/>
      <c r="C6" s="22"/>
      <c r="D6" s="22"/>
      <c r="E6" s="23">
        <v>23494363</v>
      </c>
      <c r="F6" s="24">
        <v>23494363</v>
      </c>
      <c r="G6" s="24">
        <v>8802909</v>
      </c>
      <c r="H6" s="24">
        <v>8802909</v>
      </c>
      <c r="I6" s="24"/>
      <c r="J6" s="24">
        <v>17605818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17605818</v>
      </c>
      <c r="X6" s="24">
        <v>8603774</v>
      </c>
      <c r="Y6" s="24">
        <v>9002044</v>
      </c>
      <c r="Z6" s="6">
        <v>104.63</v>
      </c>
      <c r="AA6" s="22">
        <v>23494363</v>
      </c>
    </row>
    <row r="7" spans="1:27" ht="13.5">
      <c r="A7" s="5" t="s">
        <v>34</v>
      </c>
      <c r="B7" s="3"/>
      <c r="C7" s="25"/>
      <c r="D7" s="25"/>
      <c r="E7" s="26">
        <v>20786747</v>
      </c>
      <c r="F7" s="27">
        <v>20786747</v>
      </c>
      <c r="G7" s="27">
        <v>7956225</v>
      </c>
      <c r="H7" s="27">
        <v>7956225</v>
      </c>
      <c r="I7" s="27"/>
      <c r="J7" s="27">
        <v>15912450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15912450</v>
      </c>
      <c r="X7" s="27">
        <v>5873592</v>
      </c>
      <c r="Y7" s="27">
        <v>10038858</v>
      </c>
      <c r="Z7" s="7">
        <v>170.92</v>
      </c>
      <c r="AA7" s="25">
        <v>20786747</v>
      </c>
    </row>
    <row r="8" spans="1:27" ht="13.5">
      <c r="A8" s="5" t="s">
        <v>35</v>
      </c>
      <c r="B8" s="3"/>
      <c r="C8" s="22"/>
      <c r="D8" s="22"/>
      <c r="E8" s="23">
        <v>44083351</v>
      </c>
      <c r="F8" s="24">
        <v>44083351</v>
      </c>
      <c r="G8" s="24">
        <v>7690158</v>
      </c>
      <c r="H8" s="24">
        <v>7690158</v>
      </c>
      <c r="I8" s="24"/>
      <c r="J8" s="24">
        <v>15380316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15380316</v>
      </c>
      <c r="X8" s="24">
        <v>1109427</v>
      </c>
      <c r="Y8" s="24">
        <v>14270889</v>
      </c>
      <c r="Z8" s="6">
        <v>1286.33</v>
      </c>
      <c r="AA8" s="22">
        <v>44083351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24432267</v>
      </c>
      <c r="F9" s="21">
        <f t="shared" si="1"/>
        <v>24432267</v>
      </c>
      <c r="G9" s="21">
        <f t="shared" si="1"/>
        <v>10825909</v>
      </c>
      <c r="H9" s="21">
        <f t="shared" si="1"/>
        <v>10825909</v>
      </c>
      <c r="I9" s="21">
        <f t="shared" si="1"/>
        <v>0</v>
      </c>
      <c r="J9" s="21">
        <f t="shared" si="1"/>
        <v>21651818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21651818</v>
      </c>
      <c r="X9" s="21">
        <f t="shared" si="1"/>
        <v>28184919</v>
      </c>
      <c r="Y9" s="21">
        <f t="shared" si="1"/>
        <v>-6533101</v>
      </c>
      <c r="Z9" s="4">
        <f>+IF(X9&lt;&gt;0,+(Y9/X9)*100,0)</f>
        <v>-23.179420881074734</v>
      </c>
      <c r="AA9" s="19">
        <f>SUM(AA10:AA14)</f>
        <v>24432267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4720587</v>
      </c>
      <c r="Y10" s="24">
        <v>-4720587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6268782</v>
      </c>
      <c r="Y11" s="24">
        <v>-6268782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>
        <v>24432267</v>
      </c>
      <c r="F12" s="24">
        <v>24432267</v>
      </c>
      <c r="G12" s="24">
        <v>10825909</v>
      </c>
      <c r="H12" s="24">
        <v>10825909</v>
      </c>
      <c r="I12" s="24"/>
      <c r="J12" s="24">
        <v>21651818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21651818</v>
      </c>
      <c r="X12" s="24">
        <v>8597775</v>
      </c>
      <c r="Y12" s="24">
        <v>13054043</v>
      </c>
      <c r="Z12" s="6">
        <v>151.83</v>
      </c>
      <c r="AA12" s="22">
        <v>24432267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6210327</v>
      </c>
      <c r="Y13" s="24">
        <v>-6210327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2387448</v>
      </c>
      <c r="Y14" s="27">
        <v>-2387448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12049788</v>
      </c>
      <c r="F15" s="21">
        <f t="shared" si="2"/>
        <v>12049788</v>
      </c>
      <c r="G15" s="21">
        <f t="shared" si="2"/>
        <v>4688620</v>
      </c>
      <c r="H15" s="21">
        <f t="shared" si="2"/>
        <v>4688620</v>
      </c>
      <c r="I15" s="21">
        <f t="shared" si="2"/>
        <v>0</v>
      </c>
      <c r="J15" s="21">
        <f t="shared" si="2"/>
        <v>9377240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9377240</v>
      </c>
      <c r="X15" s="21">
        <f t="shared" si="2"/>
        <v>84779442</v>
      </c>
      <c r="Y15" s="21">
        <f t="shared" si="2"/>
        <v>-75402202</v>
      </c>
      <c r="Z15" s="4">
        <f>+IF(X15&lt;&gt;0,+(Y15/X15)*100,0)</f>
        <v>-88.93925251359876</v>
      </c>
      <c r="AA15" s="19">
        <f>SUM(AA16:AA18)</f>
        <v>12049788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1523336</v>
      </c>
      <c r="H16" s="24">
        <v>1523336</v>
      </c>
      <c r="I16" s="24"/>
      <c r="J16" s="24">
        <v>3046672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3046672</v>
      </c>
      <c r="X16" s="24">
        <v>1211493</v>
      </c>
      <c r="Y16" s="24">
        <v>1835179</v>
      </c>
      <c r="Z16" s="6">
        <v>151.48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4339575</v>
      </c>
      <c r="Y17" s="24">
        <v>-4339575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>
        <v>12049788</v>
      </c>
      <c r="F18" s="24">
        <v>12049788</v>
      </c>
      <c r="G18" s="24">
        <v>3165284</v>
      </c>
      <c r="H18" s="24">
        <v>3165284</v>
      </c>
      <c r="I18" s="24"/>
      <c r="J18" s="24">
        <v>6330568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6330568</v>
      </c>
      <c r="X18" s="24">
        <v>79228374</v>
      </c>
      <c r="Y18" s="24">
        <v>-72897806</v>
      </c>
      <c r="Z18" s="6">
        <v>-92.01</v>
      </c>
      <c r="AA18" s="22">
        <v>12049788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108434639</v>
      </c>
      <c r="F19" s="21">
        <f t="shared" si="3"/>
        <v>108434639</v>
      </c>
      <c r="G19" s="21">
        <f t="shared" si="3"/>
        <v>40132122</v>
      </c>
      <c r="H19" s="21">
        <f t="shared" si="3"/>
        <v>40132122</v>
      </c>
      <c r="I19" s="21">
        <f t="shared" si="3"/>
        <v>0</v>
      </c>
      <c r="J19" s="21">
        <f t="shared" si="3"/>
        <v>80264244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80264244</v>
      </c>
      <c r="X19" s="21">
        <f t="shared" si="3"/>
        <v>113780739</v>
      </c>
      <c r="Y19" s="21">
        <f t="shared" si="3"/>
        <v>-33516495</v>
      </c>
      <c r="Z19" s="4">
        <f>+IF(X19&lt;&gt;0,+(Y19/X19)*100,0)</f>
        <v>-29.457090272546044</v>
      </c>
      <c r="AA19" s="19">
        <f>SUM(AA20:AA23)</f>
        <v>108434639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108434639</v>
      </c>
      <c r="F21" s="24">
        <v>108434639</v>
      </c>
      <c r="G21" s="24">
        <v>40132122</v>
      </c>
      <c r="H21" s="24">
        <v>40132122</v>
      </c>
      <c r="I21" s="24"/>
      <c r="J21" s="24">
        <v>80264244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80264244</v>
      </c>
      <c r="X21" s="24">
        <v>113780739</v>
      </c>
      <c r="Y21" s="24">
        <v>-33516495</v>
      </c>
      <c r="Z21" s="6">
        <v>-29.46</v>
      </c>
      <c r="AA21" s="22">
        <v>108434639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17696304</v>
      </c>
      <c r="F24" s="21">
        <v>17696304</v>
      </c>
      <c r="G24" s="21">
        <v>8422493</v>
      </c>
      <c r="H24" s="21">
        <v>8422493</v>
      </c>
      <c r="I24" s="21"/>
      <c r="J24" s="21">
        <v>16844986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16844986</v>
      </c>
      <c r="X24" s="21">
        <v>20403522</v>
      </c>
      <c r="Y24" s="21">
        <v>-3558536</v>
      </c>
      <c r="Z24" s="4">
        <v>-17.44</v>
      </c>
      <c r="AA24" s="19">
        <v>17696304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250977459</v>
      </c>
      <c r="F25" s="42">
        <f t="shared" si="4"/>
        <v>250977459</v>
      </c>
      <c r="G25" s="42">
        <f t="shared" si="4"/>
        <v>88518436</v>
      </c>
      <c r="H25" s="42">
        <f t="shared" si="4"/>
        <v>88518436</v>
      </c>
      <c r="I25" s="42">
        <f t="shared" si="4"/>
        <v>0</v>
      </c>
      <c r="J25" s="42">
        <f t="shared" si="4"/>
        <v>177036872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177036872</v>
      </c>
      <c r="X25" s="42">
        <f t="shared" si="4"/>
        <v>262735415</v>
      </c>
      <c r="Y25" s="42">
        <f t="shared" si="4"/>
        <v>-85698543</v>
      </c>
      <c r="Z25" s="43">
        <f>+IF(X25&lt;&gt;0,+(Y25/X25)*100,0)</f>
        <v>-32.61781172515323</v>
      </c>
      <c r="AA25" s="40">
        <f>+AA5+AA9+AA15+AA19+AA24</f>
        <v>250977459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83848754</v>
      </c>
      <c r="F28" s="21">
        <f t="shared" si="5"/>
        <v>83848754</v>
      </c>
      <c r="G28" s="21">
        <f t="shared" si="5"/>
        <v>4975174</v>
      </c>
      <c r="H28" s="21">
        <f t="shared" si="5"/>
        <v>4975174</v>
      </c>
      <c r="I28" s="21">
        <f t="shared" si="5"/>
        <v>0</v>
      </c>
      <c r="J28" s="21">
        <f t="shared" si="5"/>
        <v>9950348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9950348</v>
      </c>
      <c r="X28" s="21">
        <f t="shared" si="5"/>
        <v>19587144</v>
      </c>
      <c r="Y28" s="21">
        <f t="shared" si="5"/>
        <v>-9636796</v>
      </c>
      <c r="Z28" s="4">
        <f>+IF(X28&lt;&gt;0,+(Y28/X28)*100,0)</f>
        <v>-49.19959745024593</v>
      </c>
      <c r="AA28" s="19">
        <f>SUM(AA29:AA31)</f>
        <v>83848754</v>
      </c>
    </row>
    <row r="29" spans="1:27" ht="13.5">
      <c r="A29" s="5" t="s">
        <v>33</v>
      </c>
      <c r="B29" s="3"/>
      <c r="C29" s="22"/>
      <c r="D29" s="22"/>
      <c r="E29" s="23">
        <v>22254364</v>
      </c>
      <c r="F29" s="24">
        <v>22254364</v>
      </c>
      <c r="G29" s="24">
        <v>1784409</v>
      </c>
      <c r="H29" s="24">
        <v>1784409</v>
      </c>
      <c r="I29" s="24"/>
      <c r="J29" s="24">
        <v>3568818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3568818</v>
      </c>
      <c r="X29" s="24">
        <v>4720587</v>
      </c>
      <c r="Y29" s="24">
        <v>-1151769</v>
      </c>
      <c r="Z29" s="6">
        <v>-24.4</v>
      </c>
      <c r="AA29" s="22">
        <v>22254364</v>
      </c>
    </row>
    <row r="30" spans="1:27" ht="13.5">
      <c r="A30" s="5" t="s">
        <v>34</v>
      </c>
      <c r="B30" s="3"/>
      <c r="C30" s="25"/>
      <c r="D30" s="25"/>
      <c r="E30" s="26">
        <v>20748847</v>
      </c>
      <c r="F30" s="27">
        <v>20748847</v>
      </c>
      <c r="G30" s="27">
        <v>1580560</v>
      </c>
      <c r="H30" s="27">
        <v>1580560</v>
      </c>
      <c r="I30" s="27"/>
      <c r="J30" s="27">
        <v>3161120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3161120</v>
      </c>
      <c r="X30" s="27">
        <v>6268782</v>
      </c>
      <c r="Y30" s="27">
        <v>-3107662</v>
      </c>
      <c r="Z30" s="7">
        <v>-49.57</v>
      </c>
      <c r="AA30" s="25">
        <v>20748847</v>
      </c>
    </row>
    <row r="31" spans="1:27" ht="13.5">
      <c r="A31" s="5" t="s">
        <v>35</v>
      </c>
      <c r="B31" s="3"/>
      <c r="C31" s="22"/>
      <c r="D31" s="22"/>
      <c r="E31" s="23">
        <v>40845543</v>
      </c>
      <c r="F31" s="24">
        <v>40845543</v>
      </c>
      <c r="G31" s="24">
        <v>1610205</v>
      </c>
      <c r="H31" s="24">
        <v>1610205</v>
      </c>
      <c r="I31" s="24"/>
      <c r="J31" s="24">
        <v>3220410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3220410</v>
      </c>
      <c r="X31" s="24">
        <v>8597775</v>
      </c>
      <c r="Y31" s="24">
        <v>-5377365</v>
      </c>
      <c r="Z31" s="6">
        <v>-62.54</v>
      </c>
      <c r="AA31" s="22">
        <v>40845543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19597269</v>
      </c>
      <c r="F32" s="21">
        <f t="shared" si="6"/>
        <v>19597269</v>
      </c>
      <c r="G32" s="21">
        <f t="shared" si="6"/>
        <v>1462643</v>
      </c>
      <c r="H32" s="21">
        <f t="shared" si="6"/>
        <v>1462643</v>
      </c>
      <c r="I32" s="21">
        <f t="shared" si="6"/>
        <v>0</v>
      </c>
      <c r="J32" s="21">
        <f t="shared" si="6"/>
        <v>2925286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2925286</v>
      </c>
      <c r="X32" s="21">
        <f t="shared" si="6"/>
        <v>92717958</v>
      </c>
      <c r="Y32" s="21">
        <f t="shared" si="6"/>
        <v>-89792672</v>
      </c>
      <c r="Z32" s="4">
        <f>+IF(X32&lt;&gt;0,+(Y32/X32)*100,0)</f>
        <v>-96.84496287116245</v>
      </c>
      <c r="AA32" s="19">
        <f>SUM(AA33:AA37)</f>
        <v>19597269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2387448</v>
      </c>
      <c r="Y33" s="24">
        <v>-2387448</v>
      </c>
      <c r="Z33" s="6">
        <v>-100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5551068</v>
      </c>
      <c r="Y34" s="24">
        <v>-5551068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>
        <v>19597269</v>
      </c>
      <c r="F35" s="24">
        <v>19597269</v>
      </c>
      <c r="G35" s="24">
        <v>1462643</v>
      </c>
      <c r="H35" s="24">
        <v>1462643</v>
      </c>
      <c r="I35" s="24"/>
      <c r="J35" s="24">
        <v>2925286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2925286</v>
      </c>
      <c r="X35" s="24">
        <v>1211493</v>
      </c>
      <c r="Y35" s="24">
        <v>1713793</v>
      </c>
      <c r="Z35" s="6">
        <v>141.46</v>
      </c>
      <c r="AA35" s="22">
        <v>19597269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4339575</v>
      </c>
      <c r="Y36" s="24">
        <v>-4339575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79228374</v>
      </c>
      <c r="Y37" s="27">
        <v>-79228374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9454288</v>
      </c>
      <c r="F38" s="21">
        <f t="shared" si="7"/>
        <v>9454288</v>
      </c>
      <c r="G38" s="21">
        <f t="shared" si="7"/>
        <v>1022239</v>
      </c>
      <c r="H38" s="21">
        <f t="shared" si="7"/>
        <v>1022239</v>
      </c>
      <c r="I38" s="21">
        <f t="shared" si="7"/>
        <v>0</v>
      </c>
      <c r="J38" s="21">
        <f t="shared" si="7"/>
        <v>2044478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2044478</v>
      </c>
      <c r="X38" s="21">
        <f t="shared" si="7"/>
        <v>113780742</v>
      </c>
      <c r="Y38" s="21">
        <f t="shared" si="7"/>
        <v>-111736264</v>
      </c>
      <c r="Z38" s="4">
        <f>+IF(X38&lt;&gt;0,+(Y38/X38)*100,0)</f>
        <v>-98.20314232086832</v>
      </c>
      <c r="AA38" s="19">
        <f>SUM(AA39:AA41)</f>
        <v>9454288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389100</v>
      </c>
      <c r="H39" s="24">
        <v>389100</v>
      </c>
      <c r="I39" s="24"/>
      <c r="J39" s="24">
        <v>778200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778200</v>
      </c>
      <c r="X39" s="24">
        <v>107614104</v>
      </c>
      <c r="Y39" s="24">
        <v>-106835904</v>
      </c>
      <c r="Z39" s="6">
        <v>-99.28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>
        <v>9454288</v>
      </c>
      <c r="F41" s="24">
        <v>9454288</v>
      </c>
      <c r="G41" s="24">
        <v>633139</v>
      </c>
      <c r="H41" s="24">
        <v>633139</v>
      </c>
      <c r="I41" s="24"/>
      <c r="J41" s="24">
        <v>1266278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1266278</v>
      </c>
      <c r="X41" s="24">
        <v>6166638</v>
      </c>
      <c r="Y41" s="24">
        <v>-4900360</v>
      </c>
      <c r="Z41" s="6">
        <v>-79.47</v>
      </c>
      <c r="AA41" s="22">
        <v>9454288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120424989</v>
      </c>
      <c r="F42" s="21">
        <f t="shared" si="8"/>
        <v>120424989</v>
      </c>
      <c r="G42" s="21">
        <f t="shared" si="8"/>
        <v>6903183</v>
      </c>
      <c r="H42" s="21">
        <f t="shared" si="8"/>
        <v>6903183</v>
      </c>
      <c r="I42" s="21">
        <f t="shared" si="8"/>
        <v>0</v>
      </c>
      <c r="J42" s="21">
        <f t="shared" si="8"/>
        <v>13806366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13806366</v>
      </c>
      <c r="X42" s="21">
        <f t="shared" si="8"/>
        <v>6166638</v>
      </c>
      <c r="Y42" s="21">
        <f t="shared" si="8"/>
        <v>7639728</v>
      </c>
      <c r="Z42" s="4">
        <f>+IF(X42&lt;&gt;0,+(Y42/X42)*100,0)</f>
        <v>123.88805699312981</v>
      </c>
      <c r="AA42" s="19">
        <f>SUM(AA43:AA46)</f>
        <v>120424989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120424989</v>
      </c>
      <c r="F44" s="24">
        <v>120424989</v>
      </c>
      <c r="G44" s="24">
        <v>6903183</v>
      </c>
      <c r="H44" s="24">
        <v>6903183</v>
      </c>
      <c r="I44" s="24"/>
      <c r="J44" s="24">
        <v>13806366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13806366</v>
      </c>
      <c r="X44" s="24">
        <v>6166638</v>
      </c>
      <c r="Y44" s="24">
        <v>7639728</v>
      </c>
      <c r="Z44" s="6">
        <v>123.89</v>
      </c>
      <c r="AA44" s="22">
        <v>120424989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17208642</v>
      </c>
      <c r="F47" s="21">
        <v>17208642</v>
      </c>
      <c r="G47" s="21">
        <v>692771</v>
      </c>
      <c r="H47" s="21">
        <v>692771</v>
      </c>
      <c r="I47" s="21"/>
      <c r="J47" s="21">
        <v>1385542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1385542</v>
      </c>
      <c r="X47" s="21"/>
      <c r="Y47" s="21">
        <v>1385542</v>
      </c>
      <c r="Z47" s="4">
        <v>0</v>
      </c>
      <c r="AA47" s="19">
        <v>17208642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250533942</v>
      </c>
      <c r="F48" s="42">
        <f t="shared" si="9"/>
        <v>250533942</v>
      </c>
      <c r="G48" s="42">
        <f t="shared" si="9"/>
        <v>15056010</v>
      </c>
      <c r="H48" s="42">
        <f t="shared" si="9"/>
        <v>15056010</v>
      </c>
      <c r="I48" s="42">
        <f t="shared" si="9"/>
        <v>0</v>
      </c>
      <c r="J48" s="42">
        <f t="shared" si="9"/>
        <v>30112020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30112020</v>
      </c>
      <c r="X48" s="42">
        <f t="shared" si="9"/>
        <v>232252482</v>
      </c>
      <c r="Y48" s="42">
        <f t="shared" si="9"/>
        <v>-202140462</v>
      </c>
      <c r="Z48" s="43">
        <f>+IF(X48&lt;&gt;0,+(Y48/X48)*100,0)</f>
        <v>-87.03479087039423</v>
      </c>
      <c r="AA48" s="40">
        <f>+AA28+AA32+AA38+AA42+AA47</f>
        <v>250533942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443517</v>
      </c>
      <c r="F49" s="46">
        <f t="shared" si="10"/>
        <v>443517</v>
      </c>
      <c r="G49" s="46">
        <f t="shared" si="10"/>
        <v>73462426</v>
      </c>
      <c r="H49" s="46">
        <f t="shared" si="10"/>
        <v>73462426</v>
      </c>
      <c r="I49" s="46">
        <f t="shared" si="10"/>
        <v>0</v>
      </c>
      <c r="J49" s="46">
        <f t="shared" si="10"/>
        <v>146924852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146924852</v>
      </c>
      <c r="X49" s="46">
        <f>IF(F25=F48,0,X25-X48)</f>
        <v>30482933</v>
      </c>
      <c r="Y49" s="46">
        <f t="shared" si="10"/>
        <v>116441919</v>
      </c>
      <c r="Z49" s="47">
        <f>+IF(X49&lt;&gt;0,+(Y49/X49)*100,0)</f>
        <v>381.9905354907942</v>
      </c>
      <c r="AA49" s="44">
        <f>+AA25-AA48</f>
        <v>443517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60910505</v>
      </c>
      <c r="D5" s="19">
        <f>SUM(D6:D8)</f>
        <v>0</v>
      </c>
      <c r="E5" s="20">
        <f t="shared" si="0"/>
        <v>67134200</v>
      </c>
      <c r="F5" s="21">
        <f t="shared" si="0"/>
        <v>67134200</v>
      </c>
      <c r="G5" s="21">
        <f t="shared" si="0"/>
        <v>24149910</v>
      </c>
      <c r="H5" s="21">
        <f t="shared" si="0"/>
        <v>2009740</v>
      </c>
      <c r="I5" s="21">
        <f t="shared" si="0"/>
        <v>1157561</v>
      </c>
      <c r="J5" s="21">
        <f t="shared" si="0"/>
        <v>27317211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27317211</v>
      </c>
      <c r="X5" s="21">
        <f t="shared" si="0"/>
        <v>16783000</v>
      </c>
      <c r="Y5" s="21">
        <f t="shared" si="0"/>
        <v>10534211</v>
      </c>
      <c r="Z5" s="4">
        <f>+IF(X5&lt;&gt;0,+(Y5/X5)*100,0)</f>
        <v>62.76715128403742</v>
      </c>
      <c r="AA5" s="19">
        <f>SUM(AA6:AA8)</f>
        <v>67134200</v>
      </c>
    </row>
    <row r="6" spans="1:27" ht="13.5">
      <c r="A6" s="5" t="s">
        <v>33</v>
      </c>
      <c r="B6" s="3"/>
      <c r="C6" s="22">
        <v>8120790</v>
      </c>
      <c r="D6" s="22"/>
      <c r="E6" s="23">
        <v>161980</v>
      </c>
      <c r="F6" s="24">
        <v>161980</v>
      </c>
      <c r="G6" s="24">
        <v>8643</v>
      </c>
      <c r="H6" s="24">
        <v>177656</v>
      </c>
      <c r="I6" s="24">
        <v>15256</v>
      </c>
      <c r="J6" s="24">
        <v>201555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201555</v>
      </c>
      <c r="X6" s="24">
        <v>2229000</v>
      </c>
      <c r="Y6" s="24">
        <v>-2027445</v>
      </c>
      <c r="Z6" s="6">
        <v>-90.96</v>
      </c>
      <c r="AA6" s="22">
        <v>161980</v>
      </c>
    </row>
    <row r="7" spans="1:27" ht="13.5">
      <c r="A7" s="5" t="s">
        <v>34</v>
      </c>
      <c r="B7" s="3"/>
      <c r="C7" s="25">
        <v>52622762</v>
      </c>
      <c r="D7" s="25"/>
      <c r="E7" s="26">
        <v>66871330</v>
      </c>
      <c r="F7" s="27">
        <v>66871330</v>
      </c>
      <c r="G7" s="27">
        <v>24141267</v>
      </c>
      <c r="H7" s="27">
        <v>1807664</v>
      </c>
      <c r="I7" s="27">
        <v>1129805</v>
      </c>
      <c r="J7" s="27">
        <v>27078736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27078736</v>
      </c>
      <c r="X7" s="27">
        <v>14529000</v>
      </c>
      <c r="Y7" s="27">
        <v>12549736</v>
      </c>
      <c r="Z7" s="7">
        <v>86.38</v>
      </c>
      <c r="AA7" s="25">
        <v>66871330</v>
      </c>
    </row>
    <row r="8" spans="1:27" ht="13.5">
      <c r="A8" s="5" t="s">
        <v>35</v>
      </c>
      <c r="B8" s="3"/>
      <c r="C8" s="22">
        <v>166953</v>
      </c>
      <c r="D8" s="22"/>
      <c r="E8" s="23">
        <v>100890</v>
      </c>
      <c r="F8" s="24">
        <v>100890</v>
      </c>
      <c r="G8" s="24"/>
      <c r="H8" s="24">
        <v>24420</v>
      </c>
      <c r="I8" s="24">
        <v>12500</v>
      </c>
      <c r="J8" s="24">
        <v>36920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36920</v>
      </c>
      <c r="X8" s="24">
        <v>25000</v>
      </c>
      <c r="Y8" s="24">
        <v>11920</v>
      </c>
      <c r="Z8" s="6">
        <v>47.68</v>
      </c>
      <c r="AA8" s="22">
        <v>100890</v>
      </c>
    </row>
    <row r="9" spans="1:27" ht="13.5">
      <c r="A9" s="2" t="s">
        <v>36</v>
      </c>
      <c r="B9" s="3"/>
      <c r="C9" s="19">
        <f aca="true" t="shared" si="1" ref="C9:Y9">SUM(C10:C14)</f>
        <v>8884604</v>
      </c>
      <c r="D9" s="19">
        <f>SUM(D10:D14)</f>
        <v>0</v>
      </c>
      <c r="E9" s="20">
        <f t="shared" si="1"/>
        <v>8208320</v>
      </c>
      <c r="F9" s="21">
        <f t="shared" si="1"/>
        <v>8208320</v>
      </c>
      <c r="G9" s="21">
        <f t="shared" si="1"/>
        <v>575224</v>
      </c>
      <c r="H9" s="21">
        <f t="shared" si="1"/>
        <v>502645</v>
      </c>
      <c r="I9" s="21">
        <f t="shared" si="1"/>
        <v>567865</v>
      </c>
      <c r="J9" s="21">
        <f t="shared" si="1"/>
        <v>1645734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1645734</v>
      </c>
      <c r="X9" s="21">
        <f t="shared" si="1"/>
        <v>2055000</v>
      </c>
      <c r="Y9" s="21">
        <f t="shared" si="1"/>
        <v>-409266</v>
      </c>
      <c r="Z9" s="4">
        <f>+IF(X9&lt;&gt;0,+(Y9/X9)*100,0)</f>
        <v>-19.915620437956207</v>
      </c>
      <c r="AA9" s="19">
        <f>SUM(AA10:AA14)</f>
        <v>8208320</v>
      </c>
    </row>
    <row r="10" spans="1:27" ht="13.5">
      <c r="A10" s="5" t="s">
        <v>37</v>
      </c>
      <c r="B10" s="3"/>
      <c r="C10" s="22">
        <v>437150</v>
      </c>
      <c r="D10" s="22"/>
      <c r="E10" s="23">
        <v>446720</v>
      </c>
      <c r="F10" s="24">
        <v>446720</v>
      </c>
      <c r="G10" s="24">
        <v>18992</v>
      </c>
      <c r="H10" s="24">
        <v>16291</v>
      </c>
      <c r="I10" s="24">
        <v>14529</v>
      </c>
      <c r="J10" s="24">
        <v>49812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49812</v>
      </c>
      <c r="X10" s="24">
        <v>114000</v>
      </c>
      <c r="Y10" s="24">
        <v>-64188</v>
      </c>
      <c r="Z10" s="6">
        <v>-56.31</v>
      </c>
      <c r="AA10" s="22">
        <v>446720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8447454</v>
      </c>
      <c r="D12" s="22"/>
      <c r="E12" s="23">
        <v>7761600</v>
      </c>
      <c r="F12" s="24">
        <v>7761600</v>
      </c>
      <c r="G12" s="24">
        <v>556232</v>
      </c>
      <c r="H12" s="24">
        <v>486354</v>
      </c>
      <c r="I12" s="24">
        <v>553336</v>
      </c>
      <c r="J12" s="24">
        <v>1595922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1595922</v>
      </c>
      <c r="X12" s="24">
        <v>1941000</v>
      </c>
      <c r="Y12" s="24">
        <v>-345078</v>
      </c>
      <c r="Z12" s="6">
        <v>-17.78</v>
      </c>
      <c r="AA12" s="22">
        <v>7761600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9873509</v>
      </c>
      <c r="D15" s="19">
        <f>SUM(D16:D18)</f>
        <v>0</v>
      </c>
      <c r="E15" s="20">
        <f t="shared" si="2"/>
        <v>2511880</v>
      </c>
      <c r="F15" s="21">
        <f t="shared" si="2"/>
        <v>2511880</v>
      </c>
      <c r="G15" s="21">
        <f t="shared" si="2"/>
        <v>5163638</v>
      </c>
      <c r="H15" s="21">
        <f t="shared" si="2"/>
        <v>557212</v>
      </c>
      <c r="I15" s="21">
        <f t="shared" si="2"/>
        <v>1471</v>
      </c>
      <c r="J15" s="21">
        <f t="shared" si="2"/>
        <v>5722321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5722321</v>
      </c>
      <c r="X15" s="21">
        <f t="shared" si="2"/>
        <v>621000</v>
      </c>
      <c r="Y15" s="21">
        <f t="shared" si="2"/>
        <v>5101321</v>
      </c>
      <c r="Z15" s="4">
        <f>+IF(X15&lt;&gt;0,+(Y15/X15)*100,0)</f>
        <v>821.4687600644122</v>
      </c>
      <c r="AA15" s="19">
        <f>SUM(AA16:AA18)</f>
        <v>2511880</v>
      </c>
    </row>
    <row r="16" spans="1:27" ht="13.5">
      <c r="A16" s="5" t="s">
        <v>43</v>
      </c>
      <c r="B16" s="3"/>
      <c r="C16" s="22">
        <v>132210</v>
      </c>
      <c r="D16" s="22"/>
      <c r="E16" s="23">
        <v>26550</v>
      </c>
      <c r="F16" s="24">
        <v>26550</v>
      </c>
      <c r="G16" s="24">
        <v>2638</v>
      </c>
      <c r="H16" s="24">
        <v>2092</v>
      </c>
      <c r="I16" s="24">
        <v>1214</v>
      </c>
      <c r="J16" s="24">
        <v>5944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5944</v>
      </c>
      <c r="X16" s="24"/>
      <c r="Y16" s="24">
        <v>5944</v>
      </c>
      <c r="Z16" s="6">
        <v>0</v>
      </c>
      <c r="AA16" s="22">
        <v>26550</v>
      </c>
    </row>
    <row r="17" spans="1:27" ht="13.5">
      <c r="A17" s="5" t="s">
        <v>44</v>
      </c>
      <c r="B17" s="3"/>
      <c r="C17" s="22">
        <v>9741299</v>
      </c>
      <c r="D17" s="22"/>
      <c r="E17" s="23">
        <v>2485330</v>
      </c>
      <c r="F17" s="24">
        <v>2485330</v>
      </c>
      <c r="G17" s="24">
        <v>5161000</v>
      </c>
      <c r="H17" s="24">
        <v>555120</v>
      </c>
      <c r="I17" s="24">
        <v>257</v>
      </c>
      <c r="J17" s="24">
        <v>5716377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5716377</v>
      </c>
      <c r="X17" s="24">
        <v>621000</v>
      </c>
      <c r="Y17" s="24">
        <v>5095377</v>
      </c>
      <c r="Z17" s="6">
        <v>820.51</v>
      </c>
      <c r="AA17" s="22">
        <v>2485330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75828681</v>
      </c>
      <c r="D19" s="19">
        <f>SUM(D20:D23)</f>
        <v>0</v>
      </c>
      <c r="E19" s="20">
        <f t="shared" si="3"/>
        <v>59895349</v>
      </c>
      <c r="F19" s="21">
        <f t="shared" si="3"/>
        <v>59895349</v>
      </c>
      <c r="G19" s="21">
        <f t="shared" si="3"/>
        <v>3933493</v>
      </c>
      <c r="H19" s="21">
        <f t="shared" si="3"/>
        <v>3873471</v>
      </c>
      <c r="I19" s="21">
        <f t="shared" si="3"/>
        <v>3910198</v>
      </c>
      <c r="J19" s="21">
        <f t="shared" si="3"/>
        <v>11717162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11717162</v>
      </c>
      <c r="X19" s="21">
        <f t="shared" si="3"/>
        <v>14976000</v>
      </c>
      <c r="Y19" s="21">
        <f t="shared" si="3"/>
        <v>-3258838</v>
      </c>
      <c r="Z19" s="4">
        <f>+IF(X19&lt;&gt;0,+(Y19/X19)*100,0)</f>
        <v>-21.760403311965813</v>
      </c>
      <c r="AA19" s="19">
        <f>SUM(AA20:AA23)</f>
        <v>59895349</v>
      </c>
    </row>
    <row r="20" spans="1:27" ht="13.5">
      <c r="A20" s="5" t="s">
        <v>47</v>
      </c>
      <c r="B20" s="3"/>
      <c r="C20" s="22">
        <v>57288004</v>
      </c>
      <c r="D20" s="22"/>
      <c r="E20" s="23">
        <v>44998529</v>
      </c>
      <c r="F20" s="24">
        <v>44998529</v>
      </c>
      <c r="G20" s="24">
        <v>2932375</v>
      </c>
      <c r="H20" s="24">
        <v>2850244</v>
      </c>
      <c r="I20" s="24">
        <v>2883132</v>
      </c>
      <c r="J20" s="24">
        <v>8665751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8665751</v>
      </c>
      <c r="X20" s="24">
        <v>11250000</v>
      </c>
      <c r="Y20" s="24">
        <v>-2584249</v>
      </c>
      <c r="Z20" s="6">
        <v>-22.97</v>
      </c>
      <c r="AA20" s="22">
        <v>44998529</v>
      </c>
    </row>
    <row r="21" spans="1:27" ht="13.5">
      <c r="A21" s="5" t="s">
        <v>48</v>
      </c>
      <c r="B21" s="3"/>
      <c r="C21" s="22">
        <v>10868132</v>
      </c>
      <c r="D21" s="22"/>
      <c r="E21" s="23">
        <v>4223530</v>
      </c>
      <c r="F21" s="24">
        <v>4223530</v>
      </c>
      <c r="G21" s="24">
        <v>197620</v>
      </c>
      <c r="H21" s="24">
        <v>221171</v>
      </c>
      <c r="I21" s="24">
        <v>225078</v>
      </c>
      <c r="J21" s="24">
        <v>643869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643869</v>
      </c>
      <c r="X21" s="24">
        <v>1056000</v>
      </c>
      <c r="Y21" s="24">
        <v>-412131</v>
      </c>
      <c r="Z21" s="6">
        <v>-39.03</v>
      </c>
      <c r="AA21" s="22">
        <v>4223530</v>
      </c>
    </row>
    <row r="22" spans="1:27" ht="13.5">
      <c r="A22" s="5" t="s">
        <v>49</v>
      </c>
      <c r="B22" s="3"/>
      <c r="C22" s="25">
        <v>4951909</v>
      </c>
      <c r="D22" s="25"/>
      <c r="E22" s="26">
        <v>6437850</v>
      </c>
      <c r="F22" s="27">
        <v>6437850</v>
      </c>
      <c r="G22" s="27">
        <v>485489</v>
      </c>
      <c r="H22" s="27">
        <v>484212</v>
      </c>
      <c r="I22" s="27">
        <v>484000</v>
      </c>
      <c r="J22" s="27">
        <v>1453701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1453701</v>
      </c>
      <c r="X22" s="27">
        <v>1611000</v>
      </c>
      <c r="Y22" s="27">
        <v>-157299</v>
      </c>
      <c r="Z22" s="7">
        <v>-9.76</v>
      </c>
      <c r="AA22" s="25">
        <v>6437850</v>
      </c>
    </row>
    <row r="23" spans="1:27" ht="13.5">
      <c r="A23" s="5" t="s">
        <v>50</v>
      </c>
      <c r="B23" s="3"/>
      <c r="C23" s="22">
        <v>2720636</v>
      </c>
      <c r="D23" s="22"/>
      <c r="E23" s="23">
        <v>4235440</v>
      </c>
      <c r="F23" s="24">
        <v>4235440</v>
      </c>
      <c r="G23" s="24">
        <v>318009</v>
      </c>
      <c r="H23" s="24">
        <v>317844</v>
      </c>
      <c r="I23" s="24">
        <v>317988</v>
      </c>
      <c r="J23" s="24">
        <v>953841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953841</v>
      </c>
      <c r="X23" s="24">
        <v>1059000</v>
      </c>
      <c r="Y23" s="24">
        <v>-105159</v>
      </c>
      <c r="Z23" s="6">
        <v>-9.93</v>
      </c>
      <c r="AA23" s="22">
        <v>4235440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155497299</v>
      </c>
      <c r="D25" s="40">
        <f>+D5+D9+D15+D19+D24</f>
        <v>0</v>
      </c>
      <c r="E25" s="41">
        <f t="shared" si="4"/>
        <v>137749749</v>
      </c>
      <c r="F25" s="42">
        <f t="shared" si="4"/>
        <v>137749749</v>
      </c>
      <c r="G25" s="42">
        <f t="shared" si="4"/>
        <v>33822265</v>
      </c>
      <c r="H25" s="42">
        <f t="shared" si="4"/>
        <v>6943068</v>
      </c>
      <c r="I25" s="42">
        <f t="shared" si="4"/>
        <v>5637095</v>
      </c>
      <c r="J25" s="42">
        <f t="shared" si="4"/>
        <v>46402428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46402428</v>
      </c>
      <c r="X25" s="42">
        <f t="shared" si="4"/>
        <v>34435000</v>
      </c>
      <c r="Y25" s="42">
        <f t="shared" si="4"/>
        <v>11967428</v>
      </c>
      <c r="Z25" s="43">
        <f>+IF(X25&lt;&gt;0,+(Y25/X25)*100,0)</f>
        <v>34.75367503993031</v>
      </c>
      <c r="AA25" s="40">
        <f>+AA5+AA9+AA15+AA19+AA24</f>
        <v>137749749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74016972</v>
      </c>
      <c r="D28" s="19">
        <f>SUM(D29:D31)</f>
        <v>0</v>
      </c>
      <c r="E28" s="20">
        <f t="shared" si="5"/>
        <v>49875009</v>
      </c>
      <c r="F28" s="21">
        <f t="shared" si="5"/>
        <v>49875009</v>
      </c>
      <c r="G28" s="21">
        <f t="shared" si="5"/>
        <v>2794358</v>
      </c>
      <c r="H28" s="21">
        <f t="shared" si="5"/>
        <v>2363986</v>
      </c>
      <c r="I28" s="21">
        <f t="shared" si="5"/>
        <v>2450390</v>
      </c>
      <c r="J28" s="21">
        <f t="shared" si="5"/>
        <v>7608734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7608734</v>
      </c>
      <c r="X28" s="21">
        <f t="shared" si="5"/>
        <v>12471000</v>
      </c>
      <c r="Y28" s="21">
        <f t="shared" si="5"/>
        <v>-4862266</v>
      </c>
      <c r="Z28" s="4">
        <f>+IF(X28&lt;&gt;0,+(Y28/X28)*100,0)</f>
        <v>-38.98858150910112</v>
      </c>
      <c r="AA28" s="19">
        <f>SUM(AA29:AA31)</f>
        <v>49875009</v>
      </c>
    </row>
    <row r="29" spans="1:27" ht="13.5">
      <c r="A29" s="5" t="s">
        <v>33</v>
      </c>
      <c r="B29" s="3"/>
      <c r="C29" s="22">
        <v>13832741</v>
      </c>
      <c r="D29" s="22"/>
      <c r="E29" s="23">
        <v>10456059</v>
      </c>
      <c r="F29" s="24">
        <v>10456059</v>
      </c>
      <c r="G29" s="24">
        <v>1202612</v>
      </c>
      <c r="H29" s="24">
        <v>855915</v>
      </c>
      <c r="I29" s="24">
        <v>691187</v>
      </c>
      <c r="J29" s="24">
        <v>2749714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2749714</v>
      </c>
      <c r="X29" s="24">
        <v>2613000</v>
      </c>
      <c r="Y29" s="24">
        <v>136714</v>
      </c>
      <c r="Z29" s="6">
        <v>5.23</v>
      </c>
      <c r="AA29" s="22">
        <v>10456059</v>
      </c>
    </row>
    <row r="30" spans="1:27" ht="13.5">
      <c r="A30" s="5" t="s">
        <v>34</v>
      </c>
      <c r="B30" s="3"/>
      <c r="C30" s="25">
        <v>50448545</v>
      </c>
      <c r="D30" s="25"/>
      <c r="E30" s="26">
        <v>28414310</v>
      </c>
      <c r="F30" s="27">
        <v>28414310</v>
      </c>
      <c r="G30" s="27">
        <v>1011779</v>
      </c>
      <c r="H30" s="27">
        <v>962347</v>
      </c>
      <c r="I30" s="27">
        <v>1135367</v>
      </c>
      <c r="J30" s="27">
        <v>3109493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3109493</v>
      </c>
      <c r="X30" s="27">
        <v>7104000</v>
      </c>
      <c r="Y30" s="27">
        <v>-3994507</v>
      </c>
      <c r="Z30" s="7">
        <v>-56.23</v>
      </c>
      <c r="AA30" s="25">
        <v>28414310</v>
      </c>
    </row>
    <row r="31" spans="1:27" ht="13.5">
      <c r="A31" s="5" t="s">
        <v>35</v>
      </c>
      <c r="B31" s="3"/>
      <c r="C31" s="22">
        <v>9735686</v>
      </c>
      <c r="D31" s="22"/>
      <c r="E31" s="23">
        <v>11004640</v>
      </c>
      <c r="F31" s="24">
        <v>11004640</v>
      </c>
      <c r="G31" s="24">
        <v>579967</v>
      </c>
      <c r="H31" s="24">
        <v>545724</v>
      </c>
      <c r="I31" s="24">
        <v>623836</v>
      </c>
      <c r="J31" s="24">
        <v>1749527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1749527</v>
      </c>
      <c r="X31" s="24">
        <v>2754000</v>
      </c>
      <c r="Y31" s="24">
        <v>-1004473</v>
      </c>
      <c r="Z31" s="6">
        <v>-36.47</v>
      </c>
      <c r="AA31" s="22">
        <v>11004640</v>
      </c>
    </row>
    <row r="32" spans="1:27" ht="13.5">
      <c r="A32" s="2" t="s">
        <v>36</v>
      </c>
      <c r="B32" s="3"/>
      <c r="C32" s="19">
        <f aca="true" t="shared" si="6" ref="C32:Y32">SUM(C33:C37)</f>
        <v>11467500</v>
      </c>
      <c r="D32" s="19">
        <f>SUM(D33:D37)</f>
        <v>0</v>
      </c>
      <c r="E32" s="20">
        <f t="shared" si="6"/>
        <v>14814820</v>
      </c>
      <c r="F32" s="21">
        <f t="shared" si="6"/>
        <v>14814820</v>
      </c>
      <c r="G32" s="21">
        <f t="shared" si="6"/>
        <v>1109607</v>
      </c>
      <c r="H32" s="21">
        <f t="shared" si="6"/>
        <v>1016899</v>
      </c>
      <c r="I32" s="21">
        <f t="shared" si="6"/>
        <v>1158492</v>
      </c>
      <c r="J32" s="21">
        <f t="shared" si="6"/>
        <v>3284998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3284998</v>
      </c>
      <c r="X32" s="21">
        <f t="shared" si="6"/>
        <v>3705000</v>
      </c>
      <c r="Y32" s="21">
        <f t="shared" si="6"/>
        <v>-420002</v>
      </c>
      <c r="Z32" s="4">
        <f>+IF(X32&lt;&gt;0,+(Y32/X32)*100,0)</f>
        <v>-11.33608636977058</v>
      </c>
      <c r="AA32" s="19">
        <f>SUM(AA33:AA37)</f>
        <v>14814820</v>
      </c>
    </row>
    <row r="33" spans="1:27" ht="13.5">
      <c r="A33" s="5" t="s">
        <v>37</v>
      </c>
      <c r="B33" s="3"/>
      <c r="C33" s="22">
        <v>3896618</v>
      </c>
      <c r="D33" s="22"/>
      <c r="E33" s="23">
        <v>5963610</v>
      </c>
      <c r="F33" s="24">
        <v>5963610</v>
      </c>
      <c r="G33" s="24">
        <v>324646</v>
      </c>
      <c r="H33" s="24">
        <v>307249</v>
      </c>
      <c r="I33" s="24">
        <v>461140</v>
      </c>
      <c r="J33" s="24">
        <v>1093035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1093035</v>
      </c>
      <c r="X33" s="24">
        <v>1491000</v>
      </c>
      <c r="Y33" s="24">
        <v>-397965</v>
      </c>
      <c r="Z33" s="6">
        <v>-26.69</v>
      </c>
      <c r="AA33" s="22">
        <v>5963610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7570882</v>
      </c>
      <c r="D35" s="22"/>
      <c r="E35" s="23">
        <v>8851210</v>
      </c>
      <c r="F35" s="24">
        <v>8851210</v>
      </c>
      <c r="G35" s="24">
        <v>784961</v>
      </c>
      <c r="H35" s="24">
        <v>709650</v>
      </c>
      <c r="I35" s="24">
        <v>697352</v>
      </c>
      <c r="J35" s="24">
        <v>2191963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2191963</v>
      </c>
      <c r="X35" s="24">
        <v>2214000</v>
      </c>
      <c r="Y35" s="24">
        <v>-22037</v>
      </c>
      <c r="Z35" s="6">
        <v>-1</v>
      </c>
      <c r="AA35" s="22">
        <v>8851210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12720611</v>
      </c>
      <c r="D38" s="19">
        <f>SUM(D39:D41)</f>
        <v>0</v>
      </c>
      <c r="E38" s="20">
        <f t="shared" si="7"/>
        <v>13711179</v>
      </c>
      <c r="F38" s="21">
        <f t="shared" si="7"/>
        <v>13711179</v>
      </c>
      <c r="G38" s="21">
        <f t="shared" si="7"/>
        <v>566248</v>
      </c>
      <c r="H38" s="21">
        <f t="shared" si="7"/>
        <v>817681</v>
      </c>
      <c r="I38" s="21">
        <f t="shared" si="7"/>
        <v>704328</v>
      </c>
      <c r="J38" s="21">
        <f t="shared" si="7"/>
        <v>2088257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2088257</v>
      </c>
      <c r="X38" s="21">
        <f t="shared" si="7"/>
        <v>3426000</v>
      </c>
      <c r="Y38" s="21">
        <f t="shared" si="7"/>
        <v>-1337743</v>
      </c>
      <c r="Z38" s="4">
        <f>+IF(X38&lt;&gt;0,+(Y38/X38)*100,0)</f>
        <v>-39.04678925861062</v>
      </c>
      <c r="AA38" s="19">
        <f>SUM(AA39:AA41)</f>
        <v>13711179</v>
      </c>
    </row>
    <row r="39" spans="1:27" ht="13.5">
      <c r="A39" s="5" t="s">
        <v>43</v>
      </c>
      <c r="B39" s="3"/>
      <c r="C39" s="22">
        <v>6706434</v>
      </c>
      <c r="D39" s="22"/>
      <c r="E39" s="23">
        <v>5955240</v>
      </c>
      <c r="F39" s="24">
        <v>5955240</v>
      </c>
      <c r="G39" s="24">
        <v>244974</v>
      </c>
      <c r="H39" s="24">
        <v>458182</v>
      </c>
      <c r="I39" s="24">
        <v>348181</v>
      </c>
      <c r="J39" s="24">
        <v>1051337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1051337</v>
      </c>
      <c r="X39" s="24">
        <v>1488000</v>
      </c>
      <c r="Y39" s="24">
        <v>-436663</v>
      </c>
      <c r="Z39" s="6">
        <v>-29.35</v>
      </c>
      <c r="AA39" s="22">
        <v>5955240</v>
      </c>
    </row>
    <row r="40" spans="1:27" ht="13.5">
      <c r="A40" s="5" t="s">
        <v>44</v>
      </c>
      <c r="B40" s="3"/>
      <c r="C40" s="22">
        <v>6014177</v>
      </c>
      <c r="D40" s="22"/>
      <c r="E40" s="23">
        <v>7755939</v>
      </c>
      <c r="F40" s="24">
        <v>7755939</v>
      </c>
      <c r="G40" s="24">
        <v>321274</v>
      </c>
      <c r="H40" s="24">
        <v>359499</v>
      </c>
      <c r="I40" s="24">
        <v>356147</v>
      </c>
      <c r="J40" s="24">
        <v>1036920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1036920</v>
      </c>
      <c r="X40" s="24">
        <v>1938000</v>
      </c>
      <c r="Y40" s="24">
        <v>-901080</v>
      </c>
      <c r="Z40" s="6">
        <v>-46.5</v>
      </c>
      <c r="AA40" s="22">
        <v>7755939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49603734</v>
      </c>
      <c r="D42" s="19">
        <f>SUM(D43:D46)</f>
        <v>0</v>
      </c>
      <c r="E42" s="20">
        <f t="shared" si="8"/>
        <v>59192500</v>
      </c>
      <c r="F42" s="21">
        <f t="shared" si="8"/>
        <v>59192500</v>
      </c>
      <c r="G42" s="21">
        <f t="shared" si="8"/>
        <v>3862654</v>
      </c>
      <c r="H42" s="21">
        <f t="shared" si="8"/>
        <v>5842471</v>
      </c>
      <c r="I42" s="21">
        <f t="shared" si="8"/>
        <v>4626445</v>
      </c>
      <c r="J42" s="21">
        <f t="shared" si="8"/>
        <v>14331570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14331570</v>
      </c>
      <c r="X42" s="21">
        <f t="shared" si="8"/>
        <v>14799000</v>
      </c>
      <c r="Y42" s="21">
        <f t="shared" si="8"/>
        <v>-467430</v>
      </c>
      <c r="Z42" s="4">
        <f>+IF(X42&lt;&gt;0,+(Y42/X42)*100,0)</f>
        <v>-3.158524224609771</v>
      </c>
      <c r="AA42" s="19">
        <f>SUM(AA43:AA46)</f>
        <v>59192500</v>
      </c>
    </row>
    <row r="43" spans="1:27" ht="13.5">
      <c r="A43" s="5" t="s">
        <v>47</v>
      </c>
      <c r="B43" s="3"/>
      <c r="C43" s="22">
        <v>43766512</v>
      </c>
      <c r="D43" s="22"/>
      <c r="E43" s="23">
        <v>49443380</v>
      </c>
      <c r="F43" s="24">
        <v>49443380</v>
      </c>
      <c r="G43" s="24">
        <v>3439183</v>
      </c>
      <c r="H43" s="24">
        <v>5278985</v>
      </c>
      <c r="I43" s="24">
        <v>4035946</v>
      </c>
      <c r="J43" s="24">
        <v>12754114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12754114</v>
      </c>
      <c r="X43" s="24">
        <v>12360000</v>
      </c>
      <c r="Y43" s="24">
        <v>394114</v>
      </c>
      <c r="Z43" s="6">
        <v>3.19</v>
      </c>
      <c r="AA43" s="22">
        <v>49443380</v>
      </c>
    </row>
    <row r="44" spans="1:27" ht="13.5">
      <c r="A44" s="5" t="s">
        <v>48</v>
      </c>
      <c r="B44" s="3"/>
      <c r="C44" s="22">
        <v>4072650</v>
      </c>
      <c r="D44" s="22"/>
      <c r="E44" s="23">
        <v>4974600</v>
      </c>
      <c r="F44" s="24">
        <v>4974600</v>
      </c>
      <c r="G44" s="24">
        <v>211770</v>
      </c>
      <c r="H44" s="24">
        <v>245470</v>
      </c>
      <c r="I44" s="24">
        <v>256559</v>
      </c>
      <c r="J44" s="24">
        <v>713799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713799</v>
      </c>
      <c r="X44" s="24">
        <v>1245000</v>
      </c>
      <c r="Y44" s="24">
        <v>-531201</v>
      </c>
      <c r="Z44" s="6">
        <v>-42.67</v>
      </c>
      <c r="AA44" s="22">
        <v>4974600</v>
      </c>
    </row>
    <row r="45" spans="1:27" ht="13.5">
      <c r="A45" s="5" t="s">
        <v>49</v>
      </c>
      <c r="B45" s="3"/>
      <c r="C45" s="25">
        <v>3374689</v>
      </c>
      <c r="D45" s="25"/>
      <c r="E45" s="26">
        <v>3573340</v>
      </c>
      <c r="F45" s="27">
        <v>3573340</v>
      </c>
      <c r="G45" s="27">
        <v>177791</v>
      </c>
      <c r="H45" s="27">
        <v>215201</v>
      </c>
      <c r="I45" s="27">
        <v>216812</v>
      </c>
      <c r="J45" s="27">
        <v>609804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609804</v>
      </c>
      <c r="X45" s="27">
        <v>894000</v>
      </c>
      <c r="Y45" s="27">
        <v>-284196</v>
      </c>
      <c r="Z45" s="7">
        <v>-31.79</v>
      </c>
      <c r="AA45" s="25">
        <v>3573340</v>
      </c>
    </row>
    <row r="46" spans="1:27" ht="13.5">
      <c r="A46" s="5" t="s">
        <v>50</v>
      </c>
      <c r="B46" s="3"/>
      <c r="C46" s="22">
        <v>-1610117</v>
      </c>
      <c r="D46" s="22"/>
      <c r="E46" s="23">
        <v>1201180</v>
      </c>
      <c r="F46" s="24">
        <v>1201180</v>
      </c>
      <c r="G46" s="24">
        <v>33910</v>
      </c>
      <c r="H46" s="24">
        <v>102815</v>
      </c>
      <c r="I46" s="24">
        <v>117128</v>
      </c>
      <c r="J46" s="24">
        <v>253853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253853</v>
      </c>
      <c r="X46" s="24">
        <v>300000</v>
      </c>
      <c r="Y46" s="24">
        <v>-46147</v>
      </c>
      <c r="Z46" s="6">
        <v>-15.38</v>
      </c>
      <c r="AA46" s="22">
        <v>1201180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147808817</v>
      </c>
      <c r="D48" s="40">
        <f>+D28+D32+D38+D42+D47</f>
        <v>0</v>
      </c>
      <c r="E48" s="41">
        <f t="shared" si="9"/>
        <v>137593508</v>
      </c>
      <c r="F48" s="42">
        <f t="shared" si="9"/>
        <v>137593508</v>
      </c>
      <c r="G48" s="42">
        <f t="shared" si="9"/>
        <v>8332867</v>
      </c>
      <c r="H48" s="42">
        <f t="shared" si="9"/>
        <v>10041037</v>
      </c>
      <c r="I48" s="42">
        <f t="shared" si="9"/>
        <v>8939655</v>
      </c>
      <c r="J48" s="42">
        <f t="shared" si="9"/>
        <v>27313559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27313559</v>
      </c>
      <c r="X48" s="42">
        <f t="shared" si="9"/>
        <v>34401000</v>
      </c>
      <c r="Y48" s="42">
        <f t="shared" si="9"/>
        <v>-7087441</v>
      </c>
      <c r="Z48" s="43">
        <f>+IF(X48&lt;&gt;0,+(Y48/X48)*100,0)</f>
        <v>-20.602427255021656</v>
      </c>
      <c r="AA48" s="40">
        <f>+AA28+AA32+AA38+AA42+AA47</f>
        <v>137593508</v>
      </c>
    </row>
    <row r="49" spans="1:27" ht="13.5">
      <c r="A49" s="14" t="s">
        <v>58</v>
      </c>
      <c r="B49" s="15"/>
      <c r="C49" s="44">
        <f aca="true" t="shared" si="10" ref="C49:Y49">+C25-C48</f>
        <v>7688482</v>
      </c>
      <c r="D49" s="44">
        <f>+D25-D48</f>
        <v>0</v>
      </c>
      <c r="E49" s="45">
        <f t="shared" si="10"/>
        <v>156241</v>
      </c>
      <c r="F49" s="46">
        <f t="shared" si="10"/>
        <v>156241</v>
      </c>
      <c r="G49" s="46">
        <f t="shared" si="10"/>
        <v>25489398</v>
      </c>
      <c r="H49" s="46">
        <f t="shared" si="10"/>
        <v>-3097969</v>
      </c>
      <c r="I49" s="46">
        <f t="shared" si="10"/>
        <v>-3302560</v>
      </c>
      <c r="J49" s="46">
        <f t="shared" si="10"/>
        <v>19088869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19088869</v>
      </c>
      <c r="X49" s="46">
        <f>IF(F25=F48,0,X25-X48)</f>
        <v>34000</v>
      </c>
      <c r="Y49" s="46">
        <f t="shared" si="10"/>
        <v>19054869</v>
      </c>
      <c r="Z49" s="47">
        <f>+IF(X49&lt;&gt;0,+(Y49/X49)*100,0)</f>
        <v>56043.73235294117</v>
      </c>
      <c r="AA49" s="44">
        <f>+AA25-AA48</f>
        <v>156241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415464086</v>
      </c>
      <c r="F5" s="21">
        <f t="shared" si="0"/>
        <v>415464086</v>
      </c>
      <c r="G5" s="21">
        <f t="shared" si="0"/>
        <v>33065855</v>
      </c>
      <c r="H5" s="21">
        <f t="shared" si="0"/>
        <v>32966559</v>
      </c>
      <c r="I5" s="21">
        <f t="shared" si="0"/>
        <v>31797944</v>
      </c>
      <c r="J5" s="21">
        <f t="shared" si="0"/>
        <v>97830358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97830358</v>
      </c>
      <c r="X5" s="21">
        <f t="shared" si="0"/>
        <v>107054220</v>
      </c>
      <c r="Y5" s="21">
        <f t="shared" si="0"/>
        <v>-9223862</v>
      </c>
      <c r="Z5" s="4">
        <f>+IF(X5&lt;&gt;0,+(Y5/X5)*100,0)</f>
        <v>-8.616065765553193</v>
      </c>
      <c r="AA5" s="19">
        <f>SUM(AA6:AA8)</f>
        <v>415464086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104315001</v>
      </c>
      <c r="Y6" s="24">
        <v>-104315001</v>
      </c>
      <c r="Z6" s="6">
        <v>-100</v>
      </c>
      <c r="AA6" s="22"/>
    </row>
    <row r="7" spans="1:27" ht="13.5">
      <c r="A7" s="5" t="s">
        <v>34</v>
      </c>
      <c r="B7" s="3"/>
      <c r="C7" s="25"/>
      <c r="D7" s="25"/>
      <c r="E7" s="26">
        <v>413424784</v>
      </c>
      <c r="F7" s="27">
        <v>413424784</v>
      </c>
      <c r="G7" s="27">
        <v>33063505</v>
      </c>
      <c r="H7" s="27">
        <v>32966559</v>
      </c>
      <c r="I7" s="27">
        <v>31795594</v>
      </c>
      <c r="J7" s="27">
        <v>97825658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97825658</v>
      </c>
      <c r="X7" s="27">
        <v>509001</v>
      </c>
      <c r="Y7" s="27">
        <v>97316657</v>
      </c>
      <c r="Z7" s="7">
        <v>19119.15</v>
      </c>
      <c r="AA7" s="25">
        <v>413424784</v>
      </c>
    </row>
    <row r="8" spans="1:27" ht="13.5">
      <c r="A8" s="5" t="s">
        <v>35</v>
      </c>
      <c r="B8" s="3"/>
      <c r="C8" s="22"/>
      <c r="D8" s="22"/>
      <c r="E8" s="23">
        <v>2039302</v>
      </c>
      <c r="F8" s="24">
        <v>2039302</v>
      </c>
      <c r="G8" s="24">
        <v>2350</v>
      </c>
      <c r="H8" s="24"/>
      <c r="I8" s="24">
        <v>2350</v>
      </c>
      <c r="J8" s="24">
        <v>4700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4700</v>
      </c>
      <c r="X8" s="24">
        <v>2230218</v>
      </c>
      <c r="Y8" s="24">
        <v>-2225518</v>
      </c>
      <c r="Z8" s="6">
        <v>-99.79</v>
      </c>
      <c r="AA8" s="22">
        <v>2039302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9264701</v>
      </c>
      <c r="F9" s="21">
        <f t="shared" si="1"/>
        <v>9264701</v>
      </c>
      <c r="G9" s="21">
        <f t="shared" si="1"/>
        <v>170489</v>
      </c>
      <c r="H9" s="21">
        <f t="shared" si="1"/>
        <v>483058</v>
      </c>
      <c r="I9" s="21">
        <f t="shared" si="1"/>
        <v>202001</v>
      </c>
      <c r="J9" s="21">
        <f t="shared" si="1"/>
        <v>855548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855548</v>
      </c>
      <c r="X9" s="21">
        <f t="shared" si="1"/>
        <v>1943016</v>
      </c>
      <c r="Y9" s="21">
        <f t="shared" si="1"/>
        <v>-1087468</v>
      </c>
      <c r="Z9" s="4">
        <f>+IF(X9&lt;&gt;0,+(Y9/X9)*100,0)</f>
        <v>-55.96804143661195</v>
      </c>
      <c r="AA9" s="19">
        <f>SUM(AA10:AA14)</f>
        <v>9264701</v>
      </c>
    </row>
    <row r="10" spans="1:27" ht="13.5">
      <c r="A10" s="5" t="s">
        <v>37</v>
      </c>
      <c r="B10" s="3"/>
      <c r="C10" s="22"/>
      <c r="D10" s="22"/>
      <c r="E10" s="23">
        <v>1109526</v>
      </c>
      <c r="F10" s="24">
        <v>1109526</v>
      </c>
      <c r="G10" s="24">
        <v>130076</v>
      </c>
      <c r="H10" s="24">
        <v>91351</v>
      </c>
      <c r="I10" s="24">
        <v>81898</v>
      </c>
      <c r="J10" s="24">
        <v>303325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303325</v>
      </c>
      <c r="X10" s="24">
        <v>21249</v>
      </c>
      <c r="Y10" s="24">
        <v>282076</v>
      </c>
      <c r="Z10" s="6">
        <v>1327.48</v>
      </c>
      <c r="AA10" s="22">
        <v>1109526</v>
      </c>
    </row>
    <row r="11" spans="1:27" ht="13.5">
      <c r="A11" s="5" t="s">
        <v>38</v>
      </c>
      <c r="B11" s="3"/>
      <c r="C11" s="22"/>
      <c r="D11" s="22"/>
      <c r="E11" s="23">
        <v>105211</v>
      </c>
      <c r="F11" s="24">
        <v>105211</v>
      </c>
      <c r="G11" s="24">
        <v>2152</v>
      </c>
      <c r="H11" s="24"/>
      <c r="I11" s="24">
        <v>2039</v>
      </c>
      <c r="J11" s="24">
        <v>4191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4191</v>
      </c>
      <c r="X11" s="24">
        <v>1446768</v>
      </c>
      <c r="Y11" s="24">
        <v>-1442577</v>
      </c>
      <c r="Z11" s="6">
        <v>-99.71</v>
      </c>
      <c r="AA11" s="22">
        <v>105211</v>
      </c>
    </row>
    <row r="12" spans="1:27" ht="13.5">
      <c r="A12" s="5" t="s">
        <v>39</v>
      </c>
      <c r="B12" s="3"/>
      <c r="C12" s="22"/>
      <c r="D12" s="22"/>
      <c r="E12" s="23">
        <v>5787069</v>
      </c>
      <c r="F12" s="24">
        <v>5787069</v>
      </c>
      <c r="G12" s="24">
        <v>38261</v>
      </c>
      <c r="H12" s="24">
        <v>391707</v>
      </c>
      <c r="I12" s="24">
        <v>118064</v>
      </c>
      <c r="J12" s="24">
        <v>548032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548032</v>
      </c>
      <c r="X12" s="24">
        <v>474999</v>
      </c>
      <c r="Y12" s="24">
        <v>73033</v>
      </c>
      <c r="Z12" s="6">
        <v>15.38</v>
      </c>
      <c r="AA12" s="22">
        <v>5787069</v>
      </c>
    </row>
    <row r="13" spans="1:27" ht="13.5">
      <c r="A13" s="5" t="s">
        <v>40</v>
      </c>
      <c r="B13" s="3"/>
      <c r="C13" s="22"/>
      <c r="D13" s="22"/>
      <c r="E13" s="23">
        <v>2262895</v>
      </c>
      <c r="F13" s="24">
        <v>2262895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2262895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794</v>
      </c>
      <c r="F15" s="21">
        <f t="shared" si="2"/>
        <v>794</v>
      </c>
      <c r="G15" s="21">
        <f t="shared" si="2"/>
        <v>167953</v>
      </c>
      <c r="H15" s="21">
        <f t="shared" si="2"/>
        <v>321689</v>
      </c>
      <c r="I15" s="21">
        <f t="shared" si="2"/>
        <v>121404</v>
      </c>
      <c r="J15" s="21">
        <f t="shared" si="2"/>
        <v>611046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611046</v>
      </c>
      <c r="X15" s="21">
        <f t="shared" si="2"/>
        <v>219713961</v>
      </c>
      <c r="Y15" s="21">
        <f t="shared" si="2"/>
        <v>-219102915</v>
      </c>
      <c r="Z15" s="4">
        <f>+IF(X15&lt;&gt;0,+(Y15/X15)*100,0)</f>
        <v>-99.72189022617457</v>
      </c>
      <c r="AA15" s="19">
        <f>SUM(AA16:AA18)</f>
        <v>794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167953</v>
      </c>
      <c r="H16" s="24">
        <v>134219</v>
      </c>
      <c r="I16" s="24">
        <v>120472</v>
      </c>
      <c r="J16" s="24">
        <v>422644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422644</v>
      </c>
      <c r="X16" s="24">
        <v>135000000</v>
      </c>
      <c r="Y16" s="24">
        <v>-134577356</v>
      </c>
      <c r="Z16" s="6">
        <v>-99.69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>
        <v>187181</v>
      </c>
      <c r="I17" s="24"/>
      <c r="J17" s="24">
        <v>187181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187181</v>
      </c>
      <c r="X17" s="24">
        <v>54212337</v>
      </c>
      <c r="Y17" s="24">
        <v>-54025156</v>
      </c>
      <c r="Z17" s="6">
        <v>-99.65</v>
      </c>
      <c r="AA17" s="22"/>
    </row>
    <row r="18" spans="1:27" ht="13.5">
      <c r="A18" s="5" t="s">
        <v>45</v>
      </c>
      <c r="B18" s="3"/>
      <c r="C18" s="22"/>
      <c r="D18" s="22"/>
      <c r="E18" s="23">
        <v>794</v>
      </c>
      <c r="F18" s="24">
        <v>794</v>
      </c>
      <c r="G18" s="24"/>
      <c r="H18" s="24">
        <v>289</v>
      </c>
      <c r="I18" s="24">
        <v>932</v>
      </c>
      <c r="J18" s="24">
        <v>1221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1221</v>
      </c>
      <c r="X18" s="24">
        <v>30501624</v>
      </c>
      <c r="Y18" s="24">
        <v>-30500403</v>
      </c>
      <c r="Z18" s="6">
        <v>-100</v>
      </c>
      <c r="AA18" s="22">
        <v>794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969260372</v>
      </c>
      <c r="F19" s="21">
        <f t="shared" si="3"/>
        <v>969260372</v>
      </c>
      <c r="G19" s="21">
        <f t="shared" si="3"/>
        <v>28435216</v>
      </c>
      <c r="H19" s="21">
        <f t="shared" si="3"/>
        <v>42531191</v>
      </c>
      <c r="I19" s="21">
        <f t="shared" si="3"/>
        <v>47862485</v>
      </c>
      <c r="J19" s="21">
        <f t="shared" si="3"/>
        <v>118828892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118828892</v>
      </c>
      <c r="X19" s="21">
        <f t="shared" si="3"/>
        <v>353654928</v>
      </c>
      <c r="Y19" s="21">
        <f t="shared" si="3"/>
        <v>-234826036</v>
      </c>
      <c r="Z19" s="4">
        <f>+IF(X19&lt;&gt;0,+(Y19/X19)*100,0)</f>
        <v>-66.39976355709088</v>
      </c>
      <c r="AA19" s="19">
        <f>SUM(AA20:AA23)</f>
        <v>969260372</v>
      </c>
    </row>
    <row r="20" spans="1:27" ht="13.5">
      <c r="A20" s="5" t="s">
        <v>47</v>
      </c>
      <c r="B20" s="3"/>
      <c r="C20" s="22"/>
      <c r="D20" s="22"/>
      <c r="E20" s="23">
        <v>528702796</v>
      </c>
      <c r="F20" s="24">
        <v>528702796</v>
      </c>
      <c r="G20" s="24">
        <v>33288866</v>
      </c>
      <c r="H20" s="24">
        <v>27260661</v>
      </c>
      <c r="I20" s="24">
        <v>33425145</v>
      </c>
      <c r="J20" s="24">
        <v>93974672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93974672</v>
      </c>
      <c r="X20" s="24">
        <v>3249</v>
      </c>
      <c r="Y20" s="24">
        <v>93971423</v>
      </c>
      <c r="Z20" s="6">
        <v>2892318.34</v>
      </c>
      <c r="AA20" s="22">
        <v>528702796</v>
      </c>
    </row>
    <row r="21" spans="1:27" ht="13.5">
      <c r="A21" s="5" t="s">
        <v>48</v>
      </c>
      <c r="B21" s="3"/>
      <c r="C21" s="22"/>
      <c r="D21" s="22"/>
      <c r="E21" s="23">
        <v>216849343</v>
      </c>
      <c r="F21" s="24">
        <v>216849343</v>
      </c>
      <c r="G21" s="24">
        <v>-1512187</v>
      </c>
      <c r="H21" s="24">
        <v>9308849</v>
      </c>
      <c r="I21" s="24">
        <v>9442387</v>
      </c>
      <c r="J21" s="24">
        <v>17239049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17239049</v>
      </c>
      <c r="X21" s="24">
        <v>353651679</v>
      </c>
      <c r="Y21" s="24">
        <v>-336412630</v>
      </c>
      <c r="Z21" s="6">
        <v>-95.13</v>
      </c>
      <c r="AA21" s="22">
        <v>216849343</v>
      </c>
    </row>
    <row r="22" spans="1:27" ht="13.5">
      <c r="A22" s="5" t="s">
        <v>49</v>
      </c>
      <c r="B22" s="3"/>
      <c r="C22" s="25"/>
      <c r="D22" s="25"/>
      <c r="E22" s="26">
        <v>116634687</v>
      </c>
      <c r="F22" s="27">
        <v>116634687</v>
      </c>
      <c r="G22" s="27">
        <v>-5689974</v>
      </c>
      <c r="H22" s="27">
        <v>2722297</v>
      </c>
      <c r="I22" s="27">
        <v>2659081</v>
      </c>
      <c r="J22" s="27">
        <v>-308596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-308596</v>
      </c>
      <c r="X22" s="27"/>
      <c r="Y22" s="27">
        <v>-308596</v>
      </c>
      <c r="Z22" s="7">
        <v>0</v>
      </c>
      <c r="AA22" s="25">
        <v>116634687</v>
      </c>
    </row>
    <row r="23" spans="1:27" ht="13.5">
      <c r="A23" s="5" t="s">
        <v>50</v>
      </c>
      <c r="B23" s="3"/>
      <c r="C23" s="22"/>
      <c r="D23" s="22"/>
      <c r="E23" s="23">
        <v>107073546</v>
      </c>
      <c r="F23" s="24">
        <v>107073546</v>
      </c>
      <c r="G23" s="24">
        <v>2348511</v>
      </c>
      <c r="H23" s="24">
        <v>3239384</v>
      </c>
      <c r="I23" s="24">
        <v>2335872</v>
      </c>
      <c r="J23" s="24">
        <v>7923767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7923767</v>
      </c>
      <c r="X23" s="24"/>
      <c r="Y23" s="24">
        <v>7923767</v>
      </c>
      <c r="Z23" s="6">
        <v>0</v>
      </c>
      <c r="AA23" s="22">
        <v>107073546</v>
      </c>
    </row>
    <row r="24" spans="1:27" ht="13.5">
      <c r="A24" s="2" t="s">
        <v>51</v>
      </c>
      <c r="B24" s="8" t="s">
        <v>52</v>
      </c>
      <c r="C24" s="19"/>
      <c r="D24" s="19"/>
      <c r="E24" s="20">
        <v>22055</v>
      </c>
      <c r="F24" s="21">
        <v>22055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116525712</v>
      </c>
      <c r="Y24" s="21">
        <v>-116525712</v>
      </c>
      <c r="Z24" s="4">
        <v>-100</v>
      </c>
      <c r="AA24" s="19">
        <v>22055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1394012008</v>
      </c>
      <c r="F25" s="42">
        <f t="shared" si="4"/>
        <v>1394012008</v>
      </c>
      <c r="G25" s="42">
        <f t="shared" si="4"/>
        <v>61839513</v>
      </c>
      <c r="H25" s="42">
        <f t="shared" si="4"/>
        <v>76302497</v>
      </c>
      <c r="I25" s="42">
        <f t="shared" si="4"/>
        <v>79983834</v>
      </c>
      <c r="J25" s="42">
        <f t="shared" si="4"/>
        <v>218125844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218125844</v>
      </c>
      <c r="X25" s="42">
        <f t="shared" si="4"/>
        <v>798891837</v>
      </c>
      <c r="Y25" s="42">
        <f t="shared" si="4"/>
        <v>-580765993</v>
      </c>
      <c r="Z25" s="43">
        <f>+IF(X25&lt;&gt;0,+(Y25/X25)*100,0)</f>
        <v>-72.69644851809896</v>
      </c>
      <c r="AA25" s="40">
        <f>+AA5+AA9+AA15+AA19+AA24</f>
        <v>1394012008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516946635</v>
      </c>
      <c r="F28" s="21">
        <f t="shared" si="5"/>
        <v>516946635</v>
      </c>
      <c r="G28" s="21">
        <f t="shared" si="5"/>
        <v>16888118</v>
      </c>
      <c r="H28" s="21">
        <f t="shared" si="5"/>
        <v>13017811</v>
      </c>
      <c r="I28" s="21">
        <f t="shared" si="5"/>
        <v>69006057</v>
      </c>
      <c r="J28" s="21">
        <f t="shared" si="5"/>
        <v>98911986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98911986</v>
      </c>
      <c r="X28" s="21">
        <f t="shared" si="5"/>
        <v>30188136</v>
      </c>
      <c r="Y28" s="21">
        <f t="shared" si="5"/>
        <v>68723850</v>
      </c>
      <c r="Z28" s="4">
        <f>+IF(X28&lt;&gt;0,+(Y28/X28)*100,0)</f>
        <v>227.65184972003573</v>
      </c>
      <c r="AA28" s="19">
        <f>SUM(AA29:AA31)</f>
        <v>516946635</v>
      </c>
    </row>
    <row r="29" spans="1:27" ht="13.5">
      <c r="A29" s="5" t="s">
        <v>33</v>
      </c>
      <c r="B29" s="3"/>
      <c r="C29" s="22"/>
      <c r="D29" s="22"/>
      <c r="E29" s="23">
        <v>71706883</v>
      </c>
      <c r="F29" s="24">
        <v>71706883</v>
      </c>
      <c r="G29" s="24">
        <v>4829807</v>
      </c>
      <c r="H29" s="24">
        <v>4884247</v>
      </c>
      <c r="I29" s="24">
        <v>5742512</v>
      </c>
      <c r="J29" s="24">
        <v>15456566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15456566</v>
      </c>
      <c r="X29" s="24">
        <v>6024093</v>
      </c>
      <c r="Y29" s="24">
        <v>9432473</v>
      </c>
      <c r="Z29" s="6">
        <v>156.58</v>
      </c>
      <c r="AA29" s="22">
        <v>71706883</v>
      </c>
    </row>
    <row r="30" spans="1:27" ht="13.5">
      <c r="A30" s="5" t="s">
        <v>34</v>
      </c>
      <c r="B30" s="3"/>
      <c r="C30" s="25"/>
      <c r="D30" s="25"/>
      <c r="E30" s="26">
        <v>381204733</v>
      </c>
      <c r="F30" s="27">
        <v>381204733</v>
      </c>
      <c r="G30" s="27">
        <v>8702978</v>
      </c>
      <c r="H30" s="27">
        <v>4301135</v>
      </c>
      <c r="I30" s="27">
        <v>57123176</v>
      </c>
      <c r="J30" s="27">
        <v>70127289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70127289</v>
      </c>
      <c r="X30" s="27">
        <v>2568108</v>
      </c>
      <c r="Y30" s="27">
        <v>67559181</v>
      </c>
      <c r="Z30" s="7">
        <v>2630.7</v>
      </c>
      <c r="AA30" s="25">
        <v>381204733</v>
      </c>
    </row>
    <row r="31" spans="1:27" ht="13.5">
      <c r="A31" s="5" t="s">
        <v>35</v>
      </c>
      <c r="B31" s="3"/>
      <c r="C31" s="22"/>
      <c r="D31" s="22"/>
      <c r="E31" s="23">
        <v>64035019</v>
      </c>
      <c r="F31" s="24">
        <v>64035019</v>
      </c>
      <c r="G31" s="24">
        <v>3355333</v>
      </c>
      <c r="H31" s="24">
        <v>3832429</v>
      </c>
      <c r="I31" s="24">
        <v>6140369</v>
      </c>
      <c r="J31" s="24">
        <v>13328131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13328131</v>
      </c>
      <c r="X31" s="24">
        <v>21595935</v>
      </c>
      <c r="Y31" s="24">
        <v>-8267804</v>
      </c>
      <c r="Z31" s="6">
        <v>-38.28</v>
      </c>
      <c r="AA31" s="22">
        <v>64035019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150600141</v>
      </c>
      <c r="F32" s="21">
        <f t="shared" si="6"/>
        <v>150600141</v>
      </c>
      <c r="G32" s="21">
        <f t="shared" si="6"/>
        <v>7213515</v>
      </c>
      <c r="H32" s="21">
        <f t="shared" si="6"/>
        <v>9401874</v>
      </c>
      <c r="I32" s="21">
        <f t="shared" si="6"/>
        <v>10503759</v>
      </c>
      <c r="J32" s="21">
        <f t="shared" si="6"/>
        <v>27119148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27119148</v>
      </c>
      <c r="X32" s="21">
        <f t="shared" si="6"/>
        <v>190546746</v>
      </c>
      <c r="Y32" s="21">
        <f t="shared" si="6"/>
        <v>-163427598</v>
      </c>
      <c r="Z32" s="4">
        <f>+IF(X32&lt;&gt;0,+(Y32/X32)*100,0)</f>
        <v>-85.76771917165146</v>
      </c>
      <c r="AA32" s="19">
        <f>SUM(AA33:AA37)</f>
        <v>150600141</v>
      </c>
    </row>
    <row r="33" spans="1:27" ht="13.5">
      <c r="A33" s="5" t="s">
        <v>37</v>
      </c>
      <c r="B33" s="3"/>
      <c r="C33" s="22"/>
      <c r="D33" s="22"/>
      <c r="E33" s="23">
        <v>24076370</v>
      </c>
      <c r="F33" s="24">
        <v>24076370</v>
      </c>
      <c r="G33" s="24">
        <v>1533623</v>
      </c>
      <c r="H33" s="24">
        <v>1556194</v>
      </c>
      <c r="I33" s="24">
        <v>1760453</v>
      </c>
      <c r="J33" s="24">
        <v>4850270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4850270</v>
      </c>
      <c r="X33" s="24">
        <v>2080077</v>
      </c>
      <c r="Y33" s="24">
        <v>2770193</v>
      </c>
      <c r="Z33" s="6">
        <v>133.18</v>
      </c>
      <c r="AA33" s="22">
        <v>24076370</v>
      </c>
    </row>
    <row r="34" spans="1:27" ht="13.5">
      <c r="A34" s="5" t="s">
        <v>38</v>
      </c>
      <c r="B34" s="3"/>
      <c r="C34" s="22"/>
      <c r="D34" s="22"/>
      <c r="E34" s="23">
        <v>10272432</v>
      </c>
      <c r="F34" s="24">
        <v>10272432</v>
      </c>
      <c r="G34" s="24">
        <v>755887</v>
      </c>
      <c r="H34" s="24">
        <v>913977</v>
      </c>
      <c r="I34" s="24">
        <v>1060409</v>
      </c>
      <c r="J34" s="24">
        <v>2730273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2730273</v>
      </c>
      <c r="X34" s="24">
        <v>8224650</v>
      </c>
      <c r="Y34" s="24">
        <v>-5494377</v>
      </c>
      <c r="Z34" s="6">
        <v>-66.8</v>
      </c>
      <c r="AA34" s="22">
        <v>10272432</v>
      </c>
    </row>
    <row r="35" spans="1:27" ht="13.5">
      <c r="A35" s="5" t="s">
        <v>39</v>
      </c>
      <c r="B35" s="3"/>
      <c r="C35" s="22"/>
      <c r="D35" s="22"/>
      <c r="E35" s="23">
        <v>83369737</v>
      </c>
      <c r="F35" s="24">
        <v>83369737</v>
      </c>
      <c r="G35" s="24">
        <v>4265433</v>
      </c>
      <c r="H35" s="24">
        <v>5979958</v>
      </c>
      <c r="I35" s="24">
        <v>6943481</v>
      </c>
      <c r="J35" s="24">
        <v>17188872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17188872</v>
      </c>
      <c r="X35" s="24">
        <v>7811883</v>
      </c>
      <c r="Y35" s="24">
        <v>9376989</v>
      </c>
      <c r="Z35" s="6">
        <v>120.03</v>
      </c>
      <c r="AA35" s="22">
        <v>83369737</v>
      </c>
    </row>
    <row r="36" spans="1:27" ht="13.5">
      <c r="A36" s="5" t="s">
        <v>40</v>
      </c>
      <c r="B36" s="3"/>
      <c r="C36" s="22"/>
      <c r="D36" s="22"/>
      <c r="E36" s="23">
        <v>24561294</v>
      </c>
      <c r="F36" s="24">
        <v>24561294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412764</v>
      </c>
      <c r="Y36" s="24">
        <v>-412764</v>
      </c>
      <c r="Z36" s="6">
        <v>-100</v>
      </c>
      <c r="AA36" s="22">
        <v>24561294</v>
      </c>
    </row>
    <row r="37" spans="1:27" ht="13.5">
      <c r="A37" s="5" t="s">
        <v>41</v>
      </c>
      <c r="B37" s="3"/>
      <c r="C37" s="25"/>
      <c r="D37" s="25"/>
      <c r="E37" s="26">
        <v>8320308</v>
      </c>
      <c r="F37" s="27">
        <v>8320308</v>
      </c>
      <c r="G37" s="27">
        <v>658572</v>
      </c>
      <c r="H37" s="27">
        <v>951745</v>
      </c>
      <c r="I37" s="27">
        <v>739416</v>
      </c>
      <c r="J37" s="27">
        <v>2349733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2349733</v>
      </c>
      <c r="X37" s="27">
        <v>172017372</v>
      </c>
      <c r="Y37" s="27">
        <v>-169667639</v>
      </c>
      <c r="Z37" s="7">
        <v>-98.63</v>
      </c>
      <c r="AA37" s="25">
        <v>8320308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33112595</v>
      </c>
      <c r="F38" s="21">
        <f t="shared" si="7"/>
        <v>33112595</v>
      </c>
      <c r="G38" s="21">
        <f t="shared" si="7"/>
        <v>7139643</v>
      </c>
      <c r="H38" s="21">
        <f t="shared" si="7"/>
        <v>5527002</v>
      </c>
      <c r="I38" s="21">
        <f t="shared" si="7"/>
        <v>6425532</v>
      </c>
      <c r="J38" s="21">
        <f t="shared" si="7"/>
        <v>19092177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19092177</v>
      </c>
      <c r="X38" s="21">
        <f t="shared" si="7"/>
        <v>62436528</v>
      </c>
      <c r="Y38" s="21">
        <f t="shared" si="7"/>
        <v>-43344351</v>
      </c>
      <c r="Z38" s="4">
        <f>+IF(X38&lt;&gt;0,+(Y38/X38)*100,0)</f>
        <v>-69.4214627052933</v>
      </c>
      <c r="AA38" s="19">
        <f>SUM(AA39:AA41)</f>
        <v>33112595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1673126</v>
      </c>
      <c r="H39" s="24">
        <v>1842197</v>
      </c>
      <c r="I39" s="24">
        <v>1666296</v>
      </c>
      <c r="J39" s="24">
        <v>5181619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5181619</v>
      </c>
      <c r="X39" s="24">
        <v>40520943</v>
      </c>
      <c r="Y39" s="24">
        <v>-35339324</v>
      </c>
      <c r="Z39" s="6">
        <v>-87.21</v>
      </c>
      <c r="AA39" s="22"/>
    </row>
    <row r="40" spans="1:27" ht="13.5">
      <c r="A40" s="5" t="s">
        <v>44</v>
      </c>
      <c r="B40" s="3"/>
      <c r="C40" s="22"/>
      <c r="D40" s="22"/>
      <c r="E40" s="23">
        <v>31481535</v>
      </c>
      <c r="F40" s="24">
        <v>31481535</v>
      </c>
      <c r="G40" s="24">
        <v>5083901</v>
      </c>
      <c r="H40" s="24">
        <v>3270379</v>
      </c>
      <c r="I40" s="24">
        <v>4272311</v>
      </c>
      <c r="J40" s="24">
        <v>12626591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12626591</v>
      </c>
      <c r="X40" s="24">
        <v>4446408</v>
      </c>
      <c r="Y40" s="24">
        <v>8180183</v>
      </c>
      <c r="Z40" s="6">
        <v>183.97</v>
      </c>
      <c r="AA40" s="22">
        <v>31481535</v>
      </c>
    </row>
    <row r="41" spans="1:27" ht="13.5">
      <c r="A41" s="5" t="s">
        <v>45</v>
      </c>
      <c r="B41" s="3"/>
      <c r="C41" s="22"/>
      <c r="D41" s="22"/>
      <c r="E41" s="23">
        <v>1631060</v>
      </c>
      <c r="F41" s="24">
        <v>1631060</v>
      </c>
      <c r="G41" s="24">
        <v>382616</v>
      </c>
      <c r="H41" s="24">
        <v>414426</v>
      </c>
      <c r="I41" s="24">
        <v>486925</v>
      </c>
      <c r="J41" s="24">
        <v>1283967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1283967</v>
      </c>
      <c r="X41" s="24">
        <v>17469177</v>
      </c>
      <c r="Y41" s="24">
        <v>-16185210</v>
      </c>
      <c r="Z41" s="6">
        <v>-92.65</v>
      </c>
      <c r="AA41" s="22">
        <v>1631060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680318482</v>
      </c>
      <c r="F42" s="21">
        <f t="shared" si="8"/>
        <v>680318482</v>
      </c>
      <c r="G42" s="21">
        <f t="shared" si="8"/>
        <v>66352779</v>
      </c>
      <c r="H42" s="21">
        <f t="shared" si="8"/>
        <v>83267388</v>
      </c>
      <c r="I42" s="21">
        <f t="shared" si="8"/>
        <v>48164935</v>
      </c>
      <c r="J42" s="21">
        <f t="shared" si="8"/>
        <v>197785102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197785102</v>
      </c>
      <c r="X42" s="21">
        <f t="shared" si="8"/>
        <v>353651676</v>
      </c>
      <c r="Y42" s="21">
        <f t="shared" si="8"/>
        <v>-155866574</v>
      </c>
      <c r="Z42" s="4">
        <f>+IF(X42&lt;&gt;0,+(Y42/X42)*100,0)</f>
        <v>-44.07347245259486</v>
      </c>
      <c r="AA42" s="19">
        <f>SUM(AA43:AA46)</f>
        <v>680318482</v>
      </c>
    </row>
    <row r="43" spans="1:27" ht="13.5">
      <c r="A43" s="5" t="s">
        <v>47</v>
      </c>
      <c r="B43" s="3"/>
      <c r="C43" s="22"/>
      <c r="D43" s="22"/>
      <c r="E43" s="23">
        <v>431076381</v>
      </c>
      <c r="F43" s="24">
        <v>431076381</v>
      </c>
      <c r="G43" s="24">
        <v>41697176</v>
      </c>
      <c r="H43" s="24">
        <v>56200845</v>
      </c>
      <c r="I43" s="24">
        <v>33464501</v>
      </c>
      <c r="J43" s="24">
        <v>131362522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131362522</v>
      </c>
      <c r="X43" s="24">
        <v>338417277</v>
      </c>
      <c r="Y43" s="24">
        <v>-207054755</v>
      </c>
      <c r="Z43" s="6">
        <v>-61.18</v>
      </c>
      <c r="AA43" s="22">
        <v>431076381</v>
      </c>
    </row>
    <row r="44" spans="1:27" ht="13.5">
      <c r="A44" s="5" t="s">
        <v>48</v>
      </c>
      <c r="B44" s="3"/>
      <c r="C44" s="22"/>
      <c r="D44" s="22"/>
      <c r="E44" s="23">
        <v>162083767</v>
      </c>
      <c r="F44" s="24">
        <v>162083767</v>
      </c>
      <c r="G44" s="24">
        <v>19774881</v>
      </c>
      <c r="H44" s="24">
        <v>19221239</v>
      </c>
      <c r="I44" s="24">
        <v>6575255</v>
      </c>
      <c r="J44" s="24">
        <v>45571375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45571375</v>
      </c>
      <c r="X44" s="24"/>
      <c r="Y44" s="24">
        <v>45571375</v>
      </c>
      <c r="Z44" s="6">
        <v>0</v>
      </c>
      <c r="AA44" s="22">
        <v>162083767</v>
      </c>
    </row>
    <row r="45" spans="1:27" ht="13.5">
      <c r="A45" s="5" t="s">
        <v>49</v>
      </c>
      <c r="B45" s="3"/>
      <c r="C45" s="25"/>
      <c r="D45" s="25"/>
      <c r="E45" s="26">
        <v>17285625</v>
      </c>
      <c r="F45" s="27">
        <v>17285625</v>
      </c>
      <c r="G45" s="27">
        <v>1327969</v>
      </c>
      <c r="H45" s="27">
        <v>1307210</v>
      </c>
      <c r="I45" s="27">
        <v>1747778</v>
      </c>
      <c r="J45" s="27">
        <v>4382957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4382957</v>
      </c>
      <c r="X45" s="27">
        <v>15234399</v>
      </c>
      <c r="Y45" s="27">
        <v>-10851442</v>
      </c>
      <c r="Z45" s="7">
        <v>-71.23</v>
      </c>
      <c r="AA45" s="25">
        <v>17285625</v>
      </c>
    </row>
    <row r="46" spans="1:27" ht="13.5">
      <c r="A46" s="5" t="s">
        <v>50</v>
      </c>
      <c r="B46" s="3"/>
      <c r="C46" s="22"/>
      <c r="D46" s="22"/>
      <c r="E46" s="23">
        <v>69872709</v>
      </c>
      <c r="F46" s="24">
        <v>69872709</v>
      </c>
      <c r="G46" s="24">
        <v>3552753</v>
      </c>
      <c r="H46" s="24">
        <v>6538094</v>
      </c>
      <c r="I46" s="24">
        <v>6377401</v>
      </c>
      <c r="J46" s="24">
        <v>16468248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16468248</v>
      </c>
      <c r="X46" s="24"/>
      <c r="Y46" s="24">
        <v>16468248</v>
      </c>
      <c r="Z46" s="6">
        <v>0</v>
      </c>
      <c r="AA46" s="22">
        <v>69872709</v>
      </c>
    </row>
    <row r="47" spans="1:27" ht="13.5">
      <c r="A47" s="2" t="s">
        <v>51</v>
      </c>
      <c r="B47" s="8" t="s">
        <v>52</v>
      </c>
      <c r="C47" s="19"/>
      <c r="D47" s="19"/>
      <c r="E47" s="20">
        <v>12954042</v>
      </c>
      <c r="F47" s="21">
        <v>12954042</v>
      </c>
      <c r="G47" s="21">
        <v>184895</v>
      </c>
      <c r="H47" s="21">
        <v>258554</v>
      </c>
      <c r="I47" s="21">
        <v>235441</v>
      </c>
      <c r="J47" s="21">
        <v>678890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678890</v>
      </c>
      <c r="X47" s="21">
        <v>15234399</v>
      </c>
      <c r="Y47" s="21">
        <v>-14555509</v>
      </c>
      <c r="Z47" s="4">
        <v>-95.54</v>
      </c>
      <c r="AA47" s="19">
        <v>12954042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1393931895</v>
      </c>
      <c r="F48" s="42">
        <f t="shared" si="9"/>
        <v>1393931895</v>
      </c>
      <c r="G48" s="42">
        <f t="shared" si="9"/>
        <v>97778950</v>
      </c>
      <c r="H48" s="42">
        <f t="shared" si="9"/>
        <v>111472629</v>
      </c>
      <c r="I48" s="42">
        <f t="shared" si="9"/>
        <v>134335724</v>
      </c>
      <c r="J48" s="42">
        <f t="shared" si="9"/>
        <v>343587303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343587303</v>
      </c>
      <c r="X48" s="42">
        <f t="shared" si="9"/>
        <v>652057485</v>
      </c>
      <c r="Y48" s="42">
        <f t="shared" si="9"/>
        <v>-308470182</v>
      </c>
      <c r="Z48" s="43">
        <f>+IF(X48&lt;&gt;0,+(Y48/X48)*100,0)</f>
        <v>-47.30720666445536</v>
      </c>
      <c r="AA48" s="40">
        <f>+AA28+AA32+AA38+AA42+AA47</f>
        <v>1393931895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80113</v>
      </c>
      <c r="F49" s="46">
        <f t="shared" si="10"/>
        <v>80113</v>
      </c>
      <c r="G49" s="46">
        <f t="shared" si="10"/>
        <v>-35939437</v>
      </c>
      <c r="H49" s="46">
        <f t="shared" si="10"/>
        <v>-35170132</v>
      </c>
      <c r="I49" s="46">
        <f t="shared" si="10"/>
        <v>-54351890</v>
      </c>
      <c r="J49" s="46">
        <f t="shared" si="10"/>
        <v>-125461459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-125461459</v>
      </c>
      <c r="X49" s="46">
        <f>IF(F25=F48,0,X25-X48)</f>
        <v>146834352</v>
      </c>
      <c r="Y49" s="46">
        <f t="shared" si="10"/>
        <v>-272295811</v>
      </c>
      <c r="Z49" s="47">
        <f>+IF(X49&lt;&gt;0,+(Y49/X49)*100,0)</f>
        <v>-185.44421471618574</v>
      </c>
      <c r="AA49" s="44">
        <f>+AA25-AA48</f>
        <v>80113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247959867</v>
      </c>
      <c r="F5" s="21">
        <f t="shared" si="0"/>
        <v>247959867</v>
      </c>
      <c r="G5" s="21">
        <f t="shared" si="0"/>
        <v>53648408</v>
      </c>
      <c r="H5" s="21">
        <f t="shared" si="0"/>
        <v>11747070</v>
      </c>
      <c r="I5" s="21">
        <f t="shared" si="0"/>
        <v>11141422</v>
      </c>
      <c r="J5" s="21">
        <f t="shared" si="0"/>
        <v>76536900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76536900</v>
      </c>
      <c r="X5" s="21">
        <f t="shared" si="0"/>
        <v>61989996</v>
      </c>
      <c r="Y5" s="21">
        <f t="shared" si="0"/>
        <v>14546904</v>
      </c>
      <c r="Z5" s="4">
        <f>+IF(X5&lt;&gt;0,+(Y5/X5)*100,0)</f>
        <v>23.466534826038703</v>
      </c>
      <c r="AA5" s="19">
        <f>SUM(AA6:AA8)</f>
        <v>247959867</v>
      </c>
    </row>
    <row r="6" spans="1:27" ht="13.5">
      <c r="A6" s="5" t="s">
        <v>33</v>
      </c>
      <c r="B6" s="3"/>
      <c r="C6" s="22"/>
      <c r="D6" s="22"/>
      <c r="E6" s="23">
        <v>893000</v>
      </c>
      <c r="F6" s="24">
        <v>893000</v>
      </c>
      <c r="G6" s="24"/>
      <c r="H6" s="24">
        <v>934000</v>
      </c>
      <c r="I6" s="24"/>
      <c r="J6" s="24">
        <v>934000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934000</v>
      </c>
      <c r="X6" s="24">
        <v>223248</v>
      </c>
      <c r="Y6" s="24">
        <v>710752</v>
      </c>
      <c r="Z6" s="6">
        <v>318.37</v>
      </c>
      <c r="AA6" s="22">
        <v>893000</v>
      </c>
    </row>
    <row r="7" spans="1:27" ht="13.5">
      <c r="A7" s="5" t="s">
        <v>34</v>
      </c>
      <c r="B7" s="3"/>
      <c r="C7" s="25"/>
      <c r="D7" s="25"/>
      <c r="E7" s="26">
        <v>242293082</v>
      </c>
      <c r="F7" s="27">
        <v>242293082</v>
      </c>
      <c r="G7" s="27">
        <v>53530888</v>
      </c>
      <c r="H7" s="27">
        <v>10712949</v>
      </c>
      <c r="I7" s="27">
        <v>11044346</v>
      </c>
      <c r="J7" s="27">
        <v>75288183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75288183</v>
      </c>
      <c r="X7" s="27">
        <v>60573249</v>
      </c>
      <c r="Y7" s="27">
        <v>14714934</v>
      </c>
      <c r="Z7" s="7">
        <v>24.29</v>
      </c>
      <c r="AA7" s="25">
        <v>242293082</v>
      </c>
    </row>
    <row r="8" spans="1:27" ht="13.5">
      <c r="A8" s="5" t="s">
        <v>35</v>
      </c>
      <c r="B8" s="3"/>
      <c r="C8" s="22"/>
      <c r="D8" s="22"/>
      <c r="E8" s="23">
        <v>4773785</v>
      </c>
      <c r="F8" s="24">
        <v>4773785</v>
      </c>
      <c r="G8" s="24">
        <v>117520</v>
      </c>
      <c r="H8" s="24">
        <v>100121</v>
      </c>
      <c r="I8" s="24">
        <v>97076</v>
      </c>
      <c r="J8" s="24">
        <v>314717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314717</v>
      </c>
      <c r="X8" s="24">
        <v>1193499</v>
      </c>
      <c r="Y8" s="24">
        <v>-878782</v>
      </c>
      <c r="Z8" s="6">
        <v>-73.63</v>
      </c>
      <c r="AA8" s="22">
        <v>4773785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16829171</v>
      </c>
      <c r="F9" s="21">
        <f t="shared" si="1"/>
        <v>16829171</v>
      </c>
      <c r="G9" s="21">
        <f t="shared" si="1"/>
        <v>549936</v>
      </c>
      <c r="H9" s="21">
        <f t="shared" si="1"/>
        <v>406805</v>
      </c>
      <c r="I9" s="21">
        <f t="shared" si="1"/>
        <v>760586</v>
      </c>
      <c r="J9" s="21">
        <f t="shared" si="1"/>
        <v>1717327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1717327</v>
      </c>
      <c r="X9" s="21">
        <f t="shared" si="1"/>
        <v>4207248</v>
      </c>
      <c r="Y9" s="21">
        <f t="shared" si="1"/>
        <v>-2489921</v>
      </c>
      <c r="Z9" s="4">
        <f>+IF(X9&lt;&gt;0,+(Y9/X9)*100,0)</f>
        <v>-59.18170262366278</v>
      </c>
      <c r="AA9" s="19">
        <f>SUM(AA10:AA14)</f>
        <v>16829171</v>
      </c>
    </row>
    <row r="10" spans="1:27" ht="13.5">
      <c r="A10" s="5" t="s">
        <v>37</v>
      </c>
      <c r="B10" s="3"/>
      <c r="C10" s="22"/>
      <c r="D10" s="22"/>
      <c r="E10" s="23">
        <v>2304400</v>
      </c>
      <c r="F10" s="24">
        <v>2304400</v>
      </c>
      <c r="G10" s="24">
        <v>140355</v>
      </c>
      <c r="H10" s="24">
        <v>99969</v>
      </c>
      <c r="I10" s="24">
        <v>107216</v>
      </c>
      <c r="J10" s="24">
        <v>347540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347540</v>
      </c>
      <c r="X10" s="24">
        <v>576000</v>
      </c>
      <c r="Y10" s="24">
        <v>-228460</v>
      </c>
      <c r="Z10" s="6">
        <v>-39.66</v>
      </c>
      <c r="AA10" s="22">
        <v>2304400</v>
      </c>
    </row>
    <row r="11" spans="1:27" ht="13.5">
      <c r="A11" s="5" t="s">
        <v>38</v>
      </c>
      <c r="B11" s="3"/>
      <c r="C11" s="22"/>
      <c r="D11" s="22"/>
      <c r="E11" s="23">
        <v>3111771</v>
      </c>
      <c r="F11" s="24">
        <v>3111771</v>
      </c>
      <c r="G11" s="24">
        <v>202238</v>
      </c>
      <c r="H11" s="24">
        <v>147890</v>
      </c>
      <c r="I11" s="24">
        <v>370424</v>
      </c>
      <c r="J11" s="24">
        <v>720552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720552</v>
      </c>
      <c r="X11" s="24">
        <v>777999</v>
      </c>
      <c r="Y11" s="24">
        <v>-57447</v>
      </c>
      <c r="Z11" s="6">
        <v>-7.38</v>
      </c>
      <c r="AA11" s="22">
        <v>3111771</v>
      </c>
    </row>
    <row r="12" spans="1:27" ht="13.5">
      <c r="A12" s="5" t="s">
        <v>39</v>
      </c>
      <c r="B12" s="3"/>
      <c r="C12" s="22"/>
      <c r="D12" s="22"/>
      <c r="E12" s="23">
        <v>11413000</v>
      </c>
      <c r="F12" s="24">
        <v>11413000</v>
      </c>
      <c r="G12" s="24">
        <v>207343</v>
      </c>
      <c r="H12" s="24">
        <v>158946</v>
      </c>
      <c r="I12" s="24">
        <v>282946</v>
      </c>
      <c r="J12" s="24">
        <v>649235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649235</v>
      </c>
      <c r="X12" s="24">
        <v>2853249</v>
      </c>
      <c r="Y12" s="24">
        <v>-2204014</v>
      </c>
      <c r="Z12" s="6">
        <v>-77.25</v>
      </c>
      <c r="AA12" s="22">
        <v>11413000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59762400</v>
      </c>
      <c r="F15" s="21">
        <f t="shared" si="2"/>
        <v>59762400</v>
      </c>
      <c r="G15" s="21">
        <f t="shared" si="2"/>
        <v>3911425</v>
      </c>
      <c r="H15" s="21">
        <f t="shared" si="2"/>
        <v>4947593</v>
      </c>
      <c r="I15" s="21">
        <f t="shared" si="2"/>
        <v>5301523</v>
      </c>
      <c r="J15" s="21">
        <f t="shared" si="2"/>
        <v>14160541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14160541</v>
      </c>
      <c r="X15" s="21">
        <f t="shared" si="2"/>
        <v>14940498</v>
      </c>
      <c r="Y15" s="21">
        <f t="shared" si="2"/>
        <v>-779957</v>
      </c>
      <c r="Z15" s="4">
        <f>+IF(X15&lt;&gt;0,+(Y15/X15)*100,0)</f>
        <v>-5.220421702141388</v>
      </c>
      <c r="AA15" s="19">
        <f>SUM(AA16:AA18)</f>
        <v>59762400</v>
      </c>
    </row>
    <row r="16" spans="1:27" ht="13.5">
      <c r="A16" s="5" t="s">
        <v>43</v>
      </c>
      <c r="B16" s="3"/>
      <c r="C16" s="22"/>
      <c r="D16" s="22"/>
      <c r="E16" s="23">
        <v>48047400</v>
      </c>
      <c r="F16" s="24">
        <v>48047400</v>
      </c>
      <c r="G16" s="24">
        <v>2979286</v>
      </c>
      <c r="H16" s="24">
        <v>3994805</v>
      </c>
      <c r="I16" s="24">
        <v>4345767</v>
      </c>
      <c r="J16" s="24">
        <v>11319858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11319858</v>
      </c>
      <c r="X16" s="24">
        <v>12011748</v>
      </c>
      <c r="Y16" s="24">
        <v>-691890</v>
      </c>
      <c r="Z16" s="6">
        <v>-5.76</v>
      </c>
      <c r="AA16" s="22">
        <v>48047400</v>
      </c>
    </row>
    <row r="17" spans="1:27" ht="13.5">
      <c r="A17" s="5" t="s">
        <v>44</v>
      </c>
      <c r="B17" s="3"/>
      <c r="C17" s="22"/>
      <c r="D17" s="22"/>
      <c r="E17" s="23">
        <v>11715000</v>
      </c>
      <c r="F17" s="24">
        <v>11715000</v>
      </c>
      <c r="G17" s="24">
        <v>932139</v>
      </c>
      <c r="H17" s="24">
        <v>952788</v>
      </c>
      <c r="I17" s="24">
        <v>955756</v>
      </c>
      <c r="J17" s="24">
        <v>2840683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2840683</v>
      </c>
      <c r="X17" s="24">
        <v>2928750</v>
      </c>
      <c r="Y17" s="24">
        <v>-88067</v>
      </c>
      <c r="Z17" s="6">
        <v>-3.01</v>
      </c>
      <c r="AA17" s="22">
        <v>11715000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744170745</v>
      </c>
      <c r="F19" s="21">
        <f t="shared" si="3"/>
        <v>744170745</v>
      </c>
      <c r="G19" s="21">
        <f t="shared" si="3"/>
        <v>75336111</v>
      </c>
      <c r="H19" s="21">
        <f t="shared" si="3"/>
        <v>74976408</v>
      </c>
      <c r="I19" s="21">
        <f t="shared" si="3"/>
        <v>71155408</v>
      </c>
      <c r="J19" s="21">
        <f t="shared" si="3"/>
        <v>221467927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221467927</v>
      </c>
      <c r="X19" s="21">
        <f t="shared" si="3"/>
        <v>186042744</v>
      </c>
      <c r="Y19" s="21">
        <f t="shared" si="3"/>
        <v>35425183</v>
      </c>
      <c r="Z19" s="4">
        <f>+IF(X19&lt;&gt;0,+(Y19/X19)*100,0)</f>
        <v>19.041421470326195</v>
      </c>
      <c r="AA19" s="19">
        <f>SUM(AA20:AA23)</f>
        <v>744170745</v>
      </c>
    </row>
    <row r="20" spans="1:27" ht="13.5">
      <c r="A20" s="5" t="s">
        <v>47</v>
      </c>
      <c r="B20" s="3"/>
      <c r="C20" s="22"/>
      <c r="D20" s="22"/>
      <c r="E20" s="23">
        <v>566450217</v>
      </c>
      <c r="F20" s="24">
        <v>566450217</v>
      </c>
      <c r="G20" s="24">
        <v>61153658</v>
      </c>
      <c r="H20" s="24">
        <v>60648185</v>
      </c>
      <c r="I20" s="24">
        <v>56350373</v>
      </c>
      <c r="J20" s="24">
        <v>178152216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178152216</v>
      </c>
      <c r="X20" s="24">
        <v>141612498</v>
      </c>
      <c r="Y20" s="24">
        <v>36539718</v>
      </c>
      <c r="Z20" s="6">
        <v>25.8</v>
      </c>
      <c r="AA20" s="22">
        <v>566450217</v>
      </c>
    </row>
    <row r="21" spans="1:27" ht="13.5">
      <c r="A21" s="5" t="s">
        <v>48</v>
      </c>
      <c r="B21" s="3"/>
      <c r="C21" s="22"/>
      <c r="D21" s="22"/>
      <c r="E21" s="23">
        <v>95704040</v>
      </c>
      <c r="F21" s="24">
        <v>95704040</v>
      </c>
      <c r="G21" s="24">
        <v>6901550</v>
      </c>
      <c r="H21" s="24">
        <v>7039092</v>
      </c>
      <c r="I21" s="24">
        <v>7518141</v>
      </c>
      <c r="J21" s="24">
        <v>21458783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21458783</v>
      </c>
      <c r="X21" s="24">
        <v>23925999</v>
      </c>
      <c r="Y21" s="24">
        <v>-2467216</v>
      </c>
      <c r="Z21" s="6">
        <v>-10.31</v>
      </c>
      <c r="AA21" s="22">
        <v>95704040</v>
      </c>
    </row>
    <row r="22" spans="1:27" ht="13.5">
      <c r="A22" s="5" t="s">
        <v>49</v>
      </c>
      <c r="B22" s="3"/>
      <c r="C22" s="25"/>
      <c r="D22" s="25"/>
      <c r="E22" s="26">
        <v>50175595</v>
      </c>
      <c r="F22" s="27">
        <v>50175595</v>
      </c>
      <c r="G22" s="27">
        <v>4146982</v>
      </c>
      <c r="H22" s="27">
        <v>4138738</v>
      </c>
      <c r="I22" s="27">
        <v>4129591</v>
      </c>
      <c r="J22" s="27">
        <v>12415311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12415311</v>
      </c>
      <c r="X22" s="27">
        <v>12543999</v>
      </c>
      <c r="Y22" s="27">
        <v>-128688</v>
      </c>
      <c r="Z22" s="7">
        <v>-1.03</v>
      </c>
      <c r="AA22" s="25">
        <v>50175595</v>
      </c>
    </row>
    <row r="23" spans="1:27" ht="13.5">
      <c r="A23" s="5" t="s">
        <v>50</v>
      </c>
      <c r="B23" s="3"/>
      <c r="C23" s="22"/>
      <c r="D23" s="22"/>
      <c r="E23" s="23">
        <v>31840893</v>
      </c>
      <c r="F23" s="24">
        <v>31840893</v>
      </c>
      <c r="G23" s="24">
        <v>3133921</v>
      </c>
      <c r="H23" s="24">
        <v>3150393</v>
      </c>
      <c r="I23" s="24">
        <v>3157303</v>
      </c>
      <c r="J23" s="24">
        <v>9441617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9441617</v>
      </c>
      <c r="X23" s="24">
        <v>7960248</v>
      </c>
      <c r="Y23" s="24">
        <v>1481369</v>
      </c>
      <c r="Z23" s="6">
        <v>18.61</v>
      </c>
      <c r="AA23" s="22">
        <v>31840893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1068722183</v>
      </c>
      <c r="F25" s="42">
        <f t="shared" si="4"/>
        <v>1068722183</v>
      </c>
      <c r="G25" s="42">
        <f t="shared" si="4"/>
        <v>133445880</v>
      </c>
      <c r="H25" s="42">
        <f t="shared" si="4"/>
        <v>92077876</v>
      </c>
      <c r="I25" s="42">
        <f t="shared" si="4"/>
        <v>88358939</v>
      </c>
      <c r="J25" s="42">
        <f t="shared" si="4"/>
        <v>313882695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313882695</v>
      </c>
      <c r="X25" s="42">
        <f t="shared" si="4"/>
        <v>267180486</v>
      </c>
      <c r="Y25" s="42">
        <f t="shared" si="4"/>
        <v>46702209</v>
      </c>
      <c r="Z25" s="43">
        <f>+IF(X25&lt;&gt;0,+(Y25/X25)*100,0)</f>
        <v>17.4796481955647</v>
      </c>
      <c r="AA25" s="40">
        <f>+AA5+AA9+AA15+AA19+AA24</f>
        <v>1068722183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196609874</v>
      </c>
      <c r="F28" s="21">
        <f t="shared" si="5"/>
        <v>196609874</v>
      </c>
      <c r="G28" s="21">
        <f t="shared" si="5"/>
        <v>23558086</v>
      </c>
      <c r="H28" s="21">
        <f t="shared" si="5"/>
        <v>48575244</v>
      </c>
      <c r="I28" s="21">
        <f t="shared" si="5"/>
        <v>21084870</v>
      </c>
      <c r="J28" s="21">
        <f t="shared" si="5"/>
        <v>93218200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93218200</v>
      </c>
      <c r="X28" s="21">
        <f t="shared" si="5"/>
        <v>49289745</v>
      </c>
      <c r="Y28" s="21">
        <f t="shared" si="5"/>
        <v>43928455</v>
      </c>
      <c r="Z28" s="4">
        <f>+IF(X28&lt;&gt;0,+(Y28/X28)*100,0)</f>
        <v>89.12290984666284</v>
      </c>
      <c r="AA28" s="19">
        <f>SUM(AA29:AA31)</f>
        <v>196609874</v>
      </c>
    </row>
    <row r="29" spans="1:27" ht="13.5">
      <c r="A29" s="5" t="s">
        <v>33</v>
      </c>
      <c r="B29" s="3"/>
      <c r="C29" s="22"/>
      <c r="D29" s="22"/>
      <c r="E29" s="23">
        <v>75503110</v>
      </c>
      <c r="F29" s="24">
        <v>75503110</v>
      </c>
      <c r="G29" s="24">
        <v>8673006</v>
      </c>
      <c r="H29" s="24">
        <v>6241664</v>
      </c>
      <c r="I29" s="24">
        <v>6346703</v>
      </c>
      <c r="J29" s="24">
        <v>21261373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21261373</v>
      </c>
      <c r="X29" s="24">
        <v>18950748</v>
      </c>
      <c r="Y29" s="24">
        <v>2310625</v>
      </c>
      <c r="Z29" s="6">
        <v>12.19</v>
      </c>
      <c r="AA29" s="22">
        <v>75503110</v>
      </c>
    </row>
    <row r="30" spans="1:27" ht="13.5">
      <c r="A30" s="5" t="s">
        <v>34</v>
      </c>
      <c r="B30" s="3"/>
      <c r="C30" s="25"/>
      <c r="D30" s="25"/>
      <c r="E30" s="26">
        <v>64767268</v>
      </c>
      <c r="F30" s="27">
        <v>64767268</v>
      </c>
      <c r="G30" s="27">
        <v>11662766</v>
      </c>
      <c r="H30" s="27">
        <v>37286823</v>
      </c>
      <c r="I30" s="27">
        <v>9768591</v>
      </c>
      <c r="J30" s="27">
        <v>58718180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58718180</v>
      </c>
      <c r="X30" s="27">
        <v>16254249</v>
      </c>
      <c r="Y30" s="27">
        <v>42463931</v>
      </c>
      <c r="Z30" s="7">
        <v>261.25</v>
      </c>
      <c r="AA30" s="25">
        <v>64767268</v>
      </c>
    </row>
    <row r="31" spans="1:27" ht="13.5">
      <c r="A31" s="5" t="s">
        <v>35</v>
      </c>
      <c r="B31" s="3"/>
      <c r="C31" s="22"/>
      <c r="D31" s="22"/>
      <c r="E31" s="23">
        <v>56339496</v>
      </c>
      <c r="F31" s="24">
        <v>56339496</v>
      </c>
      <c r="G31" s="24">
        <v>3222314</v>
      </c>
      <c r="H31" s="24">
        <v>5046757</v>
      </c>
      <c r="I31" s="24">
        <v>4969576</v>
      </c>
      <c r="J31" s="24">
        <v>13238647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13238647</v>
      </c>
      <c r="X31" s="24">
        <v>14084748</v>
      </c>
      <c r="Y31" s="24">
        <v>-846101</v>
      </c>
      <c r="Z31" s="6">
        <v>-6.01</v>
      </c>
      <c r="AA31" s="22">
        <v>56339496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186042001</v>
      </c>
      <c r="F32" s="21">
        <f t="shared" si="6"/>
        <v>186042001</v>
      </c>
      <c r="G32" s="21">
        <f t="shared" si="6"/>
        <v>11155422</v>
      </c>
      <c r="H32" s="21">
        <f t="shared" si="6"/>
        <v>9186781</v>
      </c>
      <c r="I32" s="21">
        <f t="shared" si="6"/>
        <v>12122178</v>
      </c>
      <c r="J32" s="21">
        <f t="shared" si="6"/>
        <v>32464381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32464381</v>
      </c>
      <c r="X32" s="21">
        <f t="shared" si="6"/>
        <v>46694997</v>
      </c>
      <c r="Y32" s="21">
        <f t="shared" si="6"/>
        <v>-14230616</v>
      </c>
      <c r="Z32" s="4">
        <f>+IF(X32&lt;&gt;0,+(Y32/X32)*100,0)</f>
        <v>-30.475676012999852</v>
      </c>
      <c r="AA32" s="19">
        <f>SUM(AA33:AA37)</f>
        <v>186042001</v>
      </c>
    </row>
    <row r="33" spans="1:27" ht="13.5">
      <c r="A33" s="5" t="s">
        <v>37</v>
      </c>
      <c r="B33" s="3"/>
      <c r="C33" s="22"/>
      <c r="D33" s="22"/>
      <c r="E33" s="23">
        <v>52850946</v>
      </c>
      <c r="F33" s="24">
        <v>52850946</v>
      </c>
      <c r="G33" s="24">
        <v>2500169</v>
      </c>
      <c r="H33" s="24">
        <v>2298421</v>
      </c>
      <c r="I33" s="24">
        <v>2928852</v>
      </c>
      <c r="J33" s="24">
        <v>7727442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7727442</v>
      </c>
      <c r="X33" s="24">
        <v>13472250</v>
      </c>
      <c r="Y33" s="24">
        <v>-5744808</v>
      </c>
      <c r="Z33" s="6">
        <v>-42.64</v>
      </c>
      <c r="AA33" s="22">
        <v>52850946</v>
      </c>
    </row>
    <row r="34" spans="1:27" ht="13.5">
      <c r="A34" s="5" t="s">
        <v>38</v>
      </c>
      <c r="B34" s="3"/>
      <c r="C34" s="22"/>
      <c r="D34" s="22"/>
      <c r="E34" s="23">
        <v>48185791</v>
      </c>
      <c r="F34" s="24">
        <v>48185791</v>
      </c>
      <c r="G34" s="24">
        <v>2978557</v>
      </c>
      <c r="H34" s="24">
        <v>2551211</v>
      </c>
      <c r="I34" s="24">
        <v>3358657</v>
      </c>
      <c r="J34" s="24">
        <v>8888425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8888425</v>
      </c>
      <c r="X34" s="24">
        <v>11971500</v>
      </c>
      <c r="Y34" s="24">
        <v>-3083075</v>
      </c>
      <c r="Z34" s="6">
        <v>-25.75</v>
      </c>
      <c r="AA34" s="22">
        <v>48185791</v>
      </c>
    </row>
    <row r="35" spans="1:27" ht="13.5">
      <c r="A35" s="5" t="s">
        <v>39</v>
      </c>
      <c r="B35" s="3"/>
      <c r="C35" s="22"/>
      <c r="D35" s="22"/>
      <c r="E35" s="23">
        <v>76833683</v>
      </c>
      <c r="F35" s="24">
        <v>76833683</v>
      </c>
      <c r="G35" s="24">
        <v>5083852</v>
      </c>
      <c r="H35" s="24">
        <v>3808690</v>
      </c>
      <c r="I35" s="24">
        <v>5347593</v>
      </c>
      <c r="J35" s="24">
        <v>14240135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14240135</v>
      </c>
      <c r="X35" s="24">
        <v>19208499</v>
      </c>
      <c r="Y35" s="24">
        <v>-4968364</v>
      </c>
      <c r="Z35" s="6">
        <v>-25.87</v>
      </c>
      <c r="AA35" s="22">
        <v>76833683</v>
      </c>
    </row>
    <row r="36" spans="1:27" ht="13.5">
      <c r="A36" s="5" t="s">
        <v>40</v>
      </c>
      <c r="B36" s="3"/>
      <c r="C36" s="22"/>
      <c r="D36" s="22"/>
      <c r="E36" s="23">
        <v>6751303</v>
      </c>
      <c r="F36" s="24">
        <v>6751303</v>
      </c>
      <c r="G36" s="24">
        <v>476795</v>
      </c>
      <c r="H36" s="24">
        <v>442751</v>
      </c>
      <c r="I36" s="24">
        <v>393230</v>
      </c>
      <c r="J36" s="24">
        <v>1312776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1312776</v>
      </c>
      <c r="X36" s="24">
        <v>1687749</v>
      </c>
      <c r="Y36" s="24">
        <v>-374973</v>
      </c>
      <c r="Z36" s="6">
        <v>-22.22</v>
      </c>
      <c r="AA36" s="22">
        <v>6751303</v>
      </c>
    </row>
    <row r="37" spans="1:27" ht="13.5">
      <c r="A37" s="5" t="s">
        <v>41</v>
      </c>
      <c r="B37" s="3"/>
      <c r="C37" s="25"/>
      <c r="D37" s="25"/>
      <c r="E37" s="26">
        <v>1420278</v>
      </c>
      <c r="F37" s="27">
        <v>1420278</v>
      </c>
      <c r="G37" s="27">
        <v>116049</v>
      </c>
      <c r="H37" s="27">
        <v>85708</v>
      </c>
      <c r="I37" s="27">
        <v>93846</v>
      </c>
      <c r="J37" s="27">
        <v>295603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295603</v>
      </c>
      <c r="X37" s="27">
        <v>354999</v>
      </c>
      <c r="Y37" s="27">
        <v>-59396</v>
      </c>
      <c r="Z37" s="7">
        <v>-16.73</v>
      </c>
      <c r="AA37" s="25">
        <v>1420278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152430592</v>
      </c>
      <c r="F38" s="21">
        <f t="shared" si="7"/>
        <v>152430592</v>
      </c>
      <c r="G38" s="21">
        <f t="shared" si="7"/>
        <v>5237390</v>
      </c>
      <c r="H38" s="21">
        <f t="shared" si="7"/>
        <v>5353516</v>
      </c>
      <c r="I38" s="21">
        <f t="shared" si="7"/>
        <v>5632847</v>
      </c>
      <c r="J38" s="21">
        <f t="shared" si="7"/>
        <v>16223753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16223753</v>
      </c>
      <c r="X38" s="21">
        <f t="shared" si="7"/>
        <v>40044996</v>
      </c>
      <c r="Y38" s="21">
        <f t="shared" si="7"/>
        <v>-23821243</v>
      </c>
      <c r="Z38" s="4">
        <f>+IF(X38&lt;&gt;0,+(Y38/X38)*100,0)</f>
        <v>-59.48619148320054</v>
      </c>
      <c r="AA38" s="19">
        <f>SUM(AA39:AA41)</f>
        <v>152430592</v>
      </c>
    </row>
    <row r="39" spans="1:27" ht="13.5">
      <c r="A39" s="5" t="s">
        <v>43</v>
      </c>
      <c r="B39" s="3"/>
      <c r="C39" s="22"/>
      <c r="D39" s="22"/>
      <c r="E39" s="23">
        <v>45327480</v>
      </c>
      <c r="F39" s="24">
        <v>45327480</v>
      </c>
      <c r="G39" s="24">
        <v>2613551</v>
      </c>
      <c r="H39" s="24">
        <v>2612375</v>
      </c>
      <c r="I39" s="24">
        <v>2693934</v>
      </c>
      <c r="J39" s="24">
        <v>7919860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7919860</v>
      </c>
      <c r="X39" s="24">
        <v>11331750</v>
      </c>
      <c r="Y39" s="24">
        <v>-3411890</v>
      </c>
      <c r="Z39" s="6">
        <v>-30.11</v>
      </c>
      <c r="AA39" s="22">
        <v>45327480</v>
      </c>
    </row>
    <row r="40" spans="1:27" ht="13.5">
      <c r="A40" s="5" t="s">
        <v>44</v>
      </c>
      <c r="B40" s="3"/>
      <c r="C40" s="22"/>
      <c r="D40" s="22"/>
      <c r="E40" s="23">
        <v>101856801</v>
      </c>
      <c r="F40" s="24">
        <v>101856801</v>
      </c>
      <c r="G40" s="24">
        <v>2446898</v>
      </c>
      <c r="H40" s="24">
        <v>2598867</v>
      </c>
      <c r="I40" s="24">
        <v>2626922</v>
      </c>
      <c r="J40" s="24">
        <v>7672687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7672687</v>
      </c>
      <c r="X40" s="24">
        <v>27401748</v>
      </c>
      <c r="Y40" s="24">
        <v>-19729061</v>
      </c>
      <c r="Z40" s="6">
        <v>-72</v>
      </c>
      <c r="AA40" s="22">
        <v>101856801</v>
      </c>
    </row>
    <row r="41" spans="1:27" ht="13.5">
      <c r="A41" s="5" t="s">
        <v>45</v>
      </c>
      <c r="B41" s="3"/>
      <c r="C41" s="22"/>
      <c r="D41" s="22"/>
      <c r="E41" s="23">
        <v>5246311</v>
      </c>
      <c r="F41" s="24">
        <v>5246311</v>
      </c>
      <c r="G41" s="24">
        <v>176941</v>
      </c>
      <c r="H41" s="24">
        <v>142274</v>
      </c>
      <c r="I41" s="24">
        <v>311991</v>
      </c>
      <c r="J41" s="24">
        <v>631206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631206</v>
      </c>
      <c r="X41" s="24">
        <v>1311498</v>
      </c>
      <c r="Y41" s="24">
        <v>-680292</v>
      </c>
      <c r="Z41" s="6">
        <v>-51.87</v>
      </c>
      <c r="AA41" s="22">
        <v>5246311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605484988</v>
      </c>
      <c r="F42" s="21">
        <f t="shared" si="8"/>
        <v>605484988</v>
      </c>
      <c r="G42" s="21">
        <f t="shared" si="8"/>
        <v>50362574</v>
      </c>
      <c r="H42" s="21">
        <f t="shared" si="8"/>
        <v>51121109</v>
      </c>
      <c r="I42" s="21">
        <f t="shared" si="8"/>
        <v>50064905</v>
      </c>
      <c r="J42" s="21">
        <f t="shared" si="8"/>
        <v>151548588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151548588</v>
      </c>
      <c r="X42" s="21">
        <f t="shared" si="8"/>
        <v>149111997</v>
      </c>
      <c r="Y42" s="21">
        <f t="shared" si="8"/>
        <v>2436591</v>
      </c>
      <c r="Z42" s="4">
        <f>+IF(X42&lt;&gt;0,+(Y42/X42)*100,0)</f>
        <v>1.634067713545544</v>
      </c>
      <c r="AA42" s="19">
        <f>SUM(AA43:AA46)</f>
        <v>605484988</v>
      </c>
    </row>
    <row r="43" spans="1:27" ht="13.5">
      <c r="A43" s="5" t="s">
        <v>47</v>
      </c>
      <c r="B43" s="3"/>
      <c r="C43" s="22"/>
      <c r="D43" s="22"/>
      <c r="E43" s="23">
        <v>438347980</v>
      </c>
      <c r="F43" s="24">
        <v>438347980</v>
      </c>
      <c r="G43" s="24">
        <v>43000697</v>
      </c>
      <c r="H43" s="24">
        <v>45127024</v>
      </c>
      <c r="I43" s="24">
        <v>35907949</v>
      </c>
      <c r="J43" s="24">
        <v>124035670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124035670</v>
      </c>
      <c r="X43" s="24">
        <v>109587000</v>
      </c>
      <c r="Y43" s="24">
        <v>14448670</v>
      </c>
      <c r="Z43" s="6">
        <v>13.18</v>
      </c>
      <c r="AA43" s="22">
        <v>438347980</v>
      </c>
    </row>
    <row r="44" spans="1:27" ht="13.5">
      <c r="A44" s="5" t="s">
        <v>48</v>
      </c>
      <c r="B44" s="3"/>
      <c r="C44" s="22"/>
      <c r="D44" s="22"/>
      <c r="E44" s="23">
        <v>66626772</v>
      </c>
      <c r="F44" s="24">
        <v>66626772</v>
      </c>
      <c r="G44" s="24">
        <v>2317965</v>
      </c>
      <c r="H44" s="24">
        <v>1453513</v>
      </c>
      <c r="I44" s="24">
        <v>6593988</v>
      </c>
      <c r="J44" s="24">
        <v>10365466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10365466</v>
      </c>
      <c r="X44" s="24">
        <v>16656750</v>
      </c>
      <c r="Y44" s="24">
        <v>-6291284</v>
      </c>
      <c r="Z44" s="6">
        <v>-37.77</v>
      </c>
      <c r="AA44" s="22">
        <v>66626772</v>
      </c>
    </row>
    <row r="45" spans="1:27" ht="13.5">
      <c r="A45" s="5" t="s">
        <v>49</v>
      </c>
      <c r="B45" s="3"/>
      <c r="C45" s="25"/>
      <c r="D45" s="25"/>
      <c r="E45" s="26">
        <v>57231625</v>
      </c>
      <c r="F45" s="27">
        <v>57231625</v>
      </c>
      <c r="G45" s="27">
        <v>2609295</v>
      </c>
      <c r="H45" s="27">
        <v>2374860</v>
      </c>
      <c r="I45" s="27">
        <v>4486523</v>
      </c>
      <c r="J45" s="27">
        <v>9470678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9470678</v>
      </c>
      <c r="X45" s="27">
        <v>12048498</v>
      </c>
      <c r="Y45" s="27">
        <v>-2577820</v>
      </c>
      <c r="Z45" s="7">
        <v>-21.4</v>
      </c>
      <c r="AA45" s="25">
        <v>57231625</v>
      </c>
    </row>
    <row r="46" spans="1:27" ht="13.5">
      <c r="A46" s="5" t="s">
        <v>50</v>
      </c>
      <c r="B46" s="3"/>
      <c r="C46" s="22"/>
      <c r="D46" s="22"/>
      <c r="E46" s="23">
        <v>43278611</v>
      </c>
      <c r="F46" s="24">
        <v>43278611</v>
      </c>
      <c r="G46" s="24">
        <v>2434617</v>
      </c>
      <c r="H46" s="24">
        <v>2165712</v>
      </c>
      <c r="I46" s="24">
        <v>3076445</v>
      </c>
      <c r="J46" s="24">
        <v>7676774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7676774</v>
      </c>
      <c r="X46" s="24">
        <v>10819749</v>
      </c>
      <c r="Y46" s="24">
        <v>-3142975</v>
      </c>
      <c r="Z46" s="6">
        <v>-29.05</v>
      </c>
      <c r="AA46" s="22">
        <v>43278611</v>
      </c>
    </row>
    <row r="47" spans="1:27" ht="13.5">
      <c r="A47" s="2" t="s">
        <v>51</v>
      </c>
      <c r="B47" s="8" t="s">
        <v>52</v>
      </c>
      <c r="C47" s="19"/>
      <c r="D47" s="19"/>
      <c r="E47" s="20">
        <v>161241881</v>
      </c>
      <c r="F47" s="21">
        <v>161241881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161241881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1301809336</v>
      </c>
      <c r="F48" s="42">
        <f t="shared" si="9"/>
        <v>1301809336</v>
      </c>
      <c r="G48" s="42">
        <f t="shared" si="9"/>
        <v>90313472</v>
      </c>
      <c r="H48" s="42">
        <f t="shared" si="9"/>
        <v>114236650</v>
      </c>
      <c r="I48" s="42">
        <f t="shared" si="9"/>
        <v>88904800</v>
      </c>
      <c r="J48" s="42">
        <f t="shared" si="9"/>
        <v>293454922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293454922</v>
      </c>
      <c r="X48" s="42">
        <f t="shared" si="9"/>
        <v>285141735</v>
      </c>
      <c r="Y48" s="42">
        <f t="shared" si="9"/>
        <v>8313187</v>
      </c>
      <c r="Z48" s="43">
        <f>+IF(X48&lt;&gt;0,+(Y48/X48)*100,0)</f>
        <v>2.9154578160927582</v>
      </c>
      <c r="AA48" s="40">
        <f>+AA28+AA32+AA38+AA42+AA47</f>
        <v>1301809336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-233087153</v>
      </c>
      <c r="F49" s="46">
        <f t="shared" si="10"/>
        <v>-233087153</v>
      </c>
      <c r="G49" s="46">
        <f t="shared" si="10"/>
        <v>43132408</v>
      </c>
      <c r="H49" s="46">
        <f t="shared" si="10"/>
        <v>-22158774</v>
      </c>
      <c r="I49" s="46">
        <f t="shared" si="10"/>
        <v>-545861</v>
      </c>
      <c r="J49" s="46">
        <f t="shared" si="10"/>
        <v>20427773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20427773</v>
      </c>
      <c r="X49" s="46">
        <f>IF(F25=F48,0,X25-X48)</f>
        <v>-17961249</v>
      </c>
      <c r="Y49" s="46">
        <f t="shared" si="10"/>
        <v>38389022</v>
      </c>
      <c r="Z49" s="47">
        <f>+IF(X49&lt;&gt;0,+(Y49/X49)*100,0)</f>
        <v>-213.73247484069734</v>
      </c>
      <c r="AA49" s="44">
        <f>+AA25-AA48</f>
        <v>-233087153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631246790</v>
      </c>
      <c r="D5" s="19">
        <f>SUM(D6:D8)</f>
        <v>0</v>
      </c>
      <c r="E5" s="20">
        <f t="shared" si="0"/>
        <v>324546053</v>
      </c>
      <c r="F5" s="21">
        <f t="shared" si="0"/>
        <v>324546053</v>
      </c>
      <c r="G5" s="21">
        <f t="shared" si="0"/>
        <v>147522062</v>
      </c>
      <c r="H5" s="21">
        <f t="shared" si="0"/>
        <v>25345750</v>
      </c>
      <c r="I5" s="21">
        <f t="shared" si="0"/>
        <v>28865844</v>
      </c>
      <c r="J5" s="21">
        <f t="shared" si="0"/>
        <v>201733656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201733656</v>
      </c>
      <c r="X5" s="21">
        <f t="shared" si="0"/>
        <v>168057712</v>
      </c>
      <c r="Y5" s="21">
        <f t="shared" si="0"/>
        <v>33675944</v>
      </c>
      <c r="Z5" s="4">
        <f>+IF(X5&lt;&gt;0,+(Y5/X5)*100,0)</f>
        <v>20.038321121496644</v>
      </c>
      <c r="AA5" s="19">
        <f>SUM(AA6:AA8)</f>
        <v>324546053</v>
      </c>
    </row>
    <row r="6" spans="1:27" ht="13.5">
      <c r="A6" s="5" t="s">
        <v>33</v>
      </c>
      <c r="B6" s="3"/>
      <c r="C6" s="22">
        <v>17677651</v>
      </c>
      <c r="D6" s="22"/>
      <c r="E6" s="23">
        <v>8807125</v>
      </c>
      <c r="F6" s="24">
        <v>8807125</v>
      </c>
      <c r="G6" s="24">
        <v>490615</v>
      </c>
      <c r="H6" s="24">
        <v>412626</v>
      </c>
      <c r="I6" s="24">
        <v>266034</v>
      </c>
      <c r="J6" s="24">
        <v>1169275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1169275</v>
      </c>
      <c r="X6" s="24">
        <v>2430000</v>
      </c>
      <c r="Y6" s="24">
        <v>-1260725</v>
      </c>
      <c r="Z6" s="6">
        <v>-51.88</v>
      </c>
      <c r="AA6" s="22">
        <v>8807125</v>
      </c>
    </row>
    <row r="7" spans="1:27" ht="13.5">
      <c r="A7" s="5" t="s">
        <v>34</v>
      </c>
      <c r="B7" s="3"/>
      <c r="C7" s="25">
        <v>613194867</v>
      </c>
      <c r="D7" s="25"/>
      <c r="E7" s="26">
        <v>313027799</v>
      </c>
      <c r="F7" s="27">
        <v>313027799</v>
      </c>
      <c r="G7" s="27">
        <v>147008058</v>
      </c>
      <c r="H7" s="27">
        <v>24909211</v>
      </c>
      <c r="I7" s="27">
        <v>28568908</v>
      </c>
      <c r="J7" s="27">
        <v>200486177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200486177</v>
      </c>
      <c r="X7" s="27">
        <v>164875878</v>
      </c>
      <c r="Y7" s="27">
        <v>35610299</v>
      </c>
      <c r="Z7" s="7">
        <v>21.6</v>
      </c>
      <c r="AA7" s="25">
        <v>313027799</v>
      </c>
    </row>
    <row r="8" spans="1:27" ht="13.5">
      <c r="A8" s="5" t="s">
        <v>35</v>
      </c>
      <c r="B8" s="3"/>
      <c r="C8" s="22">
        <v>374272</v>
      </c>
      <c r="D8" s="22"/>
      <c r="E8" s="23">
        <v>2711129</v>
      </c>
      <c r="F8" s="24">
        <v>2711129</v>
      </c>
      <c r="G8" s="24">
        <v>23389</v>
      </c>
      <c r="H8" s="24">
        <v>23913</v>
      </c>
      <c r="I8" s="24">
        <v>30902</v>
      </c>
      <c r="J8" s="24">
        <v>78204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78204</v>
      </c>
      <c r="X8" s="24">
        <v>751834</v>
      </c>
      <c r="Y8" s="24">
        <v>-673630</v>
      </c>
      <c r="Z8" s="6">
        <v>-89.6</v>
      </c>
      <c r="AA8" s="22">
        <v>2711129</v>
      </c>
    </row>
    <row r="9" spans="1:27" ht="13.5">
      <c r="A9" s="2" t="s">
        <v>36</v>
      </c>
      <c r="B9" s="3"/>
      <c r="C9" s="19">
        <f aca="true" t="shared" si="1" ref="C9:Y9">SUM(C10:C14)</f>
        <v>91189514</v>
      </c>
      <c r="D9" s="19">
        <f>SUM(D10:D14)</f>
        <v>0</v>
      </c>
      <c r="E9" s="20">
        <f t="shared" si="1"/>
        <v>117885652</v>
      </c>
      <c r="F9" s="21">
        <f t="shared" si="1"/>
        <v>117885652</v>
      </c>
      <c r="G9" s="21">
        <f t="shared" si="1"/>
        <v>608262</v>
      </c>
      <c r="H9" s="21">
        <f t="shared" si="1"/>
        <v>742384</v>
      </c>
      <c r="I9" s="21">
        <f t="shared" si="1"/>
        <v>633991</v>
      </c>
      <c r="J9" s="21">
        <f t="shared" si="1"/>
        <v>1984637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1984637</v>
      </c>
      <c r="X9" s="21">
        <f t="shared" si="1"/>
        <v>23981478</v>
      </c>
      <c r="Y9" s="21">
        <f t="shared" si="1"/>
        <v>-21996841</v>
      </c>
      <c r="Z9" s="4">
        <f>+IF(X9&lt;&gt;0,+(Y9/X9)*100,0)</f>
        <v>-91.72429238931812</v>
      </c>
      <c r="AA9" s="19">
        <f>SUM(AA10:AA14)</f>
        <v>117885652</v>
      </c>
    </row>
    <row r="10" spans="1:27" ht="13.5">
      <c r="A10" s="5" t="s">
        <v>37</v>
      </c>
      <c r="B10" s="3"/>
      <c r="C10" s="22">
        <v>1800449</v>
      </c>
      <c r="D10" s="22"/>
      <c r="E10" s="23">
        <v>4809144</v>
      </c>
      <c r="F10" s="24">
        <v>4809144</v>
      </c>
      <c r="G10" s="24">
        <v>149777</v>
      </c>
      <c r="H10" s="24">
        <v>133026</v>
      </c>
      <c r="I10" s="24">
        <v>129977</v>
      </c>
      <c r="J10" s="24">
        <v>412780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412780</v>
      </c>
      <c r="X10" s="24">
        <v>1109083</v>
      </c>
      <c r="Y10" s="24">
        <v>-696303</v>
      </c>
      <c r="Z10" s="6">
        <v>-62.78</v>
      </c>
      <c r="AA10" s="22">
        <v>4809144</v>
      </c>
    </row>
    <row r="11" spans="1:27" ht="13.5">
      <c r="A11" s="5" t="s">
        <v>38</v>
      </c>
      <c r="B11" s="3"/>
      <c r="C11" s="22">
        <v>11439003</v>
      </c>
      <c r="D11" s="22"/>
      <c r="E11" s="23">
        <v>10697369</v>
      </c>
      <c r="F11" s="24">
        <v>10697369</v>
      </c>
      <c r="G11" s="24">
        <v>216405</v>
      </c>
      <c r="H11" s="24">
        <v>325859</v>
      </c>
      <c r="I11" s="24">
        <v>280763</v>
      </c>
      <c r="J11" s="24">
        <v>823027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823027</v>
      </c>
      <c r="X11" s="24">
        <v>145583</v>
      </c>
      <c r="Y11" s="24">
        <v>677444</v>
      </c>
      <c r="Z11" s="6">
        <v>465.33</v>
      </c>
      <c r="AA11" s="22">
        <v>10697369</v>
      </c>
    </row>
    <row r="12" spans="1:27" ht="13.5">
      <c r="A12" s="5" t="s">
        <v>39</v>
      </c>
      <c r="B12" s="3"/>
      <c r="C12" s="22">
        <v>76691874</v>
      </c>
      <c r="D12" s="22"/>
      <c r="E12" s="23">
        <v>99729437</v>
      </c>
      <c r="F12" s="24">
        <v>99729437</v>
      </c>
      <c r="G12" s="24">
        <v>153560</v>
      </c>
      <c r="H12" s="24">
        <v>194770</v>
      </c>
      <c r="I12" s="24">
        <v>137659</v>
      </c>
      <c r="J12" s="24">
        <v>485989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485989</v>
      </c>
      <c r="X12" s="24">
        <v>21923166</v>
      </c>
      <c r="Y12" s="24">
        <v>-21437177</v>
      </c>
      <c r="Z12" s="6">
        <v>-97.78</v>
      </c>
      <c r="AA12" s="22">
        <v>99729437</v>
      </c>
    </row>
    <row r="13" spans="1:27" ht="13.5">
      <c r="A13" s="5" t="s">
        <v>40</v>
      </c>
      <c r="B13" s="3"/>
      <c r="C13" s="22">
        <v>1228570</v>
      </c>
      <c r="D13" s="22"/>
      <c r="E13" s="23">
        <v>2584702</v>
      </c>
      <c r="F13" s="24">
        <v>2584702</v>
      </c>
      <c r="G13" s="24">
        <v>88520</v>
      </c>
      <c r="H13" s="24">
        <v>88729</v>
      </c>
      <c r="I13" s="24">
        <v>85592</v>
      </c>
      <c r="J13" s="24">
        <v>262841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262841</v>
      </c>
      <c r="X13" s="24">
        <v>784995</v>
      </c>
      <c r="Y13" s="24">
        <v>-522154</v>
      </c>
      <c r="Z13" s="6">
        <v>-66.52</v>
      </c>
      <c r="AA13" s="22">
        <v>2584702</v>
      </c>
    </row>
    <row r="14" spans="1:27" ht="13.5">
      <c r="A14" s="5" t="s">
        <v>41</v>
      </c>
      <c r="B14" s="3"/>
      <c r="C14" s="25">
        <v>29618</v>
      </c>
      <c r="D14" s="25"/>
      <c r="E14" s="26">
        <v>65000</v>
      </c>
      <c r="F14" s="27">
        <v>65000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18651</v>
      </c>
      <c r="Y14" s="27">
        <v>-18651</v>
      </c>
      <c r="Z14" s="7">
        <v>-100</v>
      </c>
      <c r="AA14" s="25">
        <v>65000</v>
      </c>
    </row>
    <row r="15" spans="1:27" ht="13.5">
      <c r="A15" s="2" t="s">
        <v>42</v>
      </c>
      <c r="B15" s="8"/>
      <c r="C15" s="19">
        <f aca="true" t="shared" si="2" ref="C15:Y15">SUM(C16:C18)</f>
        <v>68820167</v>
      </c>
      <c r="D15" s="19">
        <f>SUM(D16:D18)</f>
        <v>0</v>
      </c>
      <c r="E15" s="20">
        <f t="shared" si="2"/>
        <v>174596853</v>
      </c>
      <c r="F15" s="21">
        <f t="shared" si="2"/>
        <v>174596853</v>
      </c>
      <c r="G15" s="21">
        <f t="shared" si="2"/>
        <v>21509799</v>
      </c>
      <c r="H15" s="21">
        <f t="shared" si="2"/>
        <v>7032913</v>
      </c>
      <c r="I15" s="21">
        <f t="shared" si="2"/>
        <v>13714460</v>
      </c>
      <c r="J15" s="21">
        <f t="shared" si="2"/>
        <v>42257172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42257172</v>
      </c>
      <c r="X15" s="21">
        <f t="shared" si="2"/>
        <v>63032750</v>
      </c>
      <c r="Y15" s="21">
        <f t="shared" si="2"/>
        <v>-20775578</v>
      </c>
      <c r="Z15" s="4">
        <f>+IF(X15&lt;&gt;0,+(Y15/X15)*100,0)</f>
        <v>-32.959973981779314</v>
      </c>
      <c r="AA15" s="19">
        <f>SUM(AA16:AA18)</f>
        <v>174596853</v>
      </c>
    </row>
    <row r="16" spans="1:27" ht="13.5">
      <c r="A16" s="5" t="s">
        <v>43</v>
      </c>
      <c r="B16" s="3"/>
      <c r="C16" s="22">
        <v>58788</v>
      </c>
      <c r="D16" s="22"/>
      <c r="E16" s="23">
        <v>5000</v>
      </c>
      <c r="F16" s="24">
        <v>5000</v>
      </c>
      <c r="G16" s="24">
        <v>18100</v>
      </c>
      <c r="H16" s="24">
        <v>28421</v>
      </c>
      <c r="I16" s="24">
        <v>8431336</v>
      </c>
      <c r="J16" s="24">
        <v>8477857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8477857</v>
      </c>
      <c r="X16" s="24"/>
      <c r="Y16" s="24">
        <v>8477857</v>
      </c>
      <c r="Z16" s="6">
        <v>0</v>
      </c>
      <c r="AA16" s="22">
        <v>5000</v>
      </c>
    </row>
    <row r="17" spans="1:27" ht="13.5">
      <c r="A17" s="5" t="s">
        <v>44</v>
      </c>
      <c r="B17" s="3"/>
      <c r="C17" s="22">
        <v>68761379</v>
      </c>
      <c r="D17" s="22"/>
      <c r="E17" s="23">
        <v>174591853</v>
      </c>
      <c r="F17" s="24">
        <v>174591853</v>
      </c>
      <c r="G17" s="24">
        <v>21491699</v>
      </c>
      <c r="H17" s="24">
        <v>7004492</v>
      </c>
      <c r="I17" s="24">
        <v>5283124</v>
      </c>
      <c r="J17" s="24">
        <v>33779315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33779315</v>
      </c>
      <c r="X17" s="24">
        <v>63032750</v>
      </c>
      <c r="Y17" s="24">
        <v>-29253435</v>
      </c>
      <c r="Z17" s="6">
        <v>-46.41</v>
      </c>
      <c r="AA17" s="22">
        <v>174591853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1031830132</v>
      </c>
      <c r="D19" s="19">
        <f>SUM(D20:D23)</f>
        <v>0</v>
      </c>
      <c r="E19" s="20">
        <f t="shared" si="3"/>
        <v>1493464466</v>
      </c>
      <c r="F19" s="21">
        <f t="shared" si="3"/>
        <v>1493464466</v>
      </c>
      <c r="G19" s="21">
        <f t="shared" si="3"/>
        <v>84709237</v>
      </c>
      <c r="H19" s="21">
        <f t="shared" si="3"/>
        <v>97364873</v>
      </c>
      <c r="I19" s="21">
        <f t="shared" si="3"/>
        <v>91655833</v>
      </c>
      <c r="J19" s="21">
        <f t="shared" si="3"/>
        <v>273729943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273729943</v>
      </c>
      <c r="X19" s="21">
        <f t="shared" si="3"/>
        <v>361788619</v>
      </c>
      <c r="Y19" s="21">
        <f t="shared" si="3"/>
        <v>-88058676</v>
      </c>
      <c r="Z19" s="4">
        <f>+IF(X19&lt;&gt;0,+(Y19/X19)*100,0)</f>
        <v>-24.33981374079653</v>
      </c>
      <c r="AA19" s="19">
        <f>SUM(AA20:AA23)</f>
        <v>1493464466</v>
      </c>
    </row>
    <row r="20" spans="1:27" ht="13.5">
      <c r="A20" s="5" t="s">
        <v>47</v>
      </c>
      <c r="B20" s="3"/>
      <c r="C20" s="22">
        <v>589585105</v>
      </c>
      <c r="D20" s="22"/>
      <c r="E20" s="23">
        <v>661671648</v>
      </c>
      <c r="F20" s="24">
        <v>661671648</v>
      </c>
      <c r="G20" s="24">
        <v>52815737</v>
      </c>
      <c r="H20" s="24">
        <v>58100840</v>
      </c>
      <c r="I20" s="24">
        <v>53734479</v>
      </c>
      <c r="J20" s="24">
        <v>164651056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164651056</v>
      </c>
      <c r="X20" s="24">
        <v>164152166</v>
      </c>
      <c r="Y20" s="24">
        <v>498890</v>
      </c>
      <c r="Z20" s="6">
        <v>0.3</v>
      </c>
      <c r="AA20" s="22">
        <v>661671648</v>
      </c>
    </row>
    <row r="21" spans="1:27" ht="13.5">
      <c r="A21" s="5" t="s">
        <v>48</v>
      </c>
      <c r="B21" s="3"/>
      <c r="C21" s="22">
        <v>300276162</v>
      </c>
      <c r="D21" s="22"/>
      <c r="E21" s="23">
        <v>588829428</v>
      </c>
      <c r="F21" s="24">
        <v>588829428</v>
      </c>
      <c r="G21" s="24">
        <v>21442108</v>
      </c>
      <c r="H21" s="24">
        <v>25541781</v>
      </c>
      <c r="I21" s="24">
        <v>24252076</v>
      </c>
      <c r="J21" s="24">
        <v>71235965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71235965</v>
      </c>
      <c r="X21" s="24">
        <v>138280833</v>
      </c>
      <c r="Y21" s="24">
        <v>-67044868</v>
      </c>
      <c r="Z21" s="6">
        <v>-48.48</v>
      </c>
      <c r="AA21" s="22">
        <v>588829428</v>
      </c>
    </row>
    <row r="22" spans="1:27" ht="13.5">
      <c r="A22" s="5" t="s">
        <v>49</v>
      </c>
      <c r="B22" s="3"/>
      <c r="C22" s="25">
        <v>74379619</v>
      </c>
      <c r="D22" s="25"/>
      <c r="E22" s="26">
        <v>107696841</v>
      </c>
      <c r="F22" s="27">
        <v>107696841</v>
      </c>
      <c r="G22" s="27">
        <v>5129754</v>
      </c>
      <c r="H22" s="27">
        <v>5776383</v>
      </c>
      <c r="I22" s="27">
        <v>5811280</v>
      </c>
      <c r="J22" s="27">
        <v>16717417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16717417</v>
      </c>
      <c r="X22" s="27">
        <v>25823250</v>
      </c>
      <c r="Y22" s="27">
        <v>-9105833</v>
      </c>
      <c r="Z22" s="7">
        <v>-35.26</v>
      </c>
      <c r="AA22" s="25">
        <v>107696841</v>
      </c>
    </row>
    <row r="23" spans="1:27" ht="13.5">
      <c r="A23" s="5" t="s">
        <v>50</v>
      </c>
      <c r="B23" s="3"/>
      <c r="C23" s="22">
        <v>67589246</v>
      </c>
      <c r="D23" s="22"/>
      <c r="E23" s="23">
        <v>135266549</v>
      </c>
      <c r="F23" s="24">
        <v>135266549</v>
      </c>
      <c r="G23" s="24">
        <v>5321638</v>
      </c>
      <c r="H23" s="24">
        <v>7945869</v>
      </c>
      <c r="I23" s="24">
        <v>7857998</v>
      </c>
      <c r="J23" s="24">
        <v>21125505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21125505</v>
      </c>
      <c r="X23" s="24">
        <v>33532370</v>
      </c>
      <c r="Y23" s="24">
        <v>-12406865</v>
      </c>
      <c r="Z23" s="6">
        <v>-37</v>
      </c>
      <c r="AA23" s="22">
        <v>135266549</v>
      </c>
    </row>
    <row r="24" spans="1:27" ht="13.5">
      <c r="A24" s="2" t="s">
        <v>51</v>
      </c>
      <c r="B24" s="8" t="s">
        <v>52</v>
      </c>
      <c r="C24" s="19">
        <v>910415</v>
      </c>
      <c r="D24" s="19"/>
      <c r="E24" s="20">
        <v>19468200</v>
      </c>
      <c r="F24" s="21">
        <v>19468200</v>
      </c>
      <c r="G24" s="21">
        <v>1393604</v>
      </c>
      <c r="H24" s="21">
        <v>1310715</v>
      </c>
      <c r="I24" s="21"/>
      <c r="J24" s="21">
        <v>2704319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2704319</v>
      </c>
      <c r="X24" s="21"/>
      <c r="Y24" s="21">
        <v>2704319</v>
      </c>
      <c r="Z24" s="4">
        <v>0</v>
      </c>
      <c r="AA24" s="19">
        <v>19468200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1823997018</v>
      </c>
      <c r="D25" s="40">
        <f>+D5+D9+D15+D19+D24</f>
        <v>0</v>
      </c>
      <c r="E25" s="41">
        <f t="shared" si="4"/>
        <v>2129961224</v>
      </c>
      <c r="F25" s="42">
        <f t="shared" si="4"/>
        <v>2129961224</v>
      </c>
      <c r="G25" s="42">
        <f t="shared" si="4"/>
        <v>255742964</v>
      </c>
      <c r="H25" s="42">
        <f t="shared" si="4"/>
        <v>131796635</v>
      </c>
      <c r="I25" s="42">
        <f t="shared" si="4"/>
        <v>134870128</v>
      </c>
      <c r="J25" s="42">
        <f t="shared" si="4"/>
        <v>522409727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522409727</v>
      </c>
      <c r="X25" s="42">
        <f t="shared" si="4"/>
        <v>616860559</v>
      </c>
      <c r="Y25" s="42">
        <f t="shared" si="4"/>
        <v>-94450832</v>
      </c>
      <c r="Z25" s="43">
        <f>+IF(X25&lt;&gt;0,+(Y25/X25)*100,0)</f>
        <v>-15.311536881708786</v>
      </c>
      <c r="AA25" s="40">
        <f>+AA5+AA9+AA15+AA19+AA24</f>
        <v>2129961224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525057300</v>
      </c>
      <c r="D28" s="19">
        <f>SUM(D29:D31)</f>
        <v>0</v>
      </c>
      <c r="E28" s="20">
        <f t="shared" si="5"/>
        <v>438257814</v>
      </c>
      <c r="F28" s="21">
        <f t="shared" si="5"/>
        <v>438257814</v>
      </c>
      <c r="G28" s="21">
        <f t="shared" si="5"/>
        <v>21195790</v>
      </c>
      <c r="H28" s="21">
        <f t="shared" si="5"/>
        <v>24945915</v>
      </c>
      <c r="I28" s="21">
        <f t="shared" si="5"/>
        <v>36050011</v>
      </c>
      <c r="J28" s="21">
        <f t="shared" si="5"/>
        <v>82191716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82191716</v>
      </c>
      <c r="X28" s="21">
        <f t="shared" si="5"/>
        <v>97263749</v>
      </c>
      <c r="Y28" s="21">
        <f t="shared" si="5"/>
        <v>-15072033</v>
      </c>
      <c r="Z28" s="4">
        <f>+IF(X28&lt;&gt;0,+(Y28/X28)*100,0)</f>
        <v>-15.496043649314814</v>
      </c>
      <c r="AA28" s="19">
        <f>SUM(AA29:AA31)</f>
        <v>438257814</v>
      </c>
    </row>
    <row r="29" spans="1:27" ht="13.5">
      <c r="A29" s="5" t="s">
        <v>33</v>
      </c>
      <c r="B29" s="3"/>
      <c r="C29" s="22">
        <v>88138427</v>
      </c>
      <c r="D29" s="22"/>
      <c r="E29" s="23">
        <v>111898718</v>
      </c>
      <c r="F29" s="24">
        <v>111898718</v>
      </c>
      <c r="G29" s="24">
        <v>11331424</v>
      </c>
      <c r="H29" s="24">
        <v>14086597</v>
      </c>
      <c r="I29" s="24">
        <v>23176125</v>
      </c>
      <c r="J29" s="24">
        <v>48594146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48594146</v>
      </c>
      <c r="X29" s="24">
        <v>28926249</v>
      </c>
      <c r="Y29" s="24">
        <v>19667897</v>
      </c>
      <c r="Z29" s="6">
        <v>67.99</v>
      </c>
      <c r="AA29" s="22">
        <v>111898718</v>
      </c>
    </row>
    <row r="30" spans="1:27" ht="13.5">
      <c r="A30" s="5" t="s">
        <v>34</v>
      </c>
      <c r="B30" s="3"/>
      <c r="C30" s="25">
        <v>401930232</v>
      </c>
      <c r="D30" s="25"/>
      <c r="E30" s="26">
        <v>281589112</v>
      </c>
      <c r="F30" s="27">
        <v>281589112</v>
      </c>
      <c r="G30" s="27">
        <v>6714872</v>
      </c>
      <c r="H30" s="27">
        <v>7105835</v>
      </c>
      <c r="I30" s="27">
        <v>8744644</v>
      </c>
      <c r="J30" s="27">
        <v>22565351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22565351</v>
      </c>
      <c r="X30" s="27">
        <v>57990000</v>
      </c>
      <c r="Y30" s="27">
        <v>-35424649</v>
      </c>
      <c r="Z30" s="7">
        <v>-61.09</v>
      </c>
      <c r="AA30" s="25">
        <v>281589112</v>
      </c>
    </row>
    <row r="31" spans="1:27" ht="13.5">
      <c r="A31" s="5" t="s">
        <v>35</v>
      </c>
      <c r="B31" s="3"/>
      <c r="C31" s="22">
        <v>34988641</v>
      </c>
      <c r="D31" s="22"/>
      <c r="E31" s="23">
        <v>44769984</v>
      </c>
      <c r="F31" s="24">
        <v>44769984</v>
      </c>
      <c r="G31" s="24">
        <v>3149494</v>
      </c>
      <c r="H31" s="24">
        <v>3753483</v>
      </c>
      <c r="I31" s="24">
        <v>4129242</v>
      </c>
      <c r="J31" s="24">
        <v>11032219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11032219</v>
      </c>
      <c r="X31" s="24">
        <v>10347500</v>
      </c>
      <c r="Y31" s="24">
        <v>684719</v>
      </c>
      <c r="Z31" s="6">
        <v>6.62</v>
      </c>
      <c r="AA31" s="22">
        <v>44769984</v>
      </c>
    </row>
    <row r="32" spans="1:27" ht="13.5">
      <c r="A32" s="2" t="s">
        <v>36</v>
      </c>
      <c r="B32" s="3"/>
      <c r="C32" s="19">
        <f aca="true" t="shared" si="6" ref="C32:Y32">SUM(C33:C37)</f>
        <v>501034288</v>
      </c>
      <c r="D32" s="19">
        <f>SUM(D33:D37)</f>
        <v>0</v>
      </c>
      <c r="E32" s="20">
        <f t="shared" si="6"/>
        <v>335357950</v>
      </c>
      <c r="F32" s="21">
        <f t="shared" si="6"/>
        <v>335357950</v>
      </c>
      <c r="G32" s="21">
        <f t="shared" si="6"/>
        <v>9625380</v>
      </c>
      <c r="H32" s="21">
        <f t="shared" si="6"/>
        <v>10477954</v>
      </c>
      <c r="I32" s="21">
        <f t="shared" si="6"/>
        <v>10644797</v>
      </c>
      <c r="J32" s="21">
        <f t="shared" si="6"/>
        <v>30748131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30748131</v>
      </c>
      <c r="X32" s="21">
        <f t="shared" si="6"/>
        <v>73089999</v>
      </c>
      <c r="Y32" s="21">
        <f t="shared" si="6"/>
        <v>-42341868</v>
      </c>
      <c r="Z32" s="4">
        <f>+IF(X32&lt;&gt;0,+(Y32/X32)*100,0)</f>
        <v>-57.931137747039784</v>
      </c>
      <c r="AA32" s="19">
        <f>SUM(AA33:AA37)</f>
        <v>335357950</v>
      </c>
    </row>
    <row r="33" spans="1:27" ht="13.5">
      <c r="A33" s="5" t="s">
        <v>37</v>
      </c>
      <c r="B33" s="3"/>
      <c r="C33" s="22">
        <v>48235302</v>
      </c>
      <c r="D33" s="22"/>
      <c r="E33" s="23">
        <v>54500364</v>
      </c>
      <c r="F33" s="24">
        <v>54500364</v>
      </c>
      <c r="G33" s="24">
        <v>765552</v>
      </c>
      <c r="H33" s="24">
        <v>736096</v>
      </c>
      <c r="I33" s="24">
        <v>760713</v>
      </c>
      <c r="J33" s="24">
        <v>2262361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2262361</v>
      </c>
      <c r="X33" s="24">
        <v>15021999</v>
      </c>
      <c r="Y33" s="24">
        <v>-12759638</v>
      </c>
      <c r="Z33" s="6">
        <v>-84.94</v>
      </c>
      <c r="AA33" s="22">
        <v>54500364</v>
      </c>
    </row>
    <row r="34" spans="1:27" ht="13.5">
      <c r="A34" s="5" t="s">
        <v>38</v>
      </c>
      <c r="B34" s="3"/>
      <c r="C34" s="22">
        <v>36243521</v>
      </c>
      <c r="D34" s="22"/>
      <c r="E34" s="23">
        <v>95956690</v>
      </c>
      <c r="F34" s="24">
        <v>95956690</v>
      </c>
      <c r="G34" s="24">
        <v>2653029</v>
      </c>
      <c r="H34" s="24">
        <v>3053189</v>
      </c>
      <c r="I34" s="24">
        <v>3274603</v>
      </c>
      <c r="J34" s="24">
        <v>8980821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8980821</v>
      </c>
      <c r="X34" s="24">
        <v>13772000</v>
      </c>
      <c r="Y34" s="24">
        <v>-4791179</v>
      </c>
      <c r="Z34" s="6">
        <v>-34.79</v>
      </c>
      <c r="AA34" s="22">
        <v>95956690</v>
      </c>
    </row>
    <row r="35" spans="1:27" ht="13.5">
      <c r="A35" s="5" t="s">
        <v>39</v>
      </c>
      <c r="B35" s="3"/>
      <c r="C35" s="22">
        <v>382172870</v>
      </c>
      <c r="D35" s="22"/>
      <c r="E35" s="23">
        <v>169150989</v>
      </c>
      <c r="F35" s="24">
        <v>169150989</v>
      </c>
      <c r="G35" s="24">
        <v>5602329</v>
      </c>
      <c r="H35" s="24">
        <v>6017233</v>
      </c>
      <c r="I35" s="24">
        <v>5964968</v>
      </c>
      <c r="J35" s="24">
        <v>17584530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17584530</v>
      </c>
      <c r="X35" s="24">
        <v>41164000</v>
      </c>
      <c r="Y35" s="24">
        <v>-23579470</v>
      </c>
      <c r="Z35" s="6">
        <v>-57.28</v>
      </c>
      <c r="AA35" s="22">
        <v>169150989</v>
      </c>
    </row>
    <row r="36" spans="1:27" ht="13.5">
      <c r="A36" s="5" t="s">
        <v>40</v>
      </c>
      <c r="B36" s="3"/>
      <c r="C36" s="22">
        <v>18371193</v>
      </c>
      <c r="D36" s="22"/>
      <c r="E36" s="23">
        <v>9615832</v>
      </c>
      <c r="F36" s="24">
        <v>9615832</v>
      </c>
      <c r="G36" s="24">
        <v>604439</v>
      </c>
      <c r="H36" s="24">
        <v>671425</v>
      </c>
      <c r="I36" s="24">
        <v>644437</v>
      </c>
      <c r="J36" s="24">
        <v>1920301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1920301</v>
      </c>
      <c r="X36" s="24">
        <v>1858000</v>
      </c>
      <c r="Y36" s="24">
        <v>62301</v>
      </c>
      <c r="Z36" s="6">
        <v>3.35</v>
      </c>
      <c r="AA36" s="22">
        <v>9615832</v>
      </c>
    </row>
    <row r="37" spans="1:27" ht="13.5">
      <c r="A37" s="5" t="s">
        <v>41</v>
      </c>
      <c r="B37" s="3"/>
      <c r="C37" s="25">
        <v>16011402</v>
      </c>
      <c r="D37" s="25"/>
      <c r="E37" s="26">
        <v>6134075</v>
      </c>
      <c r="F37" s="27">
        <v>6134075</v>
      </c>
      <c r="G37" s="27">
        <v>31</v>
      </c>
      <c r="H37" s="27">
        <v>11</v>
      </c>
      <c r="I37" s="27">
        <v>76</v>
      </c>
      <c r="J37" s="27">
        <v>118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118</v>
      </c>
      <c r="X37" s="27">
        <v>1274000</v>
      </c>
      <c r="Y37" s="27">
        <v>-1273882</v>
      </c>
      <c r="Z37" s="7">
        <v>-99.99</v>
      </c>
      <c r="AA37" s="25">
        <v>6134075</v>
      </c>
    </row>
    <row r="38" spans="1:27" ht="13.5">
      <c r="A38" s="2" t="s">
        <v>42</v>
      </c>
      <c r="B38" s="8"/>
      <c r="C38" s="19">
        <f aca="true" t="shared" si="7" ref="C38:Y38">SUM(C39:C41)</f>
        <v>127358602</v>
      </c>
      <c r="D38" s="19">
        <f>SUM(D39:D41)</f>
        <v>0</v>
      </c>
      <c r="E38" s="20">
        <f t="shared" si="7"/>
        <v>217413649</v>
      </c>
      <c r="F38" s="21">
        <f t="shared" si="7"/>
        <v>217413649</v>
      </c>
      <c r="G38" s="21">
        <f t="shared" si="7"/>
        <v>4746118</v>
      </c>
      <c r="H38" s="21">
        <f t="shared" si="7"/>
        <v>11511285</v>
      </c>
      <c r="I38" s="21">
        <f t="shared" si="7"/>
        <v>6445222</v>
      </c>
      <c r="J38" s="21">
        <f t="shared" si="7"/>
        <v>22702625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22702625</v>
      </c>
      <c r="X38" s="21">
        <f t="shared" si="7"/>
        <v>63050003</v>
      </c>
      <c r="Y38" s="21">
        <f t="shared" si="7"/>
        <v>-40347378</v>
      </c>
      <c r="Z38" s="4">
        <f>+IF(X38&lt;&gt;0,+(Y38/X38)*100,0)</f>
        <v>-63.9926662652181</v>
      </c>
      <c r="AA38" s="19">
        <f>SUM(AA39:AA41)</f>
        <v>217413649</v>
      </c>
    </row>
    <row r="39" spans="1:27" ht="13.5">
      <c r="A39" s="5" t="s">
        <v>43</v>
      </c>
      <c r="B39" s="3"/>
      <c r="C39" s="22">
        <v>9033763</v>
      </c>
      <c r="D39" s="22"/>
      <c r="E39" s="23">
        <v>8532591</v>
      </c>
      <c r="F39" s="24">
        <v>8532591</v>
      </c>
      <c r="G39" s="24">
        <v>808819</v>
      </c>
      <c r="H39" s="24">
        <v>819910</v>
      </c>
      <c r="I39" s="24">
        <v>802899</v>
      </c>
      <c r="J39" s="24">
        <v>2431628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2431628</v>
      </c>
      <c r="X39" s="24">
        <v>1500003</v>
      </c>
      <c r="Y39" s="24">
        <v>931625</v>
      </c>
      <c r="Z39" s="6">
        <v>62.11</v>
      </c>
      <c r="AA39" s="22">
        <v>8532591</v>
      </c>
    </row>
    <row r="40" spans="1:27" ht="13.5">
      <c r="A40" s="5" t="s">
        <v>44</v>
      </c>
      <c r="B40" s="3"/>
      <c r="C40" s="22">
        <v>118324839</v>
      </c>
      <c r="D40" s="22"/>
      <c r="E40" s="23">
        <v>208881058</v>
      </c>
      <c r="F40" s="24">
        <v>208881058</v>
      </c>
      <c r="G40" s="24">
        <v>3937299</v>
      </c>
      <c r="H40" s="24">
        <v>10691375</v>
      </c>
      <c r="I40" s="24">
        <v>5642323</v>
      </c>
      <c r="J40" s="24">
        <v>20270997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20270997</v>
      </c>
      <c r="X40" s="24">
        <v>61550000</v>
      </c>
      <c r="Y40" s="24">
        <v>-41279003</v>
      </c>
      <c r="Z40" s="6">
        <v>-67.07</v>
      </c>
      <c r="AA40" s="22">
        <v>208881058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849306332</v>
      </c>
      <c r="D42" s="19">
        <f>SUM(D43:D46)</f>
        <v>0</v>
      </c>
      <c r="E42" s="20">
        <f t="shared" si="8"/>
        <v>1108923663</v>
      </c>
      <c r="F42" s="21">
        <f t="shared" si="8"/>
        <v>1108923663</v>
      </c>
      <c r="G42" s="21">
        <f t="shared" si="8"/>
        <v>37275965</v>
      </c>
      <c r="H42" s="21">
        <f t="shared" si="8"/>
        <v>75147531</v>
      </c>
      <c r="I42" s="21">
        <f t="shared" si="8"/>
        <v>52229539</v>
      </c>
      <c r="J42" s="21">
        <f t="shared" si="8"/>
        <v>164653035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164653035</v>
      </c>
      <c r="X42" s="21">
        <f t="shared" si="8"/>
        <v>286006247</v>
      </c>
      <c r="Y42" s="21">
        <f t="shared" si="8"/>
        <v>-121353212</v>
      </c>
      <c r="Z42" s="4">
        <f>+IF(X42&lt;&gt;0,+(Y42/X42)*100,0)</f>
        <v>-42.430266217227064</v>
      </c>
      <c r="AA42" s="19">
        <f>SUM(AA43:AA46)</f>
        <v>1108923663</v>
      </c>
    </row>
    <row r="43" spans="1:27" ht="13.5">
      <c r="A43" s="5" t="s">
        <v>47</v>
      </c>
      <c r="B43" s="3"/>
      <c r="C43" s="22">
        <v>431168874</v>
      </c>
      <c r="D43" s="22"/>
      <c r="E43" s="23">
        <v>581396796</v>
      </c>
      <c r="F43" s="24">
        <v>581396796</v>
      </c>
      <c r="G43" s="24">
        <v>3151434</v>
      </c>
      <c r="H43" s="24">
        <v>54468369</v>
      </c>
      <c r="I43" s="24">
        <v>30604051</v>
      </c>
      <c r="J43" s="24">
        <v>88223854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88223854</v>
      </c>
      <c r="X43" s="24">
        <v>179162248</v>
      </c>
      <c r="Y43" s="24">
        <v>-90938394</v>
      </c>
      <c r="Z43" s="6">
        <v>-50.76</v>
      </c>
      <c r="AA43" s="22">
        <v>581396796</v>
      </c>
    </row>
    <row r="44" spans="1:27" ht="13.5">
      <c r="A44" s="5" t="s">
        <v>48</v>
      </c>
      <c r="B44" s="3"/>
      <c r="C44" s="22">
        <v>270034156</v>
      </c>
      <c r="D44" s="22"/>
      <c r="E44" s="23">
        <v>362385136</v>
      </c>
      <c r="F44" s="24">
        <v>362385136</v>
      </c>
      <c r="G44" s="24">
        <v>27005881</v>
      </c>
      <c r="H44" s="24">
        <v>12353440</v>
      </c>
      <c r="I44" s="24">
        <v>20586365</v>
      </c>
      <c r="J44" s="24">
        <v>59945686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59945686</v>
      </c>
      <c r="X44" s="24">
        <v>57743999</v>
      </c>
      <c r="Y44" s="24">
        <v>2201687</v>
      </c>
      <c r="Z44" s="6">
        <v>3.81</v>
      </c>
      <c r="AA44" s="22">
        <v>362385136</v>
      </c>
    </row>
    <row r="45" spans="1:27" ht="13.5">
      <c r="A45" s="5" t="s">
        <v>49</v>
      </c>
      <c r="B45" s="3"/>
      <c r="C45" s="25">
        <v>96557039</v>
      </c>
      <c r="D45" s="25"/>
      <c r="E45" s="26">
        <v>101984953</v>
      </c>
      <c r="F45" s="27">
        <v>101984953</v>
      </c>
      <c r="G45" s="27">
        <v>3902279</v>
      </c>
      <c r="H45" s="27">
        <v>4684203</v>
      </c>
      <c r="I45" s="27">
        <v>-2900136</v>
      </c>
      <c r="J45" s="27">
        <v>5686346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5686346</v>
      </c>
      <c r="X45" s="27">
        <v>32700000</v>
      </c>
      <c r="Y45" s="27">
        <v>-27013654</v>
      </c>
      <c r="Z45" s="7">
        <v>-82.61</v>
      </c>
      <c r="AA45" s="25">
        <v>101984953</v>
      </c>
    </row>
    <row r="46" spans="1:27" ht="13.5">
      <c r="A46" s="5" t="s">
        <v>50</v>
      </c>
      <c r="B46" s="3"/>
      <c r="C46" s="22">
        <v>51546263</v>
      </c>
      <c r="D46" s="22"/>
      <c r="E46" s="23">
        <v>63156778</v>
      </c>
      <c r="F46" s="24">
        <v>63156778</v>
      </c>
      <c r="G46" s="24">
        <v>3216371</v>
      </c>
      <c r="H46" s="24">
        <v>3641519</v>
      </c>
      <c r="I46" s="24">
        <v>3939259</v>
      </c>
      <c r="J46" s="24">
        <v>10797149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10797149</v>
      </c>
      <c r="X46" s="24">
        <v>16400000</v>
      </c>
      <c r="Y46" s="24">
        <v>-5602851</v>
      </c>
      <c r="Z46" s="6">
        <v>-34.16</v>
      </c>
      <c r="AA46" s="22">
        <v>63156778</v>
      </c>
    </row>
    <row r="47" spans="1:27" ht="13.5">
      <c r="A47" s="2" t="s">
        <v>51</v>
      </c>
      <c r="B47" s="8" t="s">
        <v>52</v>
      </c>
      <c r="C47" s="19">
        <v>8161639</v>
      </c>
      <c r="D47" s="19"/>
      <c r="E47" s="20">
        <v>19932024</v>
      </c>
      <c r="F47" s="21">
        <v>19932024</v>
      </c>
      <c r="G47" s="21">
        <v>889368</v>
      </c>
      <c r="H47" s="21">
        <v>944519</v>
      </c>
      <c r="I47" s="21">
        <v>991816</v>
      </c>
      <c r="J47" s="21">
        <v>2825703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2825703</v>
      </c>
      <c r="X47" s="21">
        <v>4340000</v>
      </c>
      <c r="Y47" s="21">
        <v>-1514297</v>
      </c>
      <c r="Z47" s="4">
        <v>-34.89</v>
      </c>
      <c r="AA47" s="19">
        <v>19932024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2010918161</v>
      </c>
      <c r="D48" s="40">
        <f>+D28+D32+D38+D42+D47</f>
        <v>0</v>
      </c>
      <c r="E48" s="41">
        <f t="shared" si="9"/>
        <v>2119885100</v>
      </c>
      <c r="F48" s="42">
        <f t="shared" si="9"/>
        <v>2119885100</v>
      </c>
      <c r="G48" s="42">
        <f t="shared" si="9"/>
        <v>73732621</v>
      </c>
      <c r="H48" s="42">
        <f t="shared" si="9"/>
        <v>123027204</v>
      </c>
      <c r="I48" s="42">
        <f t="shared" si="9"/>
        <v>106361385</v>
      </c>
      <c r="J48" s="42">
        <f t="shared" si="9"/>
        <v>303121210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303121210</v>
      </c>
      <c r="X48" s="42">
        <f t="shared" si="9"/>
        <v>523749998</v>
      </c>
      <c r="Y48" s="42">
        <f t="shared" si="9"/>
        <v>-220628788</v>
      </c>
      <c r="Z48" s="43">
        <f>+IF(X48&lt;&gt;0,+(Y48/X48)*100,0)</f>
        <v>-42.124828418615095</v>
      </c>
      <c r="AA48" s="40">
        <f>+AA28+AA32+AA38+AA42+AA47</f>
        <v>2119885100</v>
      </c>
    </row>
    <row r="49" spans="1:27" ht="13.5">
      <c r="A49" s="14" t="s">
        <v>58</v>
      </c>
      <c r="B49" s="15"/>
      <c r="C49" s="44">
        <f aca="true" t="shared" si="10" ref="C49:Y49">+C25-C48</f>
        <v>-186921143</v>
      </c>
      <c r="D49" s="44">
        <f>+D25-D48</f>
        <v>0</v>
      </c>
      <c r="E49" s="45">
        <f t="shared" si="10"/>
        <v>10076124</v>
      </c>
      <c r="F49" s="46">
        <f t="shared" si="10"/>
        <v>10076124</v>
      </c>
      <c r="G49" s="46">
        <f t="shared" si="10"/>
        <v>182010343</v>
      </c>
      <c r="H49" s="46">
        <f t="shared" si="10"/>
        <v>8769431</v>
      </c>
      <c r="I49" s="46">
        <f t="shared" si="10"/>
        <v>28508743</v>
      </c>
      <c r="J49" s="46">
        <f t="shared" si="10"/>
        <v>219288517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219288517</v>
      </c>
      <c r="X49" s="46">
        <f>IF(F25=F48,0,X25-X48)</f>
        <v>93110561</v>
      </c>
      <c r="Y49" s="46">
        <f t="shared" si="10"/>
        <v>126177956</v>
      </c>
      <c r="Z49" s="47">
        <f>+IF(X49&lt;&gt;0,+(Y49/X49)*100,0)</f>
        <v>135.51411853269792</v>
      </c>
      <c r="AA49" s="44">
        <f>+AA25-AA48</f>
        <v>10076124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143896382</v>
      </c>
      <c r="F5" s="21">
        <f t="shared" si="0"/>
        <v>143896382</v>
      </c>
      <c r="G5" s="21">
        <f t="shared" si="0"/>
        <v>41617303</v>
      </c>
      <c r="H5" s="21">
        <f t="shared" si="0"/>
        <v>2299760</v>
      </c>
      <c r="I5" s="21">
        <f t="shared" si="0"/>
        <v>0</v>
      </c>
      <c r="J5" s="21">
        <f t="shared" si="0"/>
        <v>43917063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43917063</v>
      </c>
      <c r="X5" s="21">
        <f t="shared" si="0"/>
        <v>36277995</v>
      </c>
      <c r="Y5" s="21">
        <f t="shared" si="0"/>
        <v>7639068</v>
      </c>
      <c r="Z5" s="4">
        <f>+IF(X5&lt;&gt;0,+(Y5/X5)*100,0)</f>
        <v>21.057029199105408</v>
      </c>
      <c r="AA5" s="19">
        <f>SUM(AA6:AA8)</f>
        <v>143896382</v>
      </c>
    </row>
    <row r="6" spans="1:27" ht="13.5">
      <c r="A6" s="5" t="s">
        <v>33</v>
      </c>
      <c r="B6" s="3"/>
      <c r="C6" s="22"/>
      <c r="D6" s="22"/>
      <c r="E6" s="23">
        <v>86211000</v>
      </c>
      <c r="F6" s="24">
        <v>86211000</v>
      </c>
      <c r="G6" s="24">
        <v>33974248</v>
      </c>
      <c r="H6" s="24">
        <v>12573</v>
      </c>
      <c r="I6" s="24"/>
      <c r="J6" s="24">
        <v>33986821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33986821</v>
      </c>
      <c r="X6" s="24">
        <v>21915498</v>
      </c>
      <c r="Y6" s="24">
        <v>12071323</v>
      </c>
      <c r="Z6" s="6">
        <v>55.08</v>
      </c>
      <c r="AA6" s="22">
        <v>86211000</v>
      </c>
    </row>
    <row r="7" spans="1:27" ht="13.5">
      <c r="A7" s="5" t="s">
        <v>34</v>
      </c>
      <c r="B7" s="3"/>
      <c r="C7" s="25"/>
      <c r="D7" s="25"/>
      <c r="E7" s="26">
        <v>57524397</v>
      </c>
      <c r="F7" s="27">
        <v>57524397</v>
      </c>
      <c r="G7" s="27">
        <v>7640995</v>
      </c>
      <c r="H7" s="27">
        <v>2284811</v>
      </c>
      <c r="I7" s="27"/>
      <c r="J7" s="27">
        <v>9925806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9925806</v>
      </c>
      <c r="X7" s="27">
        <v>14322249</v>
      </c>
      <c r="Y7" s="27">
        <v>-4396443</v>
      </c>
      <c r="Z7" s="7">
        <v>-30.7</v>
      </c>
      <c r="AA7" s="25">
        <v>57524397</v>
      </c>
    </row>
    <row r="8" spans="1:27" ht="13.5">
      <c r="A8" s="5" t="s">
        <v>35</v>
      </c>
      <c r="B8" s="3"/>
      <c r="C8" s="22"/>
      <c r="D8" s="22"/>
      <c r="E8" s="23">
        <v>160985</v>
      </c>
      <c r="F8" s="24">
        <v>160985</v>
      </c>
      <c r="G8" s="24">
        <v>2060</v>
      </c>
      <c r="H8" s="24">
        <v>2376</v>
      </c>
      <c r="I8" s="24"/>
      <c r="J8" s="24">
        <v>4436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4436</v>
      </c>
      <c r="X8" s="24">
        <v>40248</v>
      </c>
      <c r="Y8" s="24">
        <v>-35812</v>
      </c>
      <c r="Z8" s="6">
        <v>-88.98</v>
      </c>
      <c r="AA8" s="22">
        <v>160985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21884067</v>
      </c>
      <c r="F9" s="21">
        <f t="shared" si="1"/>
        <v>21884067</v>
      </c>
      <c r="G9" s="21">
        <f t="shared" si="1"/>
        <v>11264</v>
      </c>
      <c r="H9" s="21">
        <f t="shared" si="1"/>
        <v>1072478</v>
      </c>
      <c r="I9" s="21">
        <f t="shared" si="1"/>
        <v>0</v>
      </c>
      <c r="J9" s="21">
        <f t="shared" si="1"/>
        <v>1083742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1083742</v>
      </c>
      <c r="X9" s="21">
        <f t="shared" si="1"/>
        <v>5423499</v>
      </c>
      <c r="Y9" s="21">
        <f t="shared" si="1"/>
        <v>-4339757</v>
      </c>
      <c r="Z9" s="4">
        <f>+IF(X9&lt;&gt;0,+(Y9/X9)*100,0)</f>
        <v>-80.01766018579518</v>
      </c>
      <c r="AA9" s="19">
        <f>SUM(AA10:AA14)</f>
        <v>21884067</v>
      </c>
    </row>
    <row r="10" spans="1:27" ht="13.5">
      <c r="A10" s="5" t="s">
        <v>37</v>
      </c>
      <c r="B10" s="3"/>
      <c r="C10" s="22"/>
      <c r="D10" s="22"/>
      <c r="E10" s="23">
        <v>586534</v>
      </c>
      <c r="F10" s="24">
        <v>586534</v>
      </c>
      <c r="G10" s="24">
        <v>11264</v>
      </c>
      <c r="H10" s="24">
        <v>12659</v>
      </c>
      <c r="I10" s="24"/>
      <c r="J10" s="24">
        <v>23923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23923</v>
      </c>
      <c r="X10" s="24">
        <v>99000</v>
      </c>
      <c r="Y10" s="24">
        <v>-75077</v>
      </c>
      <c r="Z10" s="6">
        <v>-75.84</v>
      </c>
      <c r="AA10" s="22">
        <v>586534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21297533</v>
      </c>
      <c r="F12" s="24">
        <v>21297533</v>
      </c>
      <c r="G12" s="24"/>
      <c r="H12" s="24">
        <v>1059819</v>
      </c>
      <c r="I12" s="24"/>
      <c r="J12" s="24">
        <v>1059819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1059819</v>
      </c>
      <c r="X12" s="24">
        <v>5324499</v>
      </c>
      <c r="Y12" s="24">
        <v>-4264680</v>
      </c>
      <c r="Z12" s="6">
        <v>-80.1</v>
      </c>
      <c r="AA12" s="22">
        <v>21297533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2847450</v>
      </c>
      <c r="F15" s="21">
        <f t="shared" si="2"/>
        <v>2847450</v>
      </c>
      <c r="G15" s="21">
        <f t="shared" si="2"/>
        <v>38379</v>
      </c>
      <c r="H15" s="21">
        <f t="shared" si="2"/>
        <v>33506</v>
      </c>
      <c r="I15" s="21">
        <f t="shared" si="2"/>
        <v>0</v>
      </c>
      <c r="J15" s="21">
        <f t="shared" si="2"/>
        <v>71885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71885</v>
      </c>
      <c r="X15" s="21">
        <f t="shared" si="2"/>
        <v>311748</v>
      </c>
      <c r="Y15" s="21">
        <f t="shared" si="2"/>
        <v>-239863</v>
      </c>
      <c r="Z15" s="4">
        <f>+IF(X15&lt;&gt;0,+(Y15/X15)*100,0)</f>
        <v>-76.94131157216727</v>
      </c>
      <c r="AA15" s="19">
        <f>SUM(AA16:AA18)</f>
        <v>2847450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>
        <v>300000</v>
      </c>
      <c r="G16" s="24">
        <v>21235</v>
      </c>
      <c r="H16" s="24">
        <v>14554</v>
      </c>
      <c r="I16" s="24"/>
      <c r="J16" s="24">
        <v>35789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35789</v>
      </c>
      <c r="X16" s="24"/>
      <c r="Y16" s="24">
        <v>35789</v>
      </c>
      <c r="Z16" s="6">
        <v>0</v>
      </c>
      <c r="AA16" s="22">
        <v>300000</v>
      </c>
    </row>
    <row r="17" spans="1:27" ht="13.5">
      <c r="A17" s="5" t="s">
        <v>44</v>
      </c>
      <c r="B17" s="3"/>
      <c r="C17" s="22"/>
      <c r="D17" s="22"/>
      <c r="E17" s="23">
        <v>2547450</v>
      </c>
      <c r="F17" s="24">
        <v>2547450</v>
      </c>
      <c r="G17" s="24">
        <v>17144</v>
      </c>
      <c r="H17" s="24">
        <v>18952</v>
      </c>
      <c r="I17" s="24"/>
      <c r="J17" s="24">
        <v>36096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36096</v>
      </c>
      <c r="X17" s="24">
        <v>311748</v>
      </c>
      <c r="Y17" s="24">
        <v>-275652</v>
      </c>
      <c r="Z17" s="6">
        <v>-88.42</v>
      </c>
      <c r="AA17" s="22">
        <v>2547450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207520932</v>
      </c>
      <c r="F19" s="21">
        <f t="shared" si="3"/>
        <v>207520932</v>
      </c>
      <c r="G19" s="21">
        <f t="shared" si="3"/>
        <v>7540313</v>
      </c>
      <c r="H19" s="21">
        <f t="shared" si="3"/>
        <v>13245053</v>
      </c>
      <c r="I19" s="21">
        <f t="shared" si="3"/>
        <v>0</v>
      </c>
      <c r="J19" s="21">
        <f t="shared" si="3"/>
        <v>20785366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20785366</v>
      </c>
      <c r="X19" s="21">
        <f t="shared" si="3"/>
        <v>41044248</v>
      </c>
      <c r="Y19" s="21">
        <f t="shared" si="3"/>
        <v>-20258882</v>
      </c>
      <c r="Z19" s="4">
        <f>+IF(X19&lt;&gt;0,+(Y19/X19)*100,0)</f>
        <v>-49.35863851129639</v>
      </c>
      <c r="AA19" s="19">
        <f>SUM(AA20:AA23)</f>
        <v>207520932</v>
      </c>
    </row>
    <row r="20" spans="1:27" ht="13.5">
      <c r="A20" s="5" t="s">
        <v>47</v>
      </c>
      <c r="B20" s="3"/>
      <c r="C20" s="22"/>
      <c r="D20" s="22"/>
      <c r="E20" s="23">
        <v>62079709</v>
      </c>
      <c r="F20" s="24">
        <v>62079709</v>
      </c>
      <c r="G20" s="24">
        <v>3691548</v>
      </c>
      <c r="H20" s="24">
        <v>4341891</v>
      </c>
      <c r="I20" s="24"/>
      <c r="J20" s="24">
        <v>8033439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8033439</v>
      </c>
      <c r="X20" s="24">
        <v>19296000</v>
      </c>
      <c r="Y20" s="24">
        <v>-11262561</v>
      </c>
      <c r="Z20" s="6">
        <v>-58.37</v>
      </c>
      <c r="AA20" s="22">
        <v>62079709</v>
      </c>
    </row>
    <row r="21" spans="1:27" ht="13.5">
      <c r="A21" s="5" t="s">
        <v>48</v>
      </c>
      <c r="B21" s="3"/>
      <c r="C21" s="22"/>
      <c r="D21" s="22"/>
      <c r="E21" s="23">
        <v>69648813</v>
      </c>
      <c r="F21" s="24">
        <v>69648813</v>
      </c>
      <c r="G21" s="24">
        <v>1314048</v>
      </c>
      <c r="H21" s="24">
        <v>5117091</v>
      </c>
      <c r="I21" s="24"/>
      <c r="J21" s="24">
        <v>6431139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6431139</v>
      </c>
      <c r="X21" s="24">
        <v>12300000</v>
      </c>
      <c r="Y21" s="24">
        <v>-5868861</v>
      </c>
      <c r="Z21" s="6">
        <v>-47.71</v>
      </c>
      <c r="AA21" s="22">
        <v>69648813</v>
      </c>
    </row>
    <row r="22" spans="1:27" ht="13.5">
      <c r="A22" s="5" t="s">
        <v>49</v>
      </c>
      <c r="B22" s="3"/>
      <c r="C22" s="25"/>
      <c r="D22" s="25"/>
      <c r="E22" s="26">
        <v>64138505</v>
      </c>
      <c r="F22" s="27">
        <v>64138505</v>
      </c>
      <c r="G22" s="27">
        <v>1741845</v>
      </c>
      <c r="H22" s="27">
        <v>2567597</v>
      </c>
      <c r="I22" s="27"/>
      <c r="J22" s="27">
        <v>4309442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4309442</v>
      </c>
      <c r="X22" s="27">
        <v>6534750</v>
      </c>
      <c r="Y22" s="27">
        <v>-2225308</v>
      </c>
      <c r="Z22" s="7">
        <v>-34.05</v>
      </c>
      <c r="AA22" s="25">
        <v>64138505</v>
      </c>
    </row>
    <row r="23" spans="1:27" ht="13.5">
      <c r="A23" s="5" t="s">
        <v>50</v>
      </c>
      <c r="B23" s="3"/>
      <c r="C23" s="22"/>
      <c r="D23" s="22"/>
      <c r="E23" s="23">
        <v>11653905</v>
      </c>
      <c r="F23" s="24">
        <v>11653905</v>
      </c>
      <c r="G23" s="24">
        <v>792872</v>
      </c>
      <c r="H23" s="24">
        <v>1218474</v>
      </c>
      <c r="I23" s="24"/>
      <c r="J23" s="24">
        <v>2011346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2011346</v>
      </c>
      <c r="X23" s="24">
        <v>2913498</v>
      </c>
      <c r="Y23" s="24">
        <v>-902152</v>
      </c>
      <c r="Z23" s="6">
        <v>-30.96</v>
      </c>
      <c r="AA23" s="22">
        <v>11653905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376148831</v>
      </c>
      <c r="F25" s="42">
        <f t="shared" si="4"/>
        <v>376148831</v>
      </c>
      <c r="G25" s="42">
        <f t="shared" si="4"/>
        <v>49207259</v>
      </c>
      <c r="H25" s="42">
        <f t="shared" si="4"/>
        <v>16650797</v>
      </c>
      <c r="I25" s="42">
        <f t="shared" si="4"/>
        <v>0</v>
      </c>
      <c r="J25" s="42">
        <f t="shared" si="4"/>
        <v>65858056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65858056</v>
      </c>
      <c r="X25" s="42">
        <f t="shared" si="4"/>
        <v>83057490</v>
      </c>
      <c r="Y25" s="42">
        <f t="shared" si="4"/>
        <v>-17199434</v>
      </c>
      <c r="Z25" s="43">
        <f>+IF(X25&lt;&gt;0,+(Y25/X25)*100,0)</f>
        <v>-20.70786632247134</v>
      </c>
      <c r="AA25" s="40">
        <f>+AA5+AA9+AA15+AA19+AA24</f>
        <v>376148831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154485935</v>
      </c>
      <c r="F28" s="21">
        <f t="shared" si="5"/>
        <v>154485935</v>
      </c>
      <c r="G28" s="21">
        <f t="shared" si="5"/>
        <v>2941341</v>
      </c>
      <c r="H28" s="21">
        <f t="shared" si="5"/>
        <v>3120895</v>
      </c>
      <c r="I28" s="21">
        <f t="shared" si="5"/>
        <v>0</v>
      </c>
      <c r="J28" s="21">
        <f t="shared" si="5"/>
        <v>6062236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6062236</v>
      </c>
      <c r="X28" s="21">
        <f t="shared" si="5"/>
        <v>38621499</v>
      </c>
      <c r="Y28" s="21">
        <f t="shared" si="5"/>
        <v>-32559263</v>
      </c>
      <c r="Z28" s="4">
        <f>+IF(X28&lt;&gt;0,+(Y28/X28)*100,0)</f>
        <v>-84.3034678690229</v>
      </c>
      <c r="AA28" s="19">
        <f>SUM(AA29:AA31)</f>
        <v>154485935</v>
      </c>
    </row>
    <row r="29" spans="1:27" ht="13.5">
      <c r="A29" s="5" t="s">
        <v>33</v>
      </c>
      <c r="B29" s="3"/>
      <c r="C29" s="22"/>
      <c r="D29" s="22"/>
      <c r="E29" s="23">
        <v>121950193</v>
      </c>
      <c r="F29" s="24">
        <v>121950193</v>
      </c>
      <c r="G29" s="24">
        <v>1247754</v>
      </c>
      <c r="H29" s="24">
        <v>1439921</v>
      </c>
      <c r="I29" s="24"/>
      <c r="J29" s="24">
        <v>2687675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2687675</v>
      </c>
      <c r="X29" s="24">
        <v>30487500</v>
      </c>
      <c r="Y29" s="24">
        <v>-27799825</v>
      </c>
      <c r="Z29" s="6">
        <v>-91.18</v>
      </c>
      <c r="AA29" s="22">
        <v>121950193</v>
      </c>
    </row>
    <row r="30" spans="1:27" ht="13.5">
      <c r="A30" s="5" t="s">
        <v>34</v>
      </c>
      <c r="B30" s="3"/>
      <c r="C30" s="25"/>
      <c r="D30" s="25"/>
      <c r="E30" s="26">
        <v>21480182</v>
      </c>
      <c r="F30" s="27">
        <v>21480182</v>
      </c>
      <c r="G30" s="27">
        <v>1140880</v>
      </c>
      <c r="H30" s="27">
        <v>1271014</v>
      </c>
      <c r="I30" s="27"/>
      <c r="J30" s="27">
        <v>2411894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2411894</v>
      </c>
      <c r="X30" s="27">
        <v>5370000</v>
      </c>
      <c r="Y30" s="27">
        <v>-2958106</v>
      </c>
      <c r="Z30" s="7">
        <v>-55.09</v>
      </c>
      <c r="AA30" s="25">
        <v>21480182</v>
      </c>
    </row>
    <row r="31" spans="1:27" ht="13.5">
      <c r="A31" s="5" t="s">
        <v>35</v>
      </c>
      <c r="B31" s="3"/>
      <c r="C31" s="22"/>
      <c r="D31" s="22"/>
      <c r="E31" s="23">
        <v>11055560</v>
      </c>
      <c r="F31" s="24">
        <v>11055560</v>
      </c>
      <c r="G31" s="24">
        <v>552707</v>
      </c>
      <c r="H31" s="24">
        <v>409960</v>
      </c>
      <c r="I31" s="24"/>
      <c r="J31" s="24">
        <v>962667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962667</v>
      </c>
      <c r="X31" s="24">
        <v>2763999</v>
      </c>
      <c r="Y31" s="24">
        <v>-1801332</v>
      </c>
      <c r="Z31" s="6">
        <v>-65.17</v>
      </c>
      <c r="AA31" s="22">
        <v>11055560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23138519</v>
      </c>
      <c r="F32" s="21">
        <f t="shared" si="6"/>
        <v>23138519</v>
      </c>
      <c r="G32" s="21">
        <f t="shared" si="6"/>
        <v>835883</v>
      </c>
      <c r="H32" s="21">
        <f t="shared" si="6"/>
        <v>770998</v>
      </c>
      <c r="I32" s="21">
        <f t="shared" si="6"/>
        <v>0</v>
      </c>
      <c r="J32" s="21">
        <f t="shared" si="6"/>
        <v>1606881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1606881</v>
      </c>
      <c r="X32" s="21">
        <f t="shared" si="6"/>
        <v>5784498</v>
      </c>
      <c r="Y32" s="21">
        <f t="shared" si="6"/>
        <v>-4177617</v>
      </c>
      <c r="Z32" s="4">
        <f>+IF(X32&lt;&gt;0,+(Y32/X32)*100,0)</f>
        <v>-72.22090836577348</v>
      </c>
      <c r="AA32" s="19">
        <f>SUM(AA33:AA37)</f>
        <v>23138519</v>
      </c>
    </row>
    <row r="33" spans="1:27" ht="13.5">
      <c r="A33" s="5" t="s">
        <v>37</v>
      </c>
      <c r="B33" s="3"/>
      <c r="C33" s="22"/>
      <c r="D33" s="22"/>
      <c r="E33" s="23">
        <v>5941120</v>
      </c>
      <c r="F33" s="24">
        <v>5941120</v>
      </c>
      <c r="G33" s="24">
        <v>204755</v>
      </c>
      <c r="H33" s="24">
        <v>176714</v>
      </c>
      <c r="I33" s="24"/>
      <c r="J33" s="24">
        <v>381469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381469</v>
      </c>
      <c r="X33" s="24">
        <v>1485249</v>
      </c>
      <c r="Y33" s="24">
        <v>-1103780</v>
      </c>
      <c r="Z33" s="6">
        <v>-74.32</v>
      </c>
      <c r="AA33" s="22">
        <v>5941120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110854</v>
      </c>
      <c r="H34" s="24">
        <v>100666</v>
      </c>
      <c r="I34" s="24"/>
      <c r="J34" s="24">
        <v>211520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211520</v>
      </c>
      <c r="X34" s="24"/>
      <c r="Y34" s="24">
        <v>211520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13803158</v>
      </c>
      <c r="F35" s="24">
        <v>13803158</v>
      </c>
      <c r="G35" s="24">
        <v>386894</v>
      </c>
      <c r="H35" s="24">
        <v>347443</v>
      </c>
      <c r="I35" s="24"/>
      <c r="J35" s="24">
        <v>734337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734337</v>
      </c>
      <c r="X35" s="24">
        <v>3450750</v>
      </c>
      <c r="Y35" s="24">
        <v>-2716413</v>
      </c>
      <c r="Z35" s="6">
        <v>-78.72</v>
      </c>
      <c r="AA35" s="22">
        <v>13803158</v>
      </c>
    </row>
    <row r="36" spans="1:27" ht="13.5">
      <c r="A36" s="5" t="s">
        <v>40</v>
      </c>
      <c r="B36" s="3"/>
      <c r="C36" s="22"/>
      <c r="D36" s="22"/>
      <c r="E36" s="23">
        <v>2883823</v>
      </c>
      <c r="F36" s="24">
        <v>2883823</v>
      </c>
      <c r="G36" s="24">
        <v>113944</v>
      </c>
      <c r="H36" s="24">
        <v>129332</v>
      </c>
      <c r="I36" s="24"/>
      <c r="J36" s="24">
        <v>243276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243276</v>
      </c>
      <c r="X36" s="24">
        <v>720999</v>
      </c>
      <c r="Y36" s="24">
        <v>-477723</v>
      </c>
      <c r="Z36" s="6">
        <v>-66.26</v>
      </c>
      <c r="AA36" s="22">
        <v>2883823</v>
      </c>
    </row>
    <row r="37" spans="1:27" ht="13.5">
      <c r="A37" s="5" t="s">
        <v>41</v>
      </c>
      <c r="B37" s="3"/>
      <c r="C37" s="25"/>
      <c r="D37" s="25"/>
      <c r="E37" s="26">
        <v>510418</v>
      </c>
      <c r="F37" s="27">
        <v>510418</v>
      </c>
      <c r="G37" s="27">
        <v>19436</v>
      </c>
      <c r="H37" s="27">
        <v>16843</v>
      </c>
      <c r="I37" s="27"/>
      <c r="J37" s="27">
        <v>36279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36279</v>
      </c>
      <c r="X37" s="27">
        <v>127500</v>
      </c>
      <c r="Y37" s="27">
        <v>-91221</v>
      </c>
      <c r="Z37" s="7">
        <v>-71.55</v>
      </c>
      <c r="AA37" s="25">
        <v>510418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14344034</v>
      </c>
      <c r="F38" s="21">
        <f t="shared" si="7"/>
        <v>14344034</v>
      </c>
      <c r="G38" s="21">
        <f t="shared" si="7"/>
        <v>747722</v>
      </c>
      <c r="H38" s="21">
        <f t="shared" si="7"/>
        <v>785621</v>
      </c>
      <c r="I38" s="21">
        <f t="shared" si="7"/>
        <v>0</v>
      </c>
      <c r="J38" s="21">
        <f t="shared" si="7"/>
        <v>1533343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1533343</v>
      </c>
      <c r="X38" s="21">
        <f t="shared" si="7"/>
        <v>3596622</v>
      </c>
      <c r="Y38" s="21">
        <f t="shared" si="7"/>
        <v>-2063279</v>
      </c>
      <c r="Z38" s="4">
        <f>+IF(X38&lt;&gt;0,+(Y38/X38)*100,0)</f>
        <v>-57.36713505061138</v>
      </c>
      <c r="AA38" s="19">
        <f>SUM(AA39:AA41)</f>
        <v>14344034</v>
      </c>
    </row>
    <row r="39" spans="1:27" ht="13.5">
      <c r="A39" s="5" t="s">
        <v>43</v>
      </c>
      <c r="B39" s="3"/>
      <c r="C39" s="22"/>
      <c r="D39" s="22"/>
      <c r="E39" s="23">
        <v>716496</v>
      </c>
      <c r="F39" s="24">
        <v>716496</v>
      </c>
      <c r="G39" s="24">
        <v>222616</v>
      </c>
      <c r="H39" s="24">
        <v>206808</v>
      </c>
      <c r="I39" s="24"/>
      <c r="J39" s="24">
        <v>429424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429424</v>
      </c>
      <c r="X39" s="24">
        <v>189624</v>
      </c>
      <c r="Y39" s="24">
        <v>239800</v>
      </c>
      <c r="Z39" s="6">
        <v>126.46</v>
      </c>
      <c r="AA39" s="22">
        <v>716496</v>
      </c>
    </row>
    <row r="40" spans="1:27" ht="13.5">
      <c r="A40" s="5" t="s">
        <v>44</v>
      </c>
      <c r="B40" s="3"/>
      <c r="C40" s="22"/>
      <c r="D40" s="22"/>
      <c r="E40" s="23">
        <v>13627538</v>
      </c>
      <c r="F40" s="24">
        <v>13627538</v>
      </c>
      <c r="G40" s="24">
        <v>525106</v>
      </c>
      <c r="H40" s="24">
        <v>578813</v>
      </c>
      <c r="I40" s="24"/>
      <c r="J40" s="24">
        <v>1103919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1103919</v>
      </c>
      <c r="X40" s="24">
        <v>3406998</v>
      </c>
      <c r="Y40" s="24">
        <v>-2303079</v>
      </c>
      <c r="Z40" s="6">
        <v>-67.6</v>
      </c>
      <c r="AA40" s="22">
        <v>13627538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114807742</v>
      </c>
      <c r="F42" s="21">
        <f t="shared" si="8"/>
        <v>114807742</v>
      </c>
      <c r="G42" s="21">
        <f t="shared" si="8"/>
        <v>1740966</v>
      </c>
      <c r="H42" s="21">
        <f t="shared" si="8"/>
        <v>6420243</v>
      </c>
      <c r="I42" s="21">
        <f t="shared" si="8"/>
        <v>0</v>
      </c>
      <c r="J42" s="21">
        <f t="shared" si="8"/>
        <v>8161209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8161209</v>
      </c>
      <c r="X42" s="21">
        <f t="shared" si="8"/>
        <v>28878751</v>
      </c>
      <c r="Y42" s="21">
        <f t="shared" si="8"/>
        <v>-20717542</v>
      </c>
      <c r="Z42" s="4">
        <f>+IF(X42&lt;&gt;0,+(Y42/X42)*100,0)</f>
        <v>-71.73974386911678</v>
      </c>
      <c r="AA42" s="19">
        <f>SUM(AA43:AA46)</f>
        <v>114807742</v>
      </c>
    </row>
    <row r="43" spans="1:27" ht="13.5">
      <c r="A43" s="5" t="s">
        <v>47</v>
      </c>
      <c r="B43" s="3"/>
      <c r="C43" s="22"/>
      <c r="D43" s="22"/>
      <c r="E43" s="23">
        <v>35633680</v>
      </c>
      <c r="F43" s="24">
        <v>35633680</v>
      </c>
      <c r="G43" s="24">
        <v>230133</v>
      </c>
      <c r="H43" s="24">
        <v>4915013</v>
      </c>
      <c r="I43" s="24"/>
      <c r="J43" s="24">
        <v>5145146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5145146</v>
      </c>
      <c r="X43" s="24">
        <v>9969500</v>
      </c>
      <c r="Y43" s="24">
        <v>-4824354</v>
      </c>
      <c r="Z43" s="6">
        <v>-48.39</v>
      </c>
      <c r="AA43" s="22">
        <v>35633680</v>
      </c>
    </row>
    <row r="44" spans="1:27" ht="13.5">
      <c r="A44" s="5" t="s">
        <v>48</v>
      </c>
      <c r="B44" s="3"/>
      <c r="C44" s="22"/>
      <c r="D44" s="22"/>
      <c r="E44" s="23">
        <v>60935738</v>
      </c>
      <c r="F44" s="24">
        <v>60935738</v>
      </c>
      <c r="G44" s="24">
        <v>530309</v>
      </c>
      <c r="H44" s="24">
        <v>506938</v>
      </c>
      <c r="I44" s="24"/>
      <c r="J44" s="24">
        <v>1037247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1037247</v>
      </c>
      <c r="X44" s="24">
        <v>14600000</v>
      </c>
      <c r="Y44" s="24">
        <v>-13562753</v>
      </c>
      <c r="Z44" s="6">
        <v>-92.9</v>
      </c>
      <c r="AA44" s="22">
        <v>60935738</v>
      </c>
    </row>
    <row r="45" spans="1:27" ht="13.5">
      <c r="A45" s="5" t="s">
        <v>49</v>
      </c>
      <c r="B45" s="3"/>
      <c r="C45" s="25"/>
      <c r="D45" s="25"/>
      <c r="E45" s="26">
        <v>12036412</v>
      </c>
      <c r="F45" s="27">
        <v>12036412</v>
      </c>
      <c r="G45" s="27">
        <v>536396</v>
      </c>
      <c r="H45" s="27">
        <v>605429</v>
      </c>
      <c r="I45" s="27"/>
      <c r="J45" s="27">
        <v>1141825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1141825</v>
      </c>
      <c r="X45" s="27">
        <v>3009000</v>
      </c>
      <c r="Y45" s="27">
        <v>-1867175</v>
      </c>
      <c r="Z45" s="7">
        <v>-62.05</v>
      </c>
      <c r="AA45" s="25">
        <v>12036412</v>
      </c>
    </row>
    <row r="46" spans="1:27" ht="13.5">
      <c r="A46" s="5" t="s">
        <v>50</v>
      </c>
      <c r="B46" s="3"/>
      <c r="C46" s="22"/>
      <c r="D46" s="22"/>
      <c r="E46" s="23">
        <v>6201912</v>
      </c>
      <c r="F46" s="24">
        <v>6201912</v>
      </c>
      <c r="G46" s="24">
        <v>444128</v>
      </c>
      <c r="H46" s="24">
        <v>392863</v>
      </c>
      <c r="I46" s="24"/>
      <c r="J46" s="24">
        <v>836991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836991</v>
      </c>
      <c r="X46" s="24">
        <v>1300251</v>
      </c>
      <c r="Y46" s="24">
        <v>-463260</v>
      </c>
      <c r="Z46" s="6">
        <v>-35.63</v>
      </c>
      <c r="AA46" s="22">
        <v>6201912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306776230</v>
      </c>
      <c r="F48" s="42">
        <f t="shared" si="9"/>
        <v>306776230</v>
      </c>
      <c r="G48" s="42">
        <f t="shared" si="9"/>
        <v>6265912</v>
      </c>
      <c r="H48" s="42">
        <f t="shared" si="9"/>
        <v>11097757</v>
      </c>
      <c r="I48" s="42">
        <f t="shared" si="9"/>
        <v>0</v>
      </c>
      <c r="J48" s="42">
        <f t="shared" si="9"/>
        <v>17363669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17363669</v>
      </c>
      <c r="X48" s="42">
        <f t="shared" si="9"/>
        <v>76881370</v>
      </c>
      <c r="Y48" s="42">
        <f t="shared" si="9"/>
        <v>-59517701</v>
      </c>
      <c r="Z48" s="43">
        <f>+IF(X48&lt;&gt;0,+(Y48/X48)*100,0)</f>
        <v>-77.41498493067957</v>
      </c>
      <c r="AA48" s="40">
        <f>+AA28+AA32+AA38+AA42+AA47</f>
        <v>306776230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69372601</v>
      </c>
      <c r="F49" s="46">
        <f t="shared" si="10"/>
        <v>69372601</v>
      </c>
      <c r="G49" s="46">
        <f t="shared" si="10"/>
        <v>42941347</v>
      </c>
      <c r="H49" s="46">
        <f t="shared" si="10"/>
        <v>5553040</v>
      </c>
      <c r="I49" s="46">
        <f t="shared" si="10"/>
        <v>0</v>
      </c>
      <c r="J49" s="46">
        <f t="shared" si="10"/>
        <v>48494387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48494387</v>
      </c>
      <c r="X49" s="46">
        <f>IF(F25=F48,0,X25-X48)</f>
        <v>6176120</v>
      </c>
      <c r="Y49" s="46">
        <f t="shared" si="10"/>
        <v>42318267</v>
      </c>
      <c r="Z49" s="47">
        <f>+IF(X49&lt;&gt;0,+(Y49/X49)*100,0)</f>
        <v>685.191787076676</v>
      </c>
      <c r="AA49" s="44">
        <f>+AA25-AA48</f>
        <v>69372601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171610000</v>
      </c>
      <c r="F5" s="21">
        <f t="shared" si="0"/>
        <v>171610000</v>
      </c>
      <c r="G5" s="21">
        <f t="shared" si="0"/>
        <v>66255654</v>
      </c>
      <c r="H5" s="21">
        <f t="shared" si="0"/>
        <v>1738006</v>
      </c>
      <c r="I5" s="21">
        <f t="shared" si="0"/>
        <v>799860</v>
      </c>
      <c r="J5" s="21">
        <f t="shared" si="0"/>
        <v>68793520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68793520</v>
      </c>
      <c r="X5" s="21">
        <f t="shared" si="0"/>
        <v>70123000</v>
      </c>
      <c r="Y5" s="21">
        <f t="shared" si="0"/>
        <v>-1329480</v>
      </c>
      <c r="Z5" s="4">
        <f>+IF(X5&lt;&gt;0,+(Y5/X5)*100,0)</f>
        <v>-1.8959257305021178</v>
      </c>
      <c r="AA5" s="19">
        <f>SUM(AA6:AA8)</f>
        <v>171610000</v>
      </c>
    </row>
    <row r="6" spans="1:27" ht="13.5">
      <c r="A6" s="5" t="s">
        <v>33</v>
      </c>
      <c r="B6" s="3"/>
      <c r="C6" s="22"/>
      <c r="D6" s="22"/>
      <c r="E6" s="23">
        <v>318000</v>
      </c>
      <c r="F6" s="24">
        <v>318000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318000</v>
      </c>
    </row>
    <row r="7" spans="1:27" ht="13.5">
      <c r="A7" s="5" t="s">
        <v>34</v>
      </c>
      <c r="B7" s="3"/>
      <c r="C7" s="25"/>
      <c r="D7" s="25"/>
      <c r="E7" s="26">
        <v>171292000</v>
      </c>
      <c r="F7" s="27">
        <v>171292000</v>
      </c>
      <c r="G7" s="27">
        <v>66255654</v>
      </c>
      <c r="H7" s="27">
        <v>1738006</v>
      </c>
      <c r="I7" s="27">
        <v>799860</v>
      </c>
      <c r="J7" s="27">
        <v>68793520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68793520</v>
      </c>
      <c r="X7" s="27">
        <v>70123000</v>
      </c>
      <c r="Y7" s="27">
        <v>-1329480</v>
      </c>
      <c r="Z7" s="7">
        <v>-1.9</v>
      </c>
      <c r="AA7" s="25">
        <v>171292000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646600</v>
      </c>
      <c r="F9" s="21">
        <f t="shared" si="1"/>
        <v>646600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646600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646600</v>
      </c>
      <c r="F12" s="24">
        <v>646600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646600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12801000</v>
      </c>
      <c r="F15" s="21">
        <f t="shared" si="2"/>
        <v>12801000</v>
      </c>
      <c r="G15" s="21">
        <f t="shared" si="2"/>
        <v>0</v>
      </c>
      <c r="H15" s="21">
        <f t="shared" si="2"/>
        <v>400000</v>
      </c>
      <c r="I15" s="21">
        <f t="shared" si="2"/>
        <v>1801000</v>
      </c>
      <c r="J15" s="21">
        <f t="shared" si="2"/>
        <v>2201000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2201000</v>
      </c>
      <c r="X15" s="21">
        <f t="shared" si="2"/>
        <v>2201000</v>
      </c>
      <c r="Y15" s="21">
        <f t="shared" si="2"/>
        <v>0</v>
      </c>
      <c r="Z15" s="4">
        <f>+IF(X15&lt;&gt;0,+(Y15/X15)*100,0)</f>
        <v>0</v>
      </c>
      <c r="AA15" s="19">
        <f>SUM(AA16:AA18)</f>
        <v>12801000</v>
      </c>
    </row>
    <row r="16" spans="1:27" ht="13.5">
      <c r="A16" s="5" t="s">
        <v>43</v>
      </c>
      <c r="B16" s="3"/>
      <c r="C16" s="22"/>
      <c r="D16" s="22"/>
      <c r="E16" s="23">
        <v>12801000</v>
      </c>
      <c r="F16" s="24">
        <v>12801000</v>
      </c>
      <c r="G16" s="24"/>
      <c r="H16" s="24">
        <v>400000</v>
      </c>
      <c r="I16" s="24">
        <v>1801000</v>
      </c>
      <c r="J16" s="24">
        <v>2201000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2201000</v>
      </c>
      <c r="X16" s="24">
        <v>2201000</v>
      </c>
      <c r="Y16" s="24"/>
      <c r="Z16" s="6">
        <v>0</v>
      </c>
      <c r="AA16" s="22">
        <v>12801000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185057600</v>
      </c>
      <c r="F25" s="42">
        <f t="shared" si="4"/>
        <v>185057600</v>
      </c>
      <c r="G25" s="42">
        <f t="shared" si="4"/>
        <v>66255654</v>
      </c>
      <c r="H25" s="42">
        <f t="shared" si="4"/>
        <v>2138006</v>
      </c>
      <c r="I25" s="42">
        <f t="shared" si="4"/>
        <v>2600860</v>
      </c>
      <c r="J25" s="42">
        <f t="shared" si="4"/>
        <v>70994520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70994520</v>
      </c>
      <c r="X25" s="42">
        <f t="shared" si="4"/>
        <v>72324000</v>
      </c>
      <c r="Y25" s="42">
        <f t="shared" si="4"/>
        <v>-1329480</v>
      </c>
      <c r="Z25" s="43">
        <f>+IF(X25&lt;&gt;0,+(Y25/X25)*100,0)</f>
        <v>-1.838227974116476</v>
      </c>
      <c r="AA25" s="40">
        <f>+AA5+AA9+AA15+AA19+AA24</f>
        <v>185057600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106299357</v>
      </c>
      <c r="F28" s="21">
        <f t="shared" si="5"/>
        <v>106299357</v>
      </c>
      <c r="G28" s="21">
        <f t="shared" si="5"/>
        <v>6229416</v>
      </c>
      <c r="H28" s="21">
        <f t="shared" si="5"/>
        <v>6423419</v>
      </c>
      <c r="I28" s="21">
        <f t="shared" si="5"/>
        <v>5794156</v>
      </c>
      <c r="J28" s="21">
        <f t="shared" si="5"/>
        <v>18446991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18446991</v>
      </c>
      <c r="X28" s="21">
        <f t="shared" si="5"/>
        <v>26487318</v>
      </c>
      <c r="Y28" s="21">
        <f t="shared" si="5"/>
        <v>-8040327</v>
      </c>
      <c r="Z28" s="4">
        <f>+IF(X28&lt;&gt;0,+(Y28/X28)*100,0)</f>
        <v>-30.35538365945544</v>
      </c>
      <c r="AA28" s="19">
        <f>SUM(AA29:AA31)</f>
        <v>106299357</v>
      </c>
    </row>
    <row r="29" spans="1:27" ht="13.5">
      <c r="A29" s="5" t="s">
        <v>33</v>
      </c>
      <c r="B29" s="3"/>
      <c r="C29" s="22"/>
      <c r="D29" s="22"/>
      <c r="E29" s="23">
        <v>59008696</v>
      </c>
      <c r="F29" s="24">
        <v>59008696</v>
      </c>
      <c r="G29" s="24">
        <v>3789084</v>
      </c>
      <c r="H29" s="24">
        <v>3615905</v>
      </c>
      <c r="I29" s="24">
        <v>3461498</v>
      </c>
      <c r="J29" s="24">
        <v>10866487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10866487</v>
      </c>
      <c r="X29" s="24">
        <v>14752155</v>
      </c>
      <c r="Y29" s="24">
        <v>-3885668</v>
      </c>
      <c r="Z29" s="6">
        <v>-26.34</v>
      </c>
      <c r="AA29" s="22">
        <v>59008696</v>
      </c>
    </row>
    <row r="30" spans="1:27" ht="13.5">
      <c r="A30" s="5" t="s">
        <v>34</v>
      </c>
      <c r="B30" s="3"/>
      <c r="C30" s="25"/>
      <c r="D30" s="25"/>
      <c r="E30" s="26">
        <v>23456162</v>
      </c>
      <c r="F30" s="27">
        <v>23456162</v>
      </c>
      <c r="G30" s="27">
        <v>1007013</v>
      </c>
      <c r="H30" s="27">
        <v>1540753</v>
      </c>
      <c r="I30" s="27">
        <v>1265318</v>
      </c>
      <c r="J30" s="27">
        <v>3813084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3813084</v>
      </c>
      <c r="X30" s="27">
        <v>5864040</v>
      </c>
      <c r="Y30" s="27">
        <v>-2050956</v>
      </c>
      <c r="Z30" s="7">
        <v>-34.98</v>
      </c>
      <c r="AA30" s="25">
        <v>23456162</v>
      </c>
    </row>
    <row r="31" spans="1:27" ht="13.5">
      <c r="A31" s="5" t="s">
        <v>35</v>
      </c>
      <c r="B31" s="3"/>
      <c r="C31" s="22"/>
      <c r="D31" s="22"/>
      <c r="E31" s="23">
        <v>23834499</v>
      </c>
      <c r="F31" s="24">
        <v>23834499</v>
      </c>
      <c r="G31" s="24">
        <v>1433319</v>
      </c>
      <c r="H31" s="24">
        <v>1266761</v>
      </c>
      <c r="I31" s="24">
        <v>1067340</v>
      </c>
      <c r="J31" s="24">
        <v>3767420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3767420</v>
      </c>
      <c r="X31" s="24">
        <v>5871123</v>
      </c>
      <c r="Y31" s="24">
        <v>-2103703</v>
      </c>
      <c r="Z31" s="6">
        <v>-35.83</v>
      </c>
      <c r="AA31" s="22">
        <v>23834499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50040162</v>
      </c>
      <c r="F32" s="21">
        <f t="shared" si="6"/>
        <v>50040162</v>
      </c>
      <c r="G32" s="21">
        <f t="shared" si="6"/>
        <v>1184632</v>
      </c>
      <c r="H32" s="21">
        <f t="shared" si="6"/>
        <v>1101886</v>
      </c>
      <c r="I32" s="21">
        <f t="shared" si="6"/>
        <v>2149359</v>
      </c>
      <c r="J32" s="21">
        <f t="shared" si="6"/>
        <v>4435877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4435877</v>
      </c>
      <c r="X32" s="21">
        <f t="shared" si="6"/>
        <v>12885000</v>
      </c>
      <c r="Y32" s="21">
        <f t="shared" si="6"/>
        <v>-8449123</v>
      </c>
      <c r="Z32" s="4">
        <f>+IF(X32&lt;&gt;0,+(Y32/X32)*100,0)</f>
        <v>-65.57332557237098</v>
      </c>
      <c r="AA32" s="19">
        <f>SUM(AA33:AA37)</f>
        <v>50040162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50040162</v>
      </c>
      <c r="F35" s="24">
        <v>50040162</v>
      </c>
      <c r="G35" s="24">
        <v>1184632</v>
      </c>
      <c r="H35" s="24">
        <v>1101886</v>
      </c>
      <c r="I35" s="24">
        <v>2149359</v>
      </c>
      <c r="J35" s="24">
        <v>4435877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4435877</v>
      </c>
      <c r="X35" s="24">
        <v>12885000</v>
      </c>
      <c r="Y35" s="24">
        <v>-8449123</v>
      </c>
      <c r="Z35" s="6">
        <v>-65.57</v>
      </c>
      <c r="AA35" s="22">
        <v>50040162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168169337</v>
      </c>
      <c r="F38" s="21">
        <f t="shared" si="7"/>
        <v>168169337</v>
      </c>
      <c r="G38" s="21">
        <f t="shared" si="7"/>
        <v>2990752</v>
      </c>
      <c r="H38" s="21">
        <f t="shared" si="7"/>
        <v>17914678</v>
      </c>
      <c r="I38" s="21">
        <f t="shared" si="7"/>
        <v>3591706</v>
      </c>
      <c r="J38" s="21">
        <f t="shared" si="7"/>
        <v>24497136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24497136</v>
      </c>
      <c r="X38" s="21">
        <f t="shared" si="7"/>
        <v>31573470</v>
      </c>
      <c r="Y38" s="21">
        <f t="shared" si="7"/>
        <v>-7076334</v>
      </c>
      <c r="Z38" s="4">
        <f>+IF(X38&lt;&gt;0,+(Y38/X38)*100,0)</f>
        <v>-22.412278409690163</v>
      </c>
      <c r="AA38" s="19">
        <f>SUM(AA39:AA41)</f>
        <v>168169337</v>
      </c>
    </row>
    <row r="39" spans="1:27" ht="13.5">
      <c r="A39" s="5" t="s">
        <v>43</v>
      </c>
      <c r="B39" s="3"/>
      <c r="C39" s="22"/>
      <c r="D39" s="22"/>
      <c r="E39" s="23">
        <v>133256437</v>
      </c>
      <c r="F39" s="24">
        <v>133256437</v>
      </c>
      <c r="G39" s="24">
        <v>1439329</v>
      </c>
      <c r="H39" s="24">
        <v>16272075</v>
      </c>
      <c r="I39" s="24">
        <v>1423511</v>
      </c>
      <c r="J39" s="24">
        <v>19134915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19134915</v>
      </c>
      <c r="X39" s="24">
        <v>22845246</v>
      </c>
      <c r="Y39" s="24">
        <v>-3710331</v>
      </c>
      <c r="Z39" s="6">
        <v>-16.24</v>
      </c>
      <c r="AA39" s="22">
        <v>133256437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>
        <v>34912900</v>
      </c>
      <c r="F41" s="24">
        <v>34912900</v>
      </c>
      <c r="G41" s="24">
        <v>1551423</v>
      </c>
      <c r="H41" s="24">
        <v>1642603</v>
      </c>
      <c r="I41" s="24">
        <v>2168195</v>
      </c>
      <c r="J41" s="24">
        <v>5362221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5362221</v>
      </c>
      <c r="X41" s="24">
        <v>8728224</v>
      </c>
      <c r="Y41" s="24">
        <v>-3366003</v>
      </c>
      <c r="Z41" s="6">
        <v>-38.56</v>
      </c>
      <c r="AA41" s="22">
        <v>34912900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324508856</v>
      </c>
      <c r="F48" s="42">
        <f t="shared" si="9"/>
        <v>324508856</v>
      </c>
      <c r="G48" s="42">
        <f t="shared" si="9"/>
        <v>10404800</v>
      </c>
      <c r="H48" s="42">
        <f t="shared" si="9"/>
        <v>25439983</v>
      </c>
      <c r="I48" s="42">
        <f t="shared" si="9"/>
        <v>11535221</v>
      </c>
      <c r="J48" s="42">
        <f t="shared" si="9"/>
        <v>47380004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47380004</v>
      </c>
      <c r="X48" s="42">
        <f t="shared" si="9"/>
        <v>70945788</v>
      </c>
      <c r="Y48" s="42">
        <f t="shared" si="9"/>
        <v>-23565784</v>
      </c>
      <c r="Z48" s="43">
        <f>+IF(X48&lt;&gt;0,+(Y48/X48)*100,0)</f>
        <v>-33.21660758775419</v>
      </c>
      <c r="AA48" s="40">
        <f>+AA28+AA32+AA38+AA42+AA47</f>
        <v>324508856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-139451256</v>
      </c>
      <c r="F49" s="46">
        <f t="shared" si="10"/>
        <v>-139451256</v>
      </c>
      <c r="G49" s="46">
        <f t="shared" si="10"/>
        <v>55850854</v>
      </c>
      <c r="H49" s="46">
        <f t="shared" si="10"/>
        <v>-23301977</v>
      </c>
      <c r="I49" s="46">
        <f t="shared" si="10"/>
        <v>-8934361</v>
      </c>
      <c r="J49" s="46">
        <f t="shared" si="10"/>
        <v>23614516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23614516</v>
      </c>
      <c r="X49" s="46">
        <f>IF(F25=F48,0,X25-X48)</f>
        <v>1378212</v>
      </c>
      <c r="Y49" s="46">
        <f t="shared" si="10"/>
        <v>22236304</v>
      </c>
      <c r="Z49" s="47">
        <f>+IF(X49&lt;&gt;0,+(Y49/X49)*100,0)</f>
        <v>1613.4168038008668</v>
      </c>
      <c r="AA49" s="44">
        <f>+AA25-AA48</f>
        <v>-139451256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1349488657</v>
      </c>
      <c r="D5" s="19">
        <f>SUM(D6:D8)</f>
        <v>0</v>
      </c>
      <c r="E5" s="20">
        <f t="shared" si="0"/>
        <v>4176987772</v>
      </c>
      <c r="F5" s="21">
        <f t="shared" si="0"/>
        <v>4176987772</v>
      </c>
      <c r="G5" s="21">
        <f t="shared" si="0"/>
        <v>1033677278</v>
      </c>
      <c r="H5" s="21">
        <f t="shared" si="0"/>
        <v>315883708</v>
      </c>
      <c r="I5" s="21">
        <f t="shared" si="0"/>
        <v>156837289</v>
      </c>
      <c r="J5" s="21">
        <f t="shared" si="0"/>
        <v>1506398275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1506398275</v>
      </c>
      <c r="X5" s="21">
        <f t="shared" si="0"/>
        <v>1215840104</v>
      </c>
      <c r="Y5" s="21">
        <f t="shared" si="0"/>
        <v>290558171</v>
      </c>
      <c r="Z5" s="4">
        <f>+IF(X5&lt;&gt;0,+(Y5/X5)*100,0)</f>
        <v>23.897728825039646</v>
      </c>
      <c r="AA5" s="19">
        <f>SUM(AA6:AA8)</f>
        <v>4176987772</v>
      </c>
    </row>
    <row r="6" spans="1:27" ht="13.5">
      <c r="A6" s="5" t="s">
        <v>33</v>
      </c>
      <c r="B6" s="3"/>
      <c r="C6" s="22">
        <v>397328788</v>
      </c>
      <c r="D6" s="22"/>
      <c r="E6" s="23">
        <v>906626073</v>
      </c>
      <c r="F6" s="24">
        <v>906626073</v>
      </c>
      <c r="G6" s="24">
        <v>134917008</v>
      </c>
      <c r="H6" s="24">
        <v>29360303</v>
      </c>
      <c r="I6" s="24">
        <v>13544001</v>
      </c>
      <c r="J6" s="24">
        <v>177821312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177821312</v>
      </c>
      <c r="X6" s="24">
        <v>284769703</v>
      </c>
      <c r="Y6" s="24">
        <v>-106948391</v>
      </c>
      <c r="Z6" s="6">
        <v>-37.56</v>
      </c>
      <c r="AA6" s="22">
        <v>906626073</v>
      </c>
    </row>
    <row r="7" spans="1:27" ht="13.5">
      <c r="A7" s="5" t="s">
        <v>34</v>
      </c>
      <c r="B7" s="3"/>
      <c r="C7" s="25">
        <v>939948147</v>
      </c>
      <c r="D7" s="25"/>
      <c r="E7" s="26">
        <v>3063506914</v>
      </c>
      <c r="F7" s="27">
        <v>3063506914</v>
      </c>
      <c r="G7" s="27">
        <v>875962984</v>
      </c>
      <c r="H7" s="27">
        <v>276335284</v>
      </c>
      <c r="I7" s="27">
        <v>142775290</v>
      </c>
      <c r="J7" s="27">
        <v>1295073558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1295073558</v>
      </c>
      <c r="X7" s="27">
        <v>884290745</v>
      </c>
      <c r="Y7" s="27">
        <v>410782813</v>
      </c>
      <c r="Z7" s="7">
        <v>46.45</v>
      </c>
      <c r="AA7" s="25">
        <v>3063506914</v>
      </c>
    </row>
    <row r="8" spans="1:27" ht="13.5">
      <c r="A8" s="5" t="s">
        <v>35</v>
      </c>
      <c r="B8" s="3"/>
      <c r="C8" s="22">
        <v>12211722</v>
      </c>
      <c r="D8" s="22"/>
      <c r="E8" s="23">
        <v>206854785</v>
      </c>
      <c r="F8" s="24">
        <v>206854785</v>
      </c>
      <c r="G8" s="24">
        <v>22797286</v>
      </c>
      <c r="H8" s="24">
        <v>10188121</v>
      </c>
      <c r="I8" s="24">
        <v>517998</v>
      </c>
      <c r="J8" s="24">
        <v>33503405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33503405</v>
      </c>
      <c r="X8" s="24">
        <v>46779656</v>
      </c>
      <c r="Y8" s="24">
        <v>-13276251</v>
      </c>
      <c r="Z8" s="6">
        <v>-28.38</v>
      </c>
      <c r="AA8" s="22">
        <v>206854785</v>
      </c>
    </row>
    <row r="9" spans="1:27" ht="13.5">
      <c r="A9" s="2" t="s">
        <v>36</v>
      </c>
      <c r="B9" s="3"/>
      <c r="C9" s="19">
        <f aca="true" t="shared" si="1" ref="C9:Y9">SUM(C10:C14)</f>
        <v>134207614</v>
      </c>
      <c r="D9" s="19">
        <f>SUM(D10:D14)</f>
        <v>0</v>
      </c>
      <c r="E9" s="20">
        <f t="shared" si="1"/>
        <v>458685316</v>
      </c>
      <c r="F9" s="21">
        <f t="shared" si="1"/>
        <v>458685316</v>
      </c>
      <c r="G9" s="21">
        <f t="shared" si="1"/>
        <v>25539061</v>
      </c>
      <c r="H9" s="21">
        <f t="shared" si="1"/>
        <v>18030813</v>
      </c>
      <c r="I9" s="21">
        <f t="shared" si="1"/>
        <v>5182196</v>
      </c>
      <c r="J9" s="21">
        <f t="shared" si="1"/>
        <v>48752070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48752070</v>
      </c>
      <c r="X9" s="21">
        <f t="shared" si="1"/>
        <v>146188347</v>
      </c>
      <c r="Y9" s="21">
        <f t="shared" si="1"/>
        <v>-97436277</v>
      </c>
      <c r="Z9" s="4">
        <f>+IF(X9&lt;&gt;0,+(Y9/X9)*100,0)</f>
        <v>-66.65119279308904</v>
      </c>
      <c r="AA9" s="19">
        <f>SUM(AA10:AA14)</f>
        <v>458685316</v>
      </c>
    </row>
    <row r="10" spans="1:27" ht="13.5">
      <c r="A10" s="5" t="s">
        <v>37</v>
      </c>
      <c r="B10" s="3"/>
      <c r="C10" s="22">
        <v>16941715</v>
      </c>
      <c r="D10" s="22"/>
      <c r="E10" s="23">
        <v>83057965</v>
      </c>
      <c r="F10" s="24">
        <v>83057965</v>
      </c>
      <c r="G10" s="24">
        <v>8018736</v>
      </c>
      <c r="H10" s="24">
        <v>2170823</v>
      </c>
      <c r="I10" s="24">
        <v>1329126</v>
      </c>
      <c r="J10" s="24">
        <v>11518685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11518685</v>
      </c>
      <c r="X10" s="24">
        <v>34591512</v>
      </c>
      <c r="Y10" s="24">
        <v>-23072827</v>
      </c>
      <c r="Z10" s="6">
        <v>-66.7</v>
      </c>
      <c r="AA10" s="22">
        <v>83057965</v>
      </c>
    </row>
    <row r="11" spans="1:27" ht="13.5">
      <c r="A11" s="5" t="s">
        <v>38</v>
      </c>
      <c r="B11" s="3"/>
      <c r="C11" s="22">
        <v>12940726</v>
      </c>
      <c r="D11" s="22"/>
      <c r="E11" s="23">
        <v>25261354</v>
      </c>
      <c r="F11" s="24">
        <v>25261354</v>
      </c>
      <c r="G11" s="24">
        <v>3647347</v>
      </c>
      <c r="H11" s="24">
        <v>635856</v>
      </c>
      <c r="I11" s="24">
        <v>798463</v>
      </c>
      <c r="J11" s="24">
        <v>5081666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5081666</v>
      </c>
      <c r="X11" s="24">
        <v>11422365</v>
      </c>
      <c r="Y11" s="24">
        <v>-6340699</v>
      </c>
      <c r="Z11" s="6">
        <v>-55.51</v>
      </c>
      <c r="AA11" s="22">
        <v>25261354</v>
      </c>
    </row>
    <row r="12" spans="1:27" ht="13.5">
      <c r="A12" s="5" t="s">
        <v>39</v>
      </c>
      <c r="B12" s="3"/>
      <c r="C12" s="22">
        <v>102951621</v>
      </c>
      <c r="D12" s="22"/>
      <c r="E12" s="23">
        <v>334487211</v>
      </c>
      <c r="F12" s="24">
        <v>334487211</v>
      </c>
      <c r="G12" s="24">
        <v>13423262</v>
      </c>
      <c r="H12" s="24">
        <v>14782823</v>
      </c>
      <c r="I12" s="24">
        <v>2668735</v>
      </c>
      <c r="J12" s="24">
        <v>30874820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30874820</v>
      </c>
      <c r="X12" s="24">
        <v>83536211</v>
      </c>
      <c r="Y12" s="24">
        <v>-52661391</v>
      </c>
      <c r="Z12" s="6">
        <v>-63.04</v>
      </c>
      <c r="AA12" s="22">
        <v>334487211</v>
      </c>
    </row>
    <row r="13" spans="1:27" ht="13.5">
      <c r="A13" s="5" t="s">
        <v>40</v>
      </c>
      <c r="B13" s="3"/>
      <c r="C13" s="22">
        <v>1241822</v>
      </c>
      <c r="D13" s="22"/>
      <c r="E13" s="23">
        <v>7535819</v>
      </c>
      <c r="F13" s="24">
        <v>7535819</v>
      </c>
      <c r="G13" s="24">
        <v>421407</v>
      </c>
      <c r="H13" s="24">
        <v>440686</v>
      </c>
      <c r="I13" s="24">
        <v>385662</v>
      </c>
      <c r="J13" s="24">
        <v>1247755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1247755</v>
      </c>
      <c r="X13" s="24">
        <v>7574980</v>
      </c>
      <c r="Y13" s="24">
        <v>-6327225</v>
      </c>
      <c r="Z13" s="6">
        <v>-83.53</v>
      </c>
      <c r="AA13" s="22">
        <v>7535819</v>
      </c>
    </row>
    <row r="14" spans="1:27" ht="13.5">
      <c r="A14" s="5" t="s">
        <v>41</v>
      </c>
      <c r="B14" s="3"/>
      <c r="C14" s="25">
        <v>131730</v>
      </c>
      <c r="D14" s="25"/>
      <c r="E14" s="26">
        <v>8342967</v>
      </c>
      <c r="F14" s="27">
        <v>8342967</v>
      </c>
      <c r="G14" s="27">
        <v>28309</v>
      </c>
      <c r="H14" s="27">
        <v>625</v>
      </c>
      <c r="I14" s="27">
        <v>210</v>
      </c>
      <c r="J14" s="27">
        <v>29144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29144</v>
      </c>
      <c r="X14" s="27">
        <v>9063279</v>
      </c>
      <c r="Y14" s="27">
        <v>-9034135</v>
      </c>
      <c r="Z14" s="7">
        <v>-99.68</v>
      </c>
      <c r="AA14" s="25">
        <v>8342967</v>
      </c>
    </row>
    <row r="15" spans="1:27" ht="13.5">
      <c r="A15" s="2" t="s">
        <v>42</v>
      </c>
      <c r="B15" s="8"/>
      <c r="C15" s="19">
        <f aca="true" t="shared" si="2" ref="C15:Y15">SUM(C16:C18)</f>
        <v>204571250</v>
      </c>
      <c r="D15" s="19">
        <f>SUM(D16:D18)</f>
        <v>0</v>
      </c>
      <c r="E15" s="20">
        <f t="shared" si="2"/>
        <v>1574265405</v>
      </c>
      <c r="F15" s="21">
        <f t="shared" si="2"/>
        <v>1574265405</v>
      </c>
      <c r="G15" s="21">
        <f t="shared" si="2"/>
        <v>112935156</v>
      </c>
      <c r="H15" s="21">
        <f t="shared" si="2"/>
        <v>36958947</v>
      </c>
      <c r="I15" s="21">
        <f t="shared" si="2"/>
        <v>26601230</v>
      </c>
      <c r="J15" s="21">
        <f t="shared" si="2"/>
        <v>176495333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176495333</v>
      </c>
      <c r="X15" s="21">
        <f t="shared" si="2"/>
        <v>514961657</v>
      </c>
      <c r="Y15" s="21">
        <f t="shared" si="2"/>
        <v>-338466324</v>
      </c>
      <c r="Z15" s="4">
        <f>+IF(X15&lt;&gt;0,+(Y15/X15)*100,0)</f>
        <v>-65.72650980886525</v>
      </c>
      <c r="AA15" s="19">
        <f>SUM(AA16:AA18)</f>
        <v>1574265405</v>
      </c>
    </row>
    <row r="16" spans="1:27" ht="13.5">
      <c r="A16" s="5" t="s">
        <v>43</v>
      </c>
      <c r="B16" s="3"/>
      <c r="C16" s="22">
        <v>98517433</v>
      </c>
      <c r="D16" s="22"/>
      <c r="E16" s="23">
        <v>306970297</v>
      </c>
      <c r="F16" s="24">
        <v>306970297</v>
      </c>
      <c r="G16" s="24">
        <v>43208046</v>
      </c>
      <c r="H16" s="24">
        <v>10601784</v>
      </c>
      <c r="I16" s="24">
        <v>16571482</v>
      </c>
      <c r="J16" s="24">
        <v>70381312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70381312</v>
      </c>
      <c r="X16" s="24">
        <v>200090046</v>
      </c>
      <c r="Y16" s="24">
        <v>-129708734</v>
      </c>
      <c r="Z16" s="6">
        <v>-64.83</v>
      </c>
      <c r="AA16" s="22">
        <v>306970297</v>
      </c>
    </row>
    <row r="17" spans="1:27" ht="13.5">
      <c r="A17" s="5" t="s">
        <v>44</v>
      </c>
      <c r="B17" s="3"/>
      <c r="C17" s="22">
        <v>106053817</v>
      </c>
      <c r="D17" s="22"/>
      <c r="E17" s="23">
        <v>1253954218</v>
      </c>
      <c r="F17" s="24">
        <v>1253954218</v>
      </c>
      <c r="G17" s="24">
        <v>66561826</v>
      </c>
      <c r="H17" s="24">
        <v>23191590</v>
      </c>
      <c r="I17" s="24">
        <v>10028816</v>
      </c>
      <c r="J17" s="24">
        <v>99782232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99782232</v>
      </c>
      <c r="X17" s="24">
        <v>204820613</v>
      </c>
      <c r="Y17" s="24">
        <v>-105038381</v>
      </c>
      <c r="Z17" s="6">
        <v>-51.28</v>
      </c>
      <c r="AA17" s="22">
        <v>1253954218</v>
      </c>
    </row>
    <row r="18" spans="1:27" ht="13.5">
      <c r="A18" s="5" t="s">
        <v>45</v>
      </c>
      <c r="B18" s="3"/>
      <c r="C18" s="22"/>
      <c r="D18" s="22"/>
      <c r="E18" s="23">
        <v>13340890</v>
      </c>
      <c r="F18" s="24">
        <v>13340890</v>
      </c>
      <c r="G18" s="24">
        <v>3165284</v>
      </c>
      <c r="H18" s="24">
        <v>3165573</v>
      </c>
      <c r="I18" s="24">
        <v>932</v>
      </c>
      <c r="J18" s="24">
        <v>6331789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6331789</v>
      </c>
      <c r="X18" s="24">
        <v>110050998</v>
      </c>
      <c r="Y18" s="24">
        <v>-103719209</v>
      </c>
      <c r="Z18" s="6">
        <v>-94.25</v>
      </c>
      <c r="AA18" s="22">
        <v>13340890</v>
      </c>
    </row>
    <row r="19" spans="1:27" ht="13.5">
      <c r="A19" s="2" t="s">
        <v>46</v>
      </c>
      <c r="B19" s="8"/>
      <c r="C19" s="19">
        <f aca="true" t="shared" si="3" ref="C19:Y19">SUM(C20:C23)</f>
        <v>1530032274</v>
      </c>
      <c r="D19" s="19">
        <f>SUM(D20:D23)</f>
        <v>0</v>
      </c>
      <c r="E19" s="20">
        <f t="shared" si="3"/>
        <v>8207250822</v>
      </c>
      <c r="F19" s="21">
        <f t="shared" si="3"/>
        <v>8207250822</v>
      </c>
      <c r="G19" s="21">
        <f t="shared" si="3"/>
        <v>625021965</v>
      </c>
      <c r="H19" s="21">
        <f t="shared" si="3"/>
        <v>673288740</v>
      </c>
      <c r="I19" s="21">
        <f t="shared" si="3"/>
        <v>398949928</v>
      </c>
      <c r="J19" s="21">
        <f t="shared" si="3"/>
        <v>1697260633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1697260633</v>
      </c>
      <c r="X19" s="21">
        <f t="shared" si="3"/>
        <v>2283373001</v>
      </c>
      <c r="Y19" s="21">
        <f t="shared" si="3"/>
        <v>-586112368</v>
      </c>
      <c r="Z19" s="4">
        <f>+IF(X19&lt;&gt;0,+(Y19/X19)*100,0)</f>
        <v>-25.66870886812242</v>
      </c>
      <c r="AA19" s="19">
        <f>SUM(AA20:AA23)</f>
        <v>8207250822</v>
      </c>
    </row>
    <row r="20" spans="1:27" ht="13.5">
      <c r="A20" s="5" t="s">
        <v>47</v>
      </c>
      <c r="B20" s="3"/>
      <c r="C20" s="22">
        <v>869890394</v>
      </c>
      <c r="D20" s="22"/>
      <c r="E20" s="23">
        <v>4253204374</v>
      </c>
      <c r="F20" s="24">
        <v>4253204374</v>
      </c>
      <c r="G20" s="24">
        <v>348603831</v>
      </c>
      <c r="H20" s="24">
        <v>355774406</v>
      </c>
      <c r="I20" s="24">
        <v>245932299</v>
      </c>
      <c r="J20" s="24">
        <v>950310536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950310536</v>
      </c>
      <c r="X20" s="24">
        <v>954960372</v>
      </c>
      <c r="Y20" s="24">
        <v>-4649836</v>
      </c>
      <c r="Z20" s="6">
        <v>-0.49</v>
      </c>
      <c r="AA20" s="22">
        <v>4253204374</v>
      </c>
    </row>
    <row r="21" spans="1:27" ht="13.5">
      <c r="A21" s="5" t="s">
        <v>48</v>
      </c>
      <c r="B21" s="3"/>
      <c r="C21" s="22">
        <v>410991216</v>
      </c>
      <c r="D21" s="22"/>
      <c r="E21" s="23">
        <v>2523245827</v>
      </c>
      <c r="F21" s="24">
        <v>2523245827</v>
      </c>
      <c r="G21" s="24">
        <v>180913535</v>
      </c>
      <c r="H21" s="24">
        <v>214501649</v>
      </c>
      <c r="I21" s="24">
        <v>94853529</v>
      </c>
      <c r="J21" s="24">
        <v>490268713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490268713</v>
      </c>
      <c r="X21" s="24">
        <v>1030459724</v>
      </c>
      <c r="Y21" s="24">
        <v>-540191011</v>
      </c>
      <c r="Z21" s="6">
        <v>-52.42</v>
      </c>
      <c r="AA21" s="22">
        <v>2523245827</v>
      </c>
    </row>
    <row r="22" spans="1:27" ht="13.5">
      <c r="A22" s="5" t="s">
        <v>49</v>
      </c>
      <c r="B22" s="3"/>
      <c r="C22" s="25">
        <v>147075959</v>
      </c>
      <c r="D22" s="25"/>
      <c r="E22" s="26">
        <v>828801981</v>
      </c>
      <c r="F22" s="27">
        <v>828801981</v>
      </c>
      <c r="G22" s="27">
        <v>38708056</v>
      </c>
      <c r="H22" s="27">
        <v>51409686</v>
      </c>
      <c r="I22" s="27">
        <v>29937839</v>
      </c>
      <c r="J22" s="27">
        <v>120055581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120055581</v>
      </c>
      <c r="X22" s="27">
        <v>164384294</v>
      </c>
      <c r="Y22" s="27">
        <v>-44328713</v>
      </c>
      <c r="Z22" s="7">
        <v>-26.97</v>
      </c>
      <c r="AA22" s="25">
        <v>828801981</v>
      </c>
    </row>
    <row r="23" spans="1:27" ht="13.5">
      <c r="A23" s="5" t="s">
        <v>50</v>
      </c>
      <c r="B23" s="3"/>
      <c r="C23" s="22">
        <v>102074705</v>
      </c>
      <c r="D23" s="22"/>
      <c r="E23" s="23">
        <v>601998640</v>
      </c>
      <c r="F23" s="24">
        <v>601998640</v>
      </c>
      <c r="G23" s="24">
        <v>56796543</v>
      </c>
      <c r="H23" s="24">
        <v>51602999</v>
      </c>
      <c r="I23" s="24">
        <v>28226261</v>
      </c>
      <c r="J23" s="24">
        <v>136625803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136625803</v>
      </c>
      <c r="X23" s="24">
        <v>133568611</v>
      </c>
      <c r="Y23" s="24">
        <v>3057192</v>
      </c>
      <c r="Z23" s="6">
        <v>2.29</v>
      </c>
      <c r="AA23" s="22">
        <v>601998640</v>
      </c>
    </row>
    <row r="24" spans="1:27" ht="13.5">
      <c r="A24" s="2" t="s">
        <v>51</v>
      </c>
      <c r="B24" s="8" t="s">
        <v>52</v>
      </c>
      <c r="C24" s="19">
        <v>910415</v>
      </c>
      <c r="D24" s="19"/>
      <c r="E24" s="20">
        <v>37186559</v>
      </c>
      <c r="F24" s="21">
        <v>37186559</v>
      </c>
      <c r="G24" s="21">
        <v>9816097</v>
      </c>
      <c r="H24" s="21">
        <v>9733208</v>
      </c>
      <c r="I24" s="21"/>
      <c r="J24" s="21">
        <v>19549305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19549305</v>
      </c>
      <c r="X24" s="21">
        <v>136929234</v>
      </c>
      <c r="Y24" s="21">
        <v>-117379929</v>
      </c>
      <c r="Z24" s="4">
        <v>-85.72</v>
      </c>
      <c r="AA24" s="19">
        <v>37186559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3219210210</v>
      </c>
      <c r="D25" s="40">
        <f>+D5+D9+D15+D19+D24</f>
        <v>0</v>
      </c>
      <c r="E25" s="41">
        <f t="shared" si="4"/>
        <v>14454375874</v>
      </c>
      <c r="F25" s="42">
        <f t="shared" si="4"/>
        <v>14454375874</v>
      </c>
      <c r="G25" s="42">
        <f t="shared" si="4"/>
        <v>1806989557</v>
      </c>
      <c r="H25" s="42">
        <f t="shared" si="4"/>
        <v>1053895416</v>
      </c>
      <c r="I25" s="42">
        <f t="shared" si="4"/>
        <v>587570643</v>
      </c>
      <c r="J25" s="42">
        <f t="shared" si="4"/>
        <v>3448455616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3448455616</v>
      </c>
      <c r="X25" s="42">
        <f t="shared" si="4"/>
        <v>4297292343</v>
      </c>
      <c r="Y25" s="42">
        <f t="shared" si="4"/>
        <v>-848836727</v>
      </c>
      <c r="Z25" s="43">
        <f>+IF(X25&lt;&gt;0,+(Y25/X25)*100,0)</f>
        <v>-19.752827111767203</v>
      </c>
      <c r="AA25" s="40">
        <f>+AA5+AA9+AA15+AA19+AA24</f>
        <v>14454375874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1294380852</v>
      </c>
      <c r="D28" s="19">
        <f>SUM(D29:D31)</f>
        <v>0</v>
      </c>
      <c r="E28" s="20">
        <f t="shared" si="5"/>
        <v>3937732206</v>
      </c>
      <c r="F28" s="21">
        <f t="shared" si="5"/>
        <v>3937732206</v>
      </c>
      <c r="G28" s="21">
        <f t="shared" si="5"/>
        <v>205019202</v>
      </c>
      <c r="H28" s="21">
        <f t="shared" si="5"/>
        <v>251369402</v>
      </c>
      <c r="I28" s="21">
        <f t="shared" si="5"/>
        <v>248692320</v>
      </c>
      <c r="J28" s="21">
        <f t="shared" si="5"/>
        <v>705080924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705080924</v>
      </c>
      <c r="X28" s="21">
        <f t="shared" si="5"/>
        <v>797638602</v>
      </c>
      <c r="Y28" s="21">
        <f t="shared" si="5"/>
        <v>-92557678</v>
      </c>
      <c r="Z28" s="4">
        <f>+IF(X28&lt;&gt;0,+(Y28/X28)*100,0)</f>
        <v>-11.603961714982294</v>
      </c>
      <c r="AA28" s="19">
        <f>SUM(AA29:AA31)</f>
        <v>3937732206</v>
      </c>
    </row>
    <row r="29" spans="1:27" ht="13.5">
      <c r="A29" s="5" t="s">
        <v>33</v>
      </c>
      <c r="B29" s="3"/>
      <c r="C29" s="22">
        <v>587069128</v>
      </c>
      <c r="D29" s="22"/>
      <c r="E29" s="23">
        <v>1431855047</v>
      </c>
      <c r="F29" s="24">
        <v>1431855047</v>
      </c>
      <c r="G29" s="24">
        <v>83417513</v>
      </c>
      <c r="H29" s="24">
        <v>87679850</v>
      </c>
      <c r="I29" s="24">
        <v>86289745</v>
      </c>
      <c r="J29" s="24">
        <v>257387108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257387108</v>
      </c>
      <c r="X29" s="24">
        <v>319701908</v>
      </c>
      <c r="Y29" s="24">
        <v>-62314800</v>
      </c>
      <c r="Z29" s="6">
        <v>-19.49</v>
      </c>
      <c r="AA29" s="22">
        <v>1431855047</v>
      </c>
    </row>
    <row r="30" spans="1:27" ht="13.5">
      <c r="A30" s="5" t="s">
        <v>34</v>
      </c>
      <c r="B30" s="3"/>
      <c r="C30" s="25">
        <v>582139588</v>
      </c>
      <c r="D30" s="25"/>
      <c r="E30" s="26">
        <v>1763960954</v>
      </c>
      <c r="F30" s="27">
        <v>1763960954</v>
      </c>
      <c r="G30" s="27">
        <v>71053730</v>
      </c>
      <c r="H30" s="27">
        <v>91089572</v>
      </c>
      <c r="I30" s="27">
        <v>106054834</v>
      </c>
      <c r="J30" s="27">
        <v>268198136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268198136</v>
      </c>
      <c r="X30" s="27">
        <v>270721055</v>
      </c>
      <c r="Y30" s="27">
        <v>-2522919</v>
      </c>
      <c r="Z30" s="7">
        <v>-0.93</v>
      </c>
      <c r="AA30" s="25">
        <v>1763960954</v>
      </c>
    </row>
    <row r="31" spans="1:27" ht="13.5">
      <c r="A31" s="5" t="s">
        <v>35</v>
      </c>
      <c r="B31" s="3"/>
      <c r="C31" s="22">
        <v>125172136</v>
      </c>
      <c r="D31" s="22"/>
      <c r="E31" s="23">
        <v>741916205</v>
      </c>
      <c r="F31" s="24">
        <v>741916205</v>
      </c>
      <c r="G31" s="24">
        <v>50547959</v>
      </c>
      <c r="H31" s="24">
        <v>72599980</v>
      </c>
      <c r="I31" s="24">
        <v>56347741</v>
      </c>
      <c r="J31" s="24">
        <v>179495680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179495680</v>
      </c>
      <c r="X31" s="24">
        <v>207215639</v>
      </c>
      <c r="Y31" s="24">
        <v>-27719959</v>
      </c>
      <c r="Z31" s="6">
        <v>-13.38</v>
      </c>
      <c r="AA31" s="22">
        <v>741916205</v>
      </c>
    </row>
    <row r="32" spans="1:27" ht="13.5">
      <c r="A32" s="2" t="s">
        <v>36</v>
      </c>
      <c r="B32" s="3"/>
      <c r="C32" s="19">
        <f aca="true" t="shared" si="6" ref="C32:Y32">SUM(C33:C37)</f>
        <v>583794152</v>
      </c>
      <c r="D32" s="19">
        <f>SUM(D33:D37)</f>
        <v>0</v>
      </c>
      <c r="E32" s="20">
        <f t="shared" si="6"/>
        <v>1562529142</v>
      </c>
      <c r="F32" s="21">
        <f t="shared" si="6"/>
        <v>1562529142</v>
      </c>
      <c r="G32" s="21">
        <f t="shared" si="6"/>
        <v>75554450</v>
      </c>
      <c r="H32" s="21">
        <f t="shared" si="6"/>
        <v>84936371</v>
      </c>
      <c r="I32" s="21">
        <f t="shared" si="6"/>
        <v>80417436</v>
      </c>
      <c r="J32" s="21">
        <f t="shared" si="6"/>
        <v>240908257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240908257</v>
      </c>
      <c r="X32" s="21">
        <f t="shared" si="6"/>
        <v>669636395</v>
      </c>
      <c r="Y32" s="21">
        <f t="shared" si="6"/>
        <v>-428728138</v>
      </c>
      <c r="Z32" s="4">
        <f>+IF(X32&lt;&gt;0,+(Y32/X32)*100,0)</f>
        <v>-64.02401978166075</v>
      </c>
      <c r="AA32" s="19">
        <f>SUM(AA33:AA37)</f>
        <v>1562529142</v>
      </c>
    </row>
    <row r="33" spans="1:27" ht="13.5">
      <c r="A33" s="5" t="s">
        <v>37</v>
      </c>
      <c r="B33" s="3"/>
      <c r="C33" s="22">
        <v>84224656</v>
      </c>
      <c r="D33" s="22"/>
      <c r="E33" s="23">
        <v>379371116</v>
      </c>
      <c r="F33" s="24">
        <v>379371116</v>
      </c>
      <c r="G33" s="24">
        <v>15176847</v>
      </c>
      <c r="H33" s="24">
        <v>15655480</v>
      </c>
      <c r="I33" s="24">
        <v>15986014</v>
      </c>
      <c r="J33" s="24">
        <v>46818341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46818341</v>
      </c>
      <c r="X33" s="24">
        <v>118372914</v>
      </c>
      <c r="Y33" s="24">
        <v>-71554573</v>
      </c>
      <c r="Z33" s="6">
        <v>-60.45</v>
      </c>
      <c r="AA33" s="22">
        <v>379371116</v>
      </c>
    </row>
    <row r="34" spans="1:27" ht="13.5">
      <c r="A34" s="5" t="s">
        <v>38</v>
      </c>
      <c r="B34" s="3"/>
      <c r="C34" s="22">
        <v>43551527</v>
      </c>
      <c r="D34" s="22"/>
      <c r="E34" s="23">
        <v>297311769</v>
      </c>
      <c r="F34" s="24">
        <v>297311769</v>
      </c>
      <c r="G34" s="24">
        <v>13785370</v>
      </c>
      <c r="H34" s="24">
        <v>14074592</v>
      </c>
      <c r="I34" s="24">
        <v>13568208</v>
      </c>
      <c r="J34" s="24">
        <v>41428170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41428170</v>
      </c>
      <c r="X34" s="24">
        <v>74649782</v>
      </c>
      <c r="Y34" s="24">
        <v>-33221612</v>
      </c>
      <c r="Z34" s="6">
        <v>-44.5</v>
      </c>
      <c r="AA34" s="22">
        <v>297311769</v>
      </c>
    </row>
    <row r="35" spans="1:27" ht="13.5">
      <c r="A35" s="5" t="s">
        <v>39</v>
      </c>
      <c r="B35" s="3"/>
      <c r="C35" s="22">
        <v>421292219</v>
      </c>
      <c r="D35" s="22"/>
      <c r="E35" s="23">
        <v>765612954</v>
      </c>
      <c r="F35" s="24">
        <v>765612954</v>
      </c>
      <c r="G35" s="24">
        <v>41556516</v>
      </c>
      <c r="H35" s="24">
        <v>47415253</v>
      </c>
      <c r="I35" s="24">
        <v>45404394</v>
      </c>
      <c r="J35" s="24">
        <v>134376163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134376163</v>
      </c>
      <c r="X35" s="24">
        <v>196377165</v>
      </c>
      <c r="Y35" s="24">
        <v>-62001002</v>
      </c>
      <c r="Z35" s="6">
        <v>-31.57</v>
      </c>
      <c r="AA35" s="22">
        <v>765612954</v>
      </c>
    </row>
    <row r="36" spans="1:27" ht="13.5">
      <c r="A36" s="5" t="s">
        <v>40</v>
      </c>
      <c r="B36" s="3"/>
      <c r="C36" s="22">
        <v>18487022</v>
      </c>
      <c r="D36" s="22"/>
      <c r="E36" s="23">
        <v>79472920</v>
      </c>
      <c r="F36" s="24">
        <v>79472920</v>
      </c>
      <c r="G36" s="24">
        <v>3015305</v>
      </c>
      <c r="H36" s="24">
        <v>2713815</v>
      </c>
      <c r="I36" s="24">
        <v>2562245</v>
      </c>
      <c r="J36" s="24">
        <v>8291365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8291365</v>
      </c>
      <c r="X36" s="24">
        <v>15666896</v>
      </c>
      <c r="Y36" s="24">
        <v>-7375531</v>
      </c>
      <c r="Z36" s="6">
        <v>-47.08</v>
      </c>
      <c r="AA36" s="22">
        <v>79472920</v>
      </c>
    </row>
    <row r="37" spans="1:27" ht="13.5">
      <c r="A37" s="5" t="s">
        <v>41</v>
      </c>
      <c r="B37" s="3"/>
      <c r="C37" s="25">
        <v>16238728</v>
      </c>
      <c r="D37" s="25"/>
      <c r="E37" s="26">
        <v>40760383</v>
      </c>
      <c r="F37" s="27">
        <v>40760383</v>
      </c>
      <c r="G37" s="27">
        <v>2020412</v>
      </c>
      <c r="H37" s="27">
        <v>5077231</v>
      </c>
      <c r="I37" s="27">
        <v>2896575</v>
      </c>
      <c r="J37" s="27">
        <v>9994218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9994218</v>
      </c>
      <c r="X37" s="27">
        <v>264569638</v>
      </c>
      <c r="Y37" s="27">
        <v>-254575420</v>
      </c>
      <c r="Z37" s="7">
        <v>-96.22</v>
      </c>
      <c r="AA37" s="25">
        <v>40760383</v>
      </c>
    </row>
    <row r="38" spans="1:27" ht="13.5">
      <c r="A38" s="2" t="s">
        <v>42</v>
      </c>
      <c r="B38" s="8"/>
      <c r="C38" s="19">
        <f aca="true" t="shared" si="7" ref="C38:Y38">SUM(C39:C41)</f>
        <v>265731918</v>
      </c>
      <c r="D38" s="19">
        <f>SUM(D39:D41)</f>
        <v>0</v>
      </c>
      <c r="E38" s="20">
        <f t="shared" si="7"/>
        <v>1405260562</v>
      </c>
      <c r="F38" s="21">
        <f t="shared" si="7"/>
        <v>1405260562</v>
      </c>
      <c r="G38" s="21">
        <f t="shared" si="7"/>
        <v>82774536</v>
      </c>
      <c r="H38" s="21">
        <f t="shared" si="7"/>
        <v>108594745</v>
      </c>
      <c r="I38" s="21">
        <f t="shared" si="7"/>
        <v>81109450</v>
      </c>
      <c r="J38" s="21">
        <f t="shared" si="7"/>
        <v>272478731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272478731</v>
      </c>
      <c r="X38" s="21">
        <f t="shared" si="7"/>
        <v>513787429</v>
      </c>
      <c r="Y38" s="21">
        <f t="shared" si="7"/>
        <v>-241308698</v>
      </c>
      <c r="Z38" s="4">
        <f>+IF(X38&lt;&gt;0,+(Y38/X38)*100,0)</f>
        <v>-46.96664113983217</v>
      </c>
      <c r="AA38" s="19">
        <f>SUM(AA39:AA41)</f>
        <v>1405260562</v>
      </c>
    </row>
    <row r="39" spans="1:27" ht="13.5">
      <c r="A39" s="5" t="s">
        <v>43</v>
      </c>
      <c r="B39" s="3"/>
      <c r="C39" s="22">
        <v>52712118</v>
      </c>
      <c r="D39" s="22"/>
      <c r="E39" s="23">
        <v>394790720</v>
      </c>
      <c r="F39" s="24">
        <v>394790720</v>
      </c>
      <c r="G39" s="24">
        <v>20454501</v>
      </c>
      <c r="H39" s="24">
        <v>34867749</v>
      </c>
      <c r="I39" s="24">
        <v>19611510</v>
      </c>
      <c r="J39" s="24">
        <v>74933760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74933760</v>
      </c>
      <c r="X39" s="24">
        <v>231782794</v>
      </c>
      <c r="Y39" s="24">
        <v>-156849034</v>
      </c>
      <c r="Z39" s="6">
        <v>-67.67</v>
      </c>
      <c r="AA39" s="22">
        <v>394790720</v>
      </c>
    </row>
    <row r="40" spans="1:27" ht="13.5">
      <c r="A40" s="5" t="s">
        <v>44</v>
      </c>
      <c r="B40" s="3"/>
      <c r="C40" s="22">
        <v>213019800</v>
      </c>
      <c r="D40" s="22"/>
      <c r="E40" s="23">
        <v>956130710</v>
      </c>
      <c r="F40" s="24">
        <v>956130710</v>
      </c>
      <c r="G40" s="24">
        <v>59408917</v>
      </c>
      <c r="H40" s="24">
        <v>69216838</v>
      </c>
      <c r="I40" s="24">
        <v>58335160</v>
      </c>
      <c r="J40" s="24">
        <v>186960915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186960915</v>
      </c>
      <c r="X40" s="24">
        <v>247784807</v>
      </c>
      <c r="Y40" s="24">
        <v>-60823892</v>
      </c>
      <c r="Z40" s="6">
        <v>-24.55</v>
      </c>
      <c r="AA40" s="22">
        <v>956130710</v>
      </c>
    </row>
    <row r="41" spans="1:27" ht="13.5">
      <c r="A41" s="5" t="s">
        <v>45</v>
      </c>
      <c r="B41" s="3"/>
      <c r="C41" s="22"/>
      <c r="D41" s="22"/>
      <c r="E41" s="23">
        <v>54339132</v>
      </c>
      <c r="F41" s="24">
        <v>54339132</v>
      </c>
      <c r="G41" s="24">
        <v>2911118</v>
      </c>
      <c r="H41" s="24">
        <v>4510158</v>
      </c>
      <c r="I41" s="24">
        <v>3162780</v>
      </c>
      <c r="J41" s="24">
        <v>10584056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10584056</v>
      </c>
      <c r="X41" s="24">
        <v>34219828</v>
      </c>
      <c r="Y41" s="24">
        <v>-23635772</v>
      </c>
      <c r="Z41" s="6">
        <v>-69.07</v>
      </c>
      <c r="AA41" s="22">
        <v>54339132</v>
      </c>
    </row>
    <row r="42" spans="1:27" ht="13.5">
      <c r="A42" s="2" t="s">
        <v>46</v>
      </c>
      <c r="B42" s="8"/>
      <c r="C42" s="19">
        <f aca="true" t="shared" si="8" ref="C42:Y42">SUM(C43:C46)</f>
        <v>1198777771</v>
      </c>
      <c r="D42" s="19">
        <f>SUM(D43:D46)</f>
        <v>0</v>
      </c>
      <c r="E42" s="20">
        <f t="shared" si="8"/>
        <v>6359094196</v>
      </c>
      <c r="F42" s="21">
        <f t="shared" si="8"/>
        <v>6359094196</v>
      </c>
      <c r="G42" s="21">
        <f t="shared" si="8"/>
        <v>492586516</v>
      </c>
      <c r="H42" s="21">
        <f t="shared" si="8"/>
        <v>498117527</v>
      </c>
      <c r="I42" s="21">
        <f t="shared" si="8"/>
        <v>417535975</v>
      </c>
      <c r="J42" s="21">
        <f t="shared" si="8"/>
        <v>1408240018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1408240018</v>
      </c>
      <c r="X42" s="21">
        <f t="shared" si="8"/>
        <v>1744446267</v>
      </c>
      <c r="Y42" s="21">
        <f t="shared" si="8"/>
        <v>-336206249</v>
      </c>
      <c r="Z42" s="4">
        <f>+IF(X42&lt;&gt;0,+(Y42/X42)*100,0)</f>
        <v>-19.272949551962327</v>
      </c>
      <c r="AA42" s="19">
        <f>SUM(AA43:AA46)</f>
        <v>6359094196</v>
      </c>
    </row>
    <row r="43" spans="1:27" ht="13.5">
      <c r="A43" s="5" t="s">
        <v>47</v>
      </c>
      <c r="B43" s="3"/>
      <c r="C43" s="22">
        <v>635615634</v>
      </c>
      <c r="D43" s="22"/>
      <c r="E43" s="23">
        <v>3584396443</v>
      </c>
      <c r="F43" s="24">
        <v>3584396443</v>
      </c>
      <c r="G43" s="24">
        <v>305144223</v>
      </c>
      <c r="H43" s="24">
        <v>336124213</v>
      </c>
      <c r="I43" s="24">
        <v>269049821</v>
      </c>
      <c r="J43" s="24">
        <v>910318257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910318257</v>
      </c>
      <c r="X43" s="24">
        <v>1174069501</v>
      </c>
      <c r="Y43" s="24">
        <v>-263751244</v>
      </c>
      <c r="Z43" s="6">
        <v>-22.46</v>
      </c>
      <c r="AA43" s="22">
        <v>3584396443</v>
      </c>
    </row>
    <row r="44" spans="1:27" ht="13.5">
      <c r="A44" s="5" t="s">
        <v>48</v>
      </c>
      <c r="B44" s="3"/>
      <c r="C44" s="22">
        <v>346689882</v>
      </c>
      <c r="D44" s="22"/>
      <c r="E44" s="23">
        <v>1757764680</v>
      </c>
      <c r="F44" s="24">
        <v>1757764680</v>
      </c>
      <c r="G44" s="24">
        <v>136967462</v>
      </c>
      <c r="H44" s="24">
        <v>103202025</v>
      </c>
      <c r="I44" s="24">
        <v>94355977</v>
      </c>
      <c r="J44" s="24">
        <v>334525464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334525464</v>
      </c>
      <c r="X44" s="24">
        <v>356626432</v>
      </c>
      <c r="Y44" s="24">
        <v>-22100968</v>
      </c>
      <c r="Z44" s="6">
        <v>-6.2</v>
      </c>
      <c r="AA44" s="22">
        <v>1757764680</v>
      </c>
    </row>
    <row r="45" spans="1:27" ht="13.5">
      <c r="A45" s="5" t="s">
        <v>49</v>
      </c>
      <c r="B45" s="3"/>
      <c r="C45" s="25">
        <v>133799054</v>
      </c>
      <c r="D45" s="25"/>
      <c r="E45" s="26">
        <v>519988857</v>
      </c>
      <c r="F45" s="27">
        <v>519988857</v>
      </c>
      <c r="G45" s="27">
        <v>21620415</v>
      </c>
      <c r="H45" s="27">
        <v>28234089</v>
      </c>
      <c r="I45" s="27">
        <v>23348691</v>
      </c>
      <c r="J45" s="27">
        <v>73203195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73203195</v>
      </c>
      <c r="X45" s="27">
        <v>123210382</v>
      </c>
      <c r="Y45" s="27">
        <v>-50007187</v>
      </c>
      <c r="Z45" s="7">
        <v>-40.59</v>
      </c>
      <c r="AA45" s="25">
        <v>519988857</v>
      </c>
    </row>
    <row r="46" spans="1:27" ht="13.5">
      <c r="A46" s="5" t="s">
        <v>50</v>
      </c>
      <c r="B46" s="3"/>
      <c r="C46" s="22">
        <v>82673201</v>
      </c>
      <c r="D46" s="22"/>
      <c r="E46" s="23">
        <v>496944216</v>
      </c>
      <c r="F46" s="24">
        <v>496944216</v>
      </c>
      <c r="G46" s="24">
        <v>28854416</v>
      </c>
      <c r="H46" s="24">
        <v>30557200</v>
      </c>
      <c r="I46" s="24">
        <v>30781486</v>
      </c>
      <c r="J46" s="24">
        <v>90193102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90193102</v>
      </c>
      <c r="X46" s="24">
        <v>90539952</v>
      </c>
      <c r="Y46" s="24">
        <v>-346850</v>
      </c>
      <c r="Z46" s="6">
        <v>-0.38</v>
      </c>
      <c r="AA46" s="22">
        <v>496944216</v>
      </c>
    </row>
    <row r="47" spans="1:27" ht="13.5">
      <c r="A47" s="2" t="s">
        <v>51</v>
      </c>
      <c r="B47" s="8" t="s">
        <v>52</v>
      </c>
      <c r="C47" s="19">
        <v>8161639</v>
      </c>
      <c r="D47" s="19"/>
      <c r="E47" s="20">
        <v>217970414</v>
      </c>
      <c r="F47" s="21">
        <v>217970414</v>
      </c>
      <c r="G47" s="21">
        <v>1767034</v>
      </c>
      <c r="H47" s="21">
        <v>1895844</v>
      </c>
      <c r="I47" s="21">
        <v>1227257</v>
      </c>
      <c r="J47" s="21">
        <v>4890135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4890135</v>
      </c>
      <c r="X47" s="21">
        <v>21232898</v>
      </c>
      <c r="Y47" s="21">
        <v>-16342763</v>
      </c>
      <c r="Z47" s="4">
        <v>-76.97</v>
      </c>
      <c r="AA47" s="19">
        <v>217970414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3350846332</v>
      </c>
      <c r="D48" s="40">
        <f>+D28+D32+D38+D42+D47</f>
        <v>0</v>
      </c>
      <c r="E48" s="41">
        <f t="shared" si="9"/>
        <v>13482586520</v>
      </c>
      <c r="F48" s="42">
        <f t="shared" si="9"/>
        <v>13482586520</v>
      </c>
      <c r="G48" s="42">
        <f t="shared" si="9"/>
        <v>857701738</v>
      </c>
      <c r="H48" s="42">
        <f t="shared" si="9"/>
        <v>944913889</v>
      </c>
      <c r="I48" s="42">
        <f t="shared" si="9"/>
        <v>828982438</v>
      </c>
      <c r="J48" s="42">
        <f t="shared" si="9"/>
        <v>2631598065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2631598065</v>
      </c>
      <c r="X48" s="42">
        <f t="shared" si="9"/>
        <v>3746741591</v>
      </c>
      <c r="Y48" s="42">
        <f t="shared" si="9"/>
        <v>-1115143526</v>
      </c>
      <c r="Z48" s="43">
        <f>+IF(X48&lt;&gt;0,+(Y48/X48)*100,0)</f>
        <v>-29.763022053046623</v>
      </c>
      <c r="AA48" s="40">
        <f>+AA28+AA32+AA38+AA42+AA47</f>
        <v>13482586520</v>
      </c>
    </row>
    <row r="49" spans="1:27" ht="13.5">
      <c r="A49" s="14" t="s">
        <v>58</v>
      </c>
      <c r="B49" s="15"/>
      <c r="C49" s="44">
        <f aca="true" t="shared" si="10" ref="C49:Y49">+C25-C48</f>
        <v>-131636122</v>
      </c>
      <c r="D49" s="44">
        <f>+D25-D48</f>
        <v>0</v>
      </c>
      <c r="E49" s="45">
        <f t="shared" si="10"/>
        <v>971789354</v>
      </c>
      <c r="F49" s="46">
        <f t="shared" si="10"/>
        <v>971789354</v>
      </c>
      <c r="G49" s="46">
        <f t="shared" si="10"/>
        <v>949287819</v>
      </c>
      <c r="H49" s="46">
        <f t="shared" si="10"/>
        <v>108981527</v>
      </c>
      <c r="I49" s="46">
        <f t="shared" si="10"/>
        <v>-241411795</v>
      </c>
      <c r="J49" s="46">
        <f t="shared" si="10"/>
        <v>816857551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816857551</v>
      </c>
      <c r="X49" s="46">
        <f>IF(F25=F48,0,X25-X48)</f>
        <v>550550752</v>
      </c>
      <c r="Y49" s="46">
        <f t="shared" si="10"/>
        <v>266306799</v>
      </c>
      <c r="Z49" s="47">
        <f>+IF(X49&lt;&gt;0,+(Y49/X49)*100,0)</f>
        <v>48.37098088279425</v>
      </c>
      <c r="AA49" s="44">
        <f>+AA25-AA48</f>
        <v>971789354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445966856</v>
      </c>
      <c r="F5" s="21">
        <f t="shared" si="0"/>
        <v>445966856</v>
      </c>
      <c r="G5" s="21">
        <f t="shared" si="0"/>
        <v>42555305</v>
      </c>
      <c r="H5" s="21">
        <f t="shared" si="0"/>
        <v>55707853</v>
      </c>
      <c r="I5" s="21">
        <f t="shared" si="0"/>
        <v>43994080</v>
      </c>
      <c r="J5" s="21">
        <f t="shared" si="0"/>
        <v>142257238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142257238</v>
      </c>
      <c r="X5" s="21">
        <f t="shared" si="0"/>
        <v>115113048</v>
      </c>
      <c r="Y5" s="21">
        <f t="shared" si="0"/>
        <v>27144190</v>
      </c>
      <c r="Z5" s="4">
        <f>+IF(X5&lt;&gt;0,+(Y5/X5)*100,0)</f>
        <v>23.580463267726177</v>
      </c>
      <c r="AA5" s="19">
        <f>SUM(AA6:AA8)</f>
        <v>445966856</v>
      </c>
    </row>
    <row r="6" spans="1:27" ht="13.5">
      <c r="A6" s="5" t="s">
        <v>33</v>
      </c>
      <c r="B6" s="3"/>
      <c r="C6" s="22"/>
      <c r="D6" s="22"/>
      <c r="E6" s="23">
        <v>151140747</v>
      </c>
      <c r="F6" s="24">
        <v>151140747</v>
      </c>
      <c r="G6" s="24">
        <v>11618876</v>
      </c>
      <c r="H6" s="24">
        <v>16022698</v>
      </c>
      <c r="I6" s="24">
        <v>12952952</v>
      </c>
      <c r="J6" s="24">
        <v>40594526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40594526</v>
      </c>
      <c r="X6" s="24">
        <v>39705933</v>
      </c>
      <c r="Y6" s="24">
        <v>888593</v>
      </c>
      <c r="Z6" s="6">
        <v>2.24</v>
      </c>
      <c r="AA6" s="22">
        <v>151140747</v>
      </c>
    </row>
    <row r="7" spans="1:27" ht="13.5">
      <c r="A7" s="5" t="s">
        <v>34</v>
      </c>
      <c r="B7" s="3"/>
      <c r="C7" s="25"/>
      <c r="D7" s="25"/>
      <c r="E7" s="26">
        <v>290497953</v>
      </c>
      <c r="F7" s="27">
        <v>290497953</v>
      </c>
      <c r="G7" s="27">
        <v>30760212</v>
      </c>
      <c r="H7" s="27">
        <v>39571043</v>
      </c>
      <c r="I7" s="27">
        <v>30797872</v>
      </c>
      <c r="J7" s="27">
        <v>101129127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101129127</v>
      </c>
      <c r="X7" s="27">
        <v>74294369</v>
      </c>
      <c r="Y7" s="27">
        <v>26834758</v>
      </c>
      <c r="Z7" s="7">
        <v>36.12</v>
      </c>
      <c r="AA7" s="25">
        <v>290497953</v>
      </c>
    </row>
    <row r="8" spans="1:27" ht="13.5">
      <c r="A8" s="5" t="s">
        <v>35</v>
      </c>
      <c r="B8" s="3"/>
      <c r="C8" s="22"/>
      <c r="D8" s="22"/>
      <c r="E8" s="23">
        <v>4328156</v>
      </c>
      <c r="F8" s="24">
        <v>4328156</v>
      </c>
      <c r="G8" s="24">
        <v>176217</v>
      </c>
      <c r="H8" s="24">
        <v>114112</v>
      </c>
      <c r="I8" s="24">
        <v>243256</v>
      </c>
      <c r="J8" s="24">
        <v>533585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533585</v>
      </c>
      <c r="X8" s="24">
        <v>1112746</v>
      </c>
      <c r="Y8" s="24">
        <v>-579161</v>
      </c>
      <c r="Z8" s="6">
        <v>-52.05</v>
      </c>
      <c r="AA8" s="22">
        <v>4328156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18422425</v>
      </c>
      <c r="F9" s="21">
        <f t="shared" si="1"/>
        <v>18422425</v>
      </c>
      <c r="G9" s="21">
        <f t="shared" si="1"/>
        <v>1820513</v>
      </c>
      <c r="H9" s="21">
        <f t="shared" si="1"/>
        <v>1668635</v>
      </c>
      <c r="I9" s="21">
        <f t="shared" si="1"/>
        <v>1603368</v>
      </c>
      <c r="J9" s="21">
        <f t="shared" si="1"/>
        <v>5092516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5092516</v>
      </c>
      <c r="X9" s="21">
        <f t="shared" si="1"/>
        <v>4277001</v>
      </c>
      <c r="Y9" s="21">
        <f t="shared" si="1"/>
        <v>815515</v>
      </c>
      <c r="Z9" s="4">
        <f>+IF(X9&lt;&gt;0,+(Y9/X9)*100,0)</f>
        <v>19.067449364636577</v>
      </c>
      <c r="AA9" s="19">
        <f>SUM(AA10:AA14)</f>
        <v>18422425</v>
      </c>
    </row>
    <row r="10" spans="1:27" ht="13.5">
      <c r="A10" s="5" t="s">
        <v>37</v>
      </c>
      <c r="B10" s="3"/>
      <c r="C10" s="22"/>
      <c r="D10" s="22"/>
      <c r="E10" s="23">
        <v>2681876</v>
      </c>
      <c r="F10" s="24">
        <v>2681876</v>
      </c>
      <c r="G10" s="24">
        <v>137905</v>
      </c>
      <c r="H10" s="24">
        <v>250607</v>
      </c>
      <c r="I10" s="24">
        <v>232043</v>
      </c>
      <c r="J10" s="24">
        <v>620555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620555</v>
      </c>
      <c r="X10" s="24">
        <v>688924</v>
      </c>
      <c r="Y10" s="24">
        <v>-68369</v>
      </c>
      <c r="Z10" s="6">
        <v>-9.92</v>
      </c>
      <c r="AA10" s="22">
        <v>2681876</v>
      </c>
    </row>
    <row r="11" spans="1:27" ht="13.5">
      <c r="A11" s="5" t="s">
        <v>38</v>
      </c>
      <c r="B11" s="3"/>
      <c r="C11" s="22"/>
      <c r="D11" s="22"/>
      <c r="E11" s="23">
        <v>1135000</v>
      </c>
      <c r="F11" s="24">
        <v>1135000</v>
      </c>
      <c r="G11" s="24">
        <v>185807</v>
      </c>
      <c r="H11" s="24">
        <v>129965</v>
      </c>
      <c r="I11" s="24">
        <v>109096</v>
      </c>
      <c r="J11" s="24">
        <v>424868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424868</v>
      </c>
      <c r="X11" s="24">
        <v>273293</v>
      </c>
      <c r="Y11" s="24">
        <v>151575</v>
      </c>
      <c r="Z11" s="6">
        <v>55.46</v>
      </c>
      <c r="AA11" s="22">
        <v>1135000</v>
      </c>
    </row>
    <row r="12" spans="1:27" ht="13.5">
      <c r="A12" s="5" t="s">
        <v>39</v>
      </c>
      <c r="B12" s="3"/>
      <c r="C12" s="22"/>
      <c r="D12" s="22"/>
      <c r="E12" s="23">
        <v>13897339</v>
      </c>
      <c r="F12" s="24">
        <v>13897339</v>
      </c>
      <c r="G12" s="24">
        <v>1172280</v>
      </c>
      <c r="H12" s="24">
        <v>1016393</v>
      </c>
      <c r="I12" s="24">
        <v>992839</v>
      </c>
      <c r="J12" s="24">
        <v>3181512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3181512</v>
      </c>
      <c r="X12" s="24">
        <v>3182603</v>
      </c>
      <c r="Y12" s="24">
        <v>-1091</v>
      </c>
      <c r="Z12" s="6">
        <v>-0.03</v>
      </c>
      <c r="AA12" s="22">
        <v>13897339</v>
      </c>
    </row>
    <row r="13" spans="1:27" ht="13.5">
      <c r="A13" s="5" t="s">
        <v>40</v>
      </c>
      <c r="B13" s="3"/>
      <c r="C13" s="22"/>
      <c r="D13" s="22"/>
      <c r="E13" s="23">
        <v>706334</v>
      </c>
      <c r="F13" s="24">
        <v>706334</v>
      </c>
      <c r="G13" s="24">
        <v>324428</v>
      </c>
      <c r="H13" s="24">
        <v>271577</v>
      </c>
      <c r="I13" s="24">
        <v>269343</v>
      </c>
      <c r="J13" s="24">
        <v>865348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865348</v>
      </c>
      <c r="X13" s="24">
        <v>132181</v>
      </c>
      <c r="Y13" s="24">
        <v>733167</v>
      </c>
      <c r="Z13" s="6">
        <v>554.67</v>
      </c>
      <c r="AA13" s="22">
        <v>706334</v>
      </c>
    </row>
    <row r="14" spans="1:27" ht="13.5">
      <c r="A14" s="5" t="s">
        <v>41</v>
      </c>
      <c r="B14" s="3"/>
      <c r="C14" s="25"/>
      <c r="D14" s="25"/>
      <c r="E14" s="26">
        <v>1876</v>
      </c>
      <c r="F14" s="27">
        <v>1876</v>
      </c>
      <c r="G14" s="27">
        <v>93</v>
      </c>
      <c r="H14" s="27">
        <v>93</v>
      </c>
      <c r="I14" s="27">
        <v>47</v>
      </c>
      <c r="J14" s="27">
        <v>233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233</v>
      </c>
      <c r="X14" s="27"/>
      <c r="Y14" s="27">
        <v>233</v>
      </c>
      <c r="Z14" s="7">
        <v>0</v>
      </c>
      <c r="AA14" s="25">
        <v>1876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797760261</v>
      </c>
      <c r="F15" s="21">
        <f t="shared" si="2"/>
        <v>797760261</v>
      </c>
      <c r="G15" s="21">
        <f t="shared" si="2"/>
        <v>2897360</v>
      </c>
      <c r="H15" s="21">
        <f t="shared" si="2"/>
        <v>4374036</v>
      </c>
      <c r="I15" s="21">
        <f t="shared" si="2"/>
        <v>-150457</v>
      </c>
      <c r="J15" s="21">
        <f t="shared" si="2"/>
        <v>7120939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7120939</v>
      </c>
      <c r="X15" s="21">
        <f t="shared" si="2"/>
        <v>32705642</v>
      </c>
      <c r="Y15" s="21">
        <f t="shared" si="2"/>
        <v>-25584703</v>
      </c>
      <c r="Z15" s="4">
        <f>+IF(X15&lt;&gt;0,+(Y15/X15)*100,0)</f>
        <v>-78.22718477747662</v>
      </c>
      <c r="AA15" s="19">
        <f>SUM(AA16:AA18)</f>
        <v>797760261</v>
      </c>
    </row>
    <row r="16" spans="1:27" ht="13.5">
      <c r="A16" s="5" t="s">
        <v>43</v>
      </c>
      <c r="B16" s="3"/>
      <c r="C16" s="22"/>
      <c r="D16" s="22"/>
      <c r="E16" s="23">
        <v>49256491</v>
      </c>
      <c r="F16" s="24">
        <v>49256491</v>
      </c>
      <c r="G16" s="24">
        <v>266393</v>
      </c>
      <c r="H16" s="24">
        <v>2159764</v>
      </c>
      <c r="I16" s="24">
        <v>408675</v>
      </c>
      <c r="J16" s="24">
        <v>2834832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2834832</v>
      </c>
      <c r="X16" s="24">
        <v>14227679</v>
      </c>
      <c r="Y16" s="24">
        <v>-11392847</v>
      </c>
      <c r="Z16" s="6">
        <v>-80.08</v>
      </c>
      <c r="AA16" s="22">
        <v>49256491</v>
      </c>
    </row>
    <row r="17" spans="1:27" ht="13.5">
      <c r="A17" s="5" t="s">
        <v>44</v>
      </c>
      <c r="B17" s="3"/>
      <c r="C17" s="22"/>
      <c r="D17" s="22"/>
      <c r="E17" s="23">
        <v>748500462</v>
      </c>
      <c r="F17" s="24">
        <v>748500462</v>
      </c>
      <c r="G17" s="24">
        <v>2630967</v>
      </c>
      <c r="H17" s="24">
        <v>2214272</v>
      </c>
      <c r="I17" s="24">
        <v>-559132</v>
      </c>
      <c r="J17" s="24">
        <v>4286107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4286107</v>
      </c>
      <c r="X17" s="24">
        <v>18477963</v>
      </c>
      <c r="Y17" s="24">
        <v>-14191856</v>
      </c>
      <c r="Z17" s="6">
        <v>-76.8</v>
      </c>
      <c r="AA17" s="22">
        <v>748500462</v>
      </c>
    </row>
    <row r="18" spans="1:27" ht="13.5">
      <c r="A18" s="5" t="s">
        <v>45</v>
      </c>
      <c r="B18" s="3"/>
      <c r="C18" s="22"/>
      <c r="D18" s="22"/>
      <c r="E18" s="23">
        <v>3308</v>
      </c>
      <c r="F18" s="24">
        <v>3308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>
        <v>3308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3023835598</v>
      </c>
      <c r="F19" s="21">
        <f t="shared" si="3"/>
        <v>3023835598</v>
      </c>
      <c r="G19" s="21">
        <f t="shared" si="3"/>
        <v>194816596</v>
      </c>
      <c r="H19" s="21">
        <f t="shared" si="3"/>
        <v>322656919</v>
      </c>
      <c r="I19" s="21">
        <f t="shared" si="3"/>
        <v>107265371</v>
      </c>
      <c r="J19" s="21">
        <f t="shared" si="3"/>
        <v>624738886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624738886</v>
      </c>
      <c r="X19" s="21">
        <f t="shared" si="3"/>
        <v>723351518</v>
      </c>
      <c r="Y19" s="21">
        <f t="shared" si="3"/>
        <v>-98612632</v>
      </c>
      <c r="Z19" s="4">
        <f>+IF(X19&lt;&gt;0,+(Y19/X19)*100,0)</f>
        <v>-13.632740036635962</v>
      </c>
      <c r="AA19" s="19">
        <f>SUM(AA20:AA23)</f>
        <v>3023835598</v>
      </c>
    </row>
    <row r="20" spans="1:27" ht="13.5">
      <c r="A20" s="5" t="s">
        <v>47</v>
      </c>
      <c r="B20" s="3"/>
      <c r="C20" s="22"/>
      <c r="D20" s="22"/>
      <c r="E20" s="23">
        <v>1937788053</v>
      </c>
      <c r="F20" s="24">
        <v>1937788053</v>
      </c>
      <c r="G20" s="24">
        <v>155984706</v>
      </c>
      <c r="H20" s="24">
        <v>170736226</v>
      </c>
      <c r="I20" s="24">
        <v>69167209</v>
      </c>
      <c r="J20" s="24">
        <v>395888141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395888141</v>
      </c>
      <c r="X20" s="24">
        <v>481409955</v>
      </c>
      <c r="Y20" s="24">
        <v>-85521814</v>
      </c>
      <c r="Z20" s="6">
        <v>-17.76</v>
      </c>
      <c r="AA20" s="22">
        <v>1937788053</v>
      </c>
    </row>
    <row r="21" spans="1:27" ht="13.5">
      <c r="A21" s="5" t="s">
        <v>48</v>
      </c>
      <c r="B21" s="3"/>
      <c r="C21" s="22"/>
      <c r="D21" s="22"/>
      <c r="E21" s="23">
        <v>694669185</v>
      </c>
      <c r="F21" s="24">
        <v>694669185</v>
      </c>
      <c r="G21" s="24">
        <v>25490979</v>
      </c>
      <c r="H21" s="24">
        <v>98631087</v>
      </c>
      <c r="I21" s="24">
        <v>23689468</v>
      </c>
      <c r="J21" s="24">
        <v>147811534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147811534</v>
      </c>
      <c r="X21" s="24">
        <v>157662451</v>
      </c>
      <c r="Y21" s="24">
        <v>-9850917</v>
      </c>
      <c r="Z21" s="6">
        <v>-6.25</v>
      </c>
      <c r="AA21" s="22">
        <v>694669185</v>
      </c>
    </row>
    <row r="22" spans="1:27" ht="13.5">
      <c r="A22" s="5" t="s">
        <v>49</v>
      </c>
      <c r="B22" s="3"/>
      <c r="C22" s="25"/>
      <c r="D22" s="25"/>
      <c r="E22" s="26">
        <v>238314240</v>
      </c>
      <c r="F22" s="27">
        <v>238314240</v>
      </c>
      <c r="G22" s="27">
        <v>6132166</v>
      </c>
      <c r="H22" s="27">
        <v>24926046</v>
      </c>
      <c r="I22" s="27">
        <v>6412258</v>
      </c>
      <c r="J22" s="27">
        <v>37470470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37470470</v>
      </c>
      <c r="X22" s="27">
        <v>49363743</v>
      </c>
      <c r="Y22" s="27">
        <v>-11893273</v>
      </c>
      <c r="Z22" s="7">
        <v>-24.09</v>
      </c>
      <c r="AA22" s="25">
        <v>238314240</v>
      </c>
    </row>
    <row r="23" spans="1:27" ht="13.5">
      <c r="A23" s="5" t="s">
        <v>50</v>
      </c>
      <c r="B23" s="3"/>
      <c r="C23" s="22"/>
      <c r="D23" s="22"/>
      <c r="E23" s="23">
        <v>153064120</v>
      </c>
      <c r="F23" s="24">
        <v>153064120</v>
      </c>
      <c r="G23" s="24">
        <v>7208745</v>
      </c>
      <c r="H23" s="24">
        <v>28363560</v>
      </c>
      <c r="I23" s="24">
        <v>7996436</v>
      </c>
      <c r="J23" s="24">
        <v>43568741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43568741</v>
      </c>
      <c r="X23" s="24">
        <v>34915369</v>
      </c>
      <c r="Y23" s="24">
        <v>8653372</v>
      </c>
      <c r="Z23" s="6">
        <v>24.78</v>
      </c>
      <c r="AA23" s="22">
        <v>153064120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4285985140</v>
      </c>
      <c r="F25" s="42">
        <f t="shared" si="4"/>
        <v>4285985140</v>
      </c>
      <c r="G25" s="42">
        <f t="shared" si="4"/>
        <v>242089774</v>
      </c>
      <c r="H25" s="42">
        <f t="shared" si="4"/>
        <v>384407443</v>
      </c>
      <c r="I25" s="42">
        <f t="shared" si="4"/>
        <v>152712362</v>
      </c>
      <c r="J25" s="42">
        <f t="shared" si="4"/>
        <v>779209579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779209579</v>
      </c>
      <c r="X25" s="42">
        <f t="shared" si="4"/>
        <v>875447209</v>
      </c>
      <c r="Y25" s="42">
        <f t="shared" si="4"/>
        <v>-96237630</v>
      </c>
      <c r="Z25" s="43">
        <f>+IF(X25&lt;&gt;0,+(Y25/X25)*100,0)</f>
        <v>-10.992967823831396</v>
      </c>
      <c r="AA25" s="40">
        <f>+AA5+AA9+AA15+AA19+AA24</f>
        <v>4285985140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430289937</v>
      </c>
      <c r="F28" s="21">
        <f t="shared" si="5"/>
        <v>430289937</v>
      </c>
      <c r="G28" s="21">
        <f t="shared" si="5"/>
        <v>29451644</v>
      </c>
      <c r="H28" s="21">
        <f t="shared" si="5"/>
        <v>30299699</v>
      </c>
      <c r="I28" s="21">
        <f t="shared" si="5"/>
        <v>24227291</v>
      </c>
      <c r="J28" s="21">
        <f t="shared" si="5"/>
        <v>83978634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83978634</v>
      </c>
      <c r="X28" s="21">
        <f t="shared" si="5"/>
        <v>88466471</v>
      </c>
      <c r="Y28" s="21">
        <f t="shared" si="5"/>
        <v>-4487837</v>
      </c>
      <c r="Z28" s="4">
        <f>+IF(X28&lt;&gt;0,+(Y28/X28)*100,0)</f>
        <v>-5.0729241816371315</v>
      </c>
      <c r="AA28" s="19">
        <f>SUM(AA29:AA31)</f>
        <v>430289937</v>
      </c>
    </row>
    <row r="29" spans="1:27" ht="13.5">
      <c r="A29" s="5" t="s">
        <v>33</v>
      </c>
      <c r="B29" s="3"/>
      <c r="C29" s="22"/>
      <c r="D29" s="22"/>
      <c r="E29" s="23">
        <v>147575657</v>
      </c>
      <c r="F29" s="24">
        <v>147575657</v>
      </c>
      <c r="G29" s="24">
        <v>7942472</v>
      </c>
      <c r="H29" s="24">
        <v>11387835</v>
      </c>
      <c r="I29" s="24">
        <v>8108015</v>
      </c>
      <c r="J29" s="24">
        <v>27438322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27438322</v>
      </c>
      <c r="X29" s="24">
        <v>30266189</v>
      </c>
      <c r="Y29" s="24">
        <v>-2827867</v>
      </c>
      <c r="Z29" s="6">
        <v>-9.34</v>
      </c>
      <c r="AA29" s="22">
        <v>147575657</v>
      </c>
    </row>
    <row r="30" spans="1:27" ht="13.5">
      <c r="A30" s="5" t="s">
        <v>34</v>
      </c>
      <c r="B30" s="3"/>
      <c r="C30" s="25"/>
      <c r="D30" s="25"/>
      <c r="E30" s="26">
        <v>168083872</v>
      </c>
      <c r="F30" s="27">
        <v>168083872</v>
      </c>
      <c r="G30" s="27">
        <v>14443705</v>
      </c>
      <c r="H30" s="27">
        <v>8847139</v>
      </c>
      <c r="I30" s="27">
        <v>6614372</v>
      </c>
      <c r="J30" s="27">
        <v>29905216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29905216</v>
      </c>
      <c r="X30" s="27">
        <v>29211501</v>
      </c>
      <c r="Y30" s="27">
        <v>693715</v>
      </c>
      <c r="Z30" s="7">
        <v>2.37</v>
      </c>
      <c r="AA30" s="25">
        <v>168083872</v>
      </c>
    </row>
    <row r="31" spans="1:27" ht="13.5">
      <c r="A31" s="5" t="s">
        <v>35</v>
      </c>
      <c r="B31" s="3"/>
      <c r="C31" s="22"/>
      <c r="D31" s="22"/>
      <c r="E31" s="23">
        <v>114630408</v>
      </c>
      <c r="F31" s="24">
        <v>114630408</v>
      </c>
      <c r="G31" s="24">
        <v>7065467</v>
      </c>
      <c r="H31" s="24">
        <v>10064725</v>
      </c>
      <c r="I31" s="24">
        <v>9504904</v>
      </c>
      <c r="J31" s="24">
        <v>26635096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26635096</v>
      </c>
      <c r="X31" s="24">
        <v>28988781</v>
      </c>
      <c r="Y31" s="24">
        <v>-2353685</v>
      </c>
      <c r="Z31" s="6">
        <v>-8.12</v>
      </c>
      <c r="AA31" s="22">
        <v>114630408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305963801</v>
      </c>
      <c r="F32" s="21">
        <f t="shared" si="6"/>
        <v>305963801</v>
      </c>
      <c r="G32" s="21">
        <f t="shared" si="6"/>
        <v>16995819</v>
      </c>
      <c r="H32" s="21">
        <f t="shared" si="6"/>
        <v>18028043</v>
      </c>
      <c r="I32" s="21">
        <f t="shared" si="6"/>
        <v>17490025</v>
      </c>
      <c r="J32" s="21">
        <f t="shared" si="6"/>
        <v>52513887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52513887</v>
      </c>
      <c r="X32" s="21">
        <f t="shared" si="6"/>
        <v>78462968</v>
      </c>
      <c r="Y32" s="21">
        <f t="shared" si="6"/>
        <v>-25949081</v>
      </c>
      <c r="Z32" s="4">
        <f>+IF(X32&lt;&gt;0,+(Y32/X32)*100,0)</f>
        <v>-33.0717555828375</v>
      </c>
      <c r="AA32" s="19">
        <f>SUM(AA33:AA37)</f>
        <v>305963801</v>
      </c>
    </row>
    <row r="33" spans="1:27" ht="13.5">
      <c r="A33" s="5" t="s">
        <v>37</v>
      </c>
      <c r="B33" s="3"/>
      <c r="C33" s="22"/>
      <c r="D33" s="22"/>
      <c r="E33" s="23">
        <v>51948767</v>
      </c>
      <c r="F33" s="24">
        <v>51948767</v>
      </c>
      <c r="G33" s="24">
        <v>3601744</v>
      </c>
      <c r="H33" s="24">
        <v>3387110</v>
      </c>
      <c r="I33" s="24">
        <v>3660901</v>
      </c>
      <c r="J33" s="24">
        <v>10649755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10649755</v>
      </c>
      <c r="X33" s="24">
        <v>12419292</v>
      </c>
      <c r="Y33" s="24">
        <v>-1769537</v>
      </c>
      <c r="Z33" s="6">
        <v>-14.25</v>
      </c>
      <c r="AA33" s="22">
        <v>51948767</v>
      </c>
    </row>
    <row r="34" spans="1:27" ht="13.5">
      <c r="A34" s="5" t="s">
        <v>38</v>
      </c>
      <c r="B34" s="3"/>
      <c r="C34" s="22"/>
      <c r="D34" s="22"/>
      <c r="E34" s="23">
        <v>103934766</v>
      </c>
      <c r="F34" s="24">
        <v>103934766</v>
      </c>
      <c r="G34" s="24">
        <v>3825559</v>
      </c>
      <c r="H34" s="24">
        <v>4072115</v>
      </c>
      <c r="I34" s="24">
        <v>3397707</v>
      </c>
      <c r="J34" s="24">
        <v>11295381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11295381</v>
      </c>
      <c r="X34" s="24">
        <v>26264867</v>
      </c>
      <c r="Y34" s="24">
        <v>-14969486</v>
      </c>
      <c r="Z34" s="6">
        <v>-56.99</v>
      </c>
      <c r="AA34" s="22">
        <v>103934766</v>
      </c>
    </row>
    <row r="35" spans="1:27" ht="13.5">
      <c r="A35" s="5" t="s">
        <v>39</v>
      </c>
      <c r="B35" s="3"/>
      <c r="C35" s="22"/>
      <c r="D35" s="22"/>
      <c r="E35" s="23">
        <v>125803288</v>
      </c>
      <c r="F35" s="24">
        <v>125803288</v>
      </c>
      <c r="G35" s="24">
        <v>8565189</v>
      </c>
      <c r="H35" s="24">
        <v>9863036</v>
      </c>
      <c r="I35" s="24">
        <v>9695846</v>
      </c>
      <c r="J35" s="24">
        <v>28124071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28124071</v>
      </c>
      <c r="X35" s="24">
        <v>34087449</v>
      </c>
      <c r="Y35" s="24">
        <v>-5963378</v>
      </c>
      <c r="Z35" s="6">
        <v>-17.49</v>
      </c>
      <c r="AA35" s="22">
        <v>125803288</v>
      </c>
    </row>
    <row r="36" spans="1:27" ht="13.5">
      <c r="A36" s="5" t="s">
        <v>40</v>
      </c>
      <c r="B36" s="3"/>
      <c r="C36" s="22"/>
      <c r="D36" s="22"/>
      <c r="E36" s="23">
        <v>20462100</v>
      </c>
      <c r="F36" s="24">
        <v>20462100</v>
      </c>
      <c r="G36" s="24">
        <v>972419</v>
      </c>
      <c r="H36" s="24">
        <v>652023</v>
      </c>
      <c r="I36" s="24">
        <v>704334</v>
      </c>
      <c r="J36" s="24">
        <v>2328776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2328776</v>
      </c>
      <c r="X36" s="24">
        <v>5028397</v>
      </c>
      <c r="Y36" s="24">
        <v>-2699621</v>
      </c>
      <c r="Z36" s="6">
        <v>-53.69</v>
      </c>
      <c r="AA36" s="22">
        <v>20462100</v>
      </c>
    </row>
    <row r="37" spans="1:27" ht="13.5">
      <c r="A37" s="5" t="s">
        <v>41</v>
      </c>
      <c r="B37" s="3"/>
      <c r="C37" s="25"/>
      <c r="D37" s="25"/>
      <c r="E37" s="26">
        <v>3814880</v>
      </c>
      <c r="F37" s="27">
        <v>3814880</v>
      </c>
      <c r="G37" s="27">
        <v>30908</v>
      </c>
      <c r="H37" s="27">
        <v>53759</v>
      </c>
      <c r="I37" s="27">
        <v>31237</v>
      </c>
      <c r="J37" s="27">
        <v>115904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115904</v>
      </c>
      <c r="X37" s="27">
        <v>662963</v>
      </c>
      <c r="Y37" s="27">
        <v>-547059</v>
      </c>
      <c r="Z37" s="7">
        <v>-82.52</v>
      </c>
      <c r="AA37" s="25">
        <v>3814880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322816372</v>
      </c>
      <c r="F38" s="21">
        <f t="shared" si="7"/>
        <v>322816372</v>
      </c>
      <c r="G38" s="21">
        <f t="shared" si="7"/>
        <v>24667322</v>
      </c>
      <c r="H38" s="21">
        <f t="shared" si="7"/>
        <v>29915399</v>
      </c>
      <c r="I38" s="21">
        <f t="shared" si="7"/>
        <v>26639149</v>
      </c>
      <c r="J38" s="21">
        <f t="shared" si="7"/>
        <v>81221870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81221870</v>
      </c>
      <c r="X38" s="21">
        <f t="shared" si="7"/>
        <v>75371155</v>
      </c>
      <c r="Y38" s="21">
        <f t="shared" si="7"/>
        <v>5850715</v>
      </c>
      <c r="Z38" s="4">
        <f>+IF(X38&lt;&gt;0,+(Y38/X38)*100,0)</f>
        <v>7.762538599813151</v>
      </c>
      <c r="AA38" s="19">
        <f>SUM(AA39:AA41)</f>
        <v>322816372</v>
      </c>
    </row>
    <row r="39" spans="1:27" ht="13.5">
      <c r="A39" s="5" t="s">
        <v>43</v>
      </c>
      <c r="B39" s="3"/>
      <c r="C39" s="22"/>
      <c r="D39" s="22"/>
      <c r="E39" s="23">
        <v>46421452</v>
      </c>
      <c r="F39" s="24">
        <v>46421452</v>
      </c>
      <c r="G39" s="24">
        <v>3875765</v>
      </c>
      <c r="H39" s="24">
        <v>3121026</v>
      </c>
      <c r="I39" s="24">
        <v>4340012</v>
      </c>
      <c r="J39" s="24">
        <v>11336803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11336803</v>
      </c>
      <c r="X39" s="24">
        <v>7769662</v>
      </c>
      <c r="Y39" s="24">
        <v>3567141</v>
      </c>
      <c r="Z39" s="6">
        <v>45.91</v>
      </c>
      <c r="AA39" s="22">
        <v>46421452</v>
      </c>
    </row>
    <row r="40" spans="1:27" ht="13.5">
      <c r="A40" s="5" t="s">
        <v>44</v>
      </c>
      <c r="B40" s="3"/>
      <c r="C40" s="22"/>
      <c r="D40" s="22"/>
      <c r="E40" s="23">
        <v>273300347</v>
      </c>
      <c r="F40" s="24">
        <v>273300347</v>
      </c>
      <c r="G40" s="24">
        <v>20624558</v>
      </c>
      <c r="H40" s="24">
        <v>26634253</v>
      </c>
      <c r="I40" s="24">
        <v>22103468</v>
      </c>
      <c r="J40" s="24">
        <v>69362279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69362279</v>
      </c>
      <c r="X40" s="24">
        <v>67057202</v>
      </c>
      <c r="Y40" s="24">
        <v>2305077</v>
      </c>
      <c r="Z40" s="6">
        <v>3.44</v>
      </c>
      <c r="AA40" s="22">
        <v>273300347</v>
      </c>
    </row>
    <row r="41" spans="1:27" ht="13.5">
      <c r="A41" s="5" t="s">
        <v>45</v>
      </c>
      <c r="B41" s="3"/>
      <c r="C41" s="22"/>
      <c r="D41" s="22"/>
      <c r="E41" s="23">
        <v>3094573</v>
      </c>
      <c r="F41" s="24">
        <v>3094573</v>
      </c>
      <c r="G41" s="24">
        <v>166999</v>
      </c>
      <c r="H41" s="24">
        <v>160120</v>
      </c>
      <c r="I41" s="24">
        <v>195669</v>
      </c>
      <c r="J41" s="24">
        <v>522788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522788</v>
      </c>
      <c r="X41" s="24">
        <v>544291</v>
      </c>
      <c r="Y41" s="24">
        <v>-21503</v>
      </c>
      <c r="Z41" s="6">
        <v>-3.95</v>
      </c>
      <c r="AA41" s="22">
        <v>3094573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2502253469</v>
      </c>
      <c r="F42" s="21">
        <f t="shared" si="8"/>
        <v>2502253469</v>
      </c>
      <c r="G42" s="21">
        <f t="shared" si="8"/>
        <v>232083384</v>
      </c>
      <c r="H42" s="21">
        <f t="shared" si="8"/>
        <v>164937770</v>
      </c>
      <c r="I42" s="21">
        <f t="shared" si="8"/>
        <v>188385571</v>
      </c>
      <c r="J42" s="21">
        <f t="shared" si="8"/>
        <v>585406725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585406725</v>
      </c>
      <c r="X42" s="21">
        <f t="shared" si="8"/>
        <v>611858568</v>
      </c>
      <c r="Y42" s="21">
        <f t="shared" si="8"/>
        <v>-26451843</v>
      </c>
      <c r="Z42" s="4">
        <f>+IF(X42&lt;&gt;0,+(Y42/X42)*100,0)</f>
        <v>-4.323195650665466</v>
      </c>
      <c r="AA42" s="19">
        <f>SUM(AA43:AA46)</f>
        <v>2502253469</v>
      </c>
    </row>
    <row r="43" spans="1:27" ht="13.5">
      <c r="A43" s="5" t="s">
        <v>47</v>
      </c>
      <c r="B43" s="3"/>
      <c r="C43" s="22"/>
      <c r="D43" s="22"/>
      <c r="E43" s="23">
        <v>1664710474</v>
      </c>
      <c r="F43" s="24">
        <v>1664710474</v>
      </c>
      <c r="G43" s="24">
        <v>180072192</v>
      </c>
      <c r="H43" s="24">
        <v>125686328</v>
      </c>
      <c r="I43" s="24">
        <v>135457374</v>
      </c>
      <c r="J43" s="24">
        <v>441215894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441215894</v>
      </c>
      <c r="X43" s="24">
        <v>422445042</v>
      </c>
      <c r="Y43" s="24">
        <v>18770852</v>
      </c>
      <c r="Z43" s="6">
        <v>4.44</v>
      </c>
      <c r="AA43" s="22">
        <v>1664710474</v>
      </c>
    </row>
    <row r="44" spans="1:27" ht="13.5">
      <c r="A44" s="5" t="s">
        <v>48</v>
      </c>
      <c r="B44" s="3"/>
      <c r="C44" s="22"/>
      <c r="D44" s="22"/>
      <c r="E44" s="23">
        <v>513379350</v>
      </c>
      <c r="F44" s="24">
        <v>513379350</v>
      </c>
      <c r="G44" s="24">
        <v>40602571</v>
      </c>
      <c r="H44" s="24">
        <v>19506088</v>
      </c>
      <c r="I44" s="24">
        <v>31194296</v>
      </c>
      <c r="J44" s="24">
        <v>91302955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91302955</v>
      </c>
      <c r="X44" s="24">
        <v>125539013</v>
      </c>
      <c r="Y44" s="24">
        <v>-34236058</v>
      </c>
      <c r="Z44" s="6">
        <v>-27.27</v>
      </c>
      <c r="AA44" s="22">
        <v>513379350</v>
      </c>
    </row>
    <row r="45" spans="1:27" ht="13.5">
      <c r="A45" s="5" t="s">
        <v>49</v>
      </c>
      <c r="B45" s="3"/>
      <c r="C45" s="25"/>
      <c r="D45" s="25"/>
      <c r="E45" s="26">
        <v>220630693</v>
      </c>
      <c r="F45" s="27">
        <v>220630693</v>
      </c>
      <c r="G45" s="27">
        <v>4284222</v>
      </c>
      <c r="H45" s="27">
        <v>11708538</v>
      </c>
      <c r="I45" s="27">
        <v>13213913</v>
      </c>
      <c r="J45" s="27">
        <v>29206673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29206673</v>
      </c>
      <c r="X45" s="27">
        <v>38470693</v>
      </c>
      <c r="Y45" s="27">
        <v>-9264020</v>
      </c>
      <c r="Z45" s="7">
        <v>-24.08</v>
      </c>
      <c r="AA45" s="25">
        <v>220630693</v>
      </c>
    </row>
    <row r="46" spans="1:27" ht="13.5">
      <c r="A46" s="5" t="s">
        <v>50</v>
      </c>
      <c r="B46" s="3"/>
      <c r="C46" s="22"/>
      <c r="D46" s="22"/>
      <c r="E46" s="23">
        <v>103532952</v>
      </c>
      <c r="F46" s="24">
        <v>103532952</v>
      </c>
      <c r="G46" s="24">
        <v>7124399</v>
      </c>
      <c r="H46" s="24">
        <v>8036816</v>
      </c>
      <c r="I46" s="24">
        <v>8519988</v>
      </c>
      <c r="J46" s="24">
        <v>23681203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23681203</v>
      </c>
      <c r="X46" s="24">
        <v>25403820</v>
      </c>
      <c r="Y46" s="24">
        <v>-1722617</v>
      </c>
      <c r="Z46" s="6">
        <v>-6.78</v>
      </c>
      <c r="AA46" s="22">
        <v>103532952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3561323579</v>
      </c>
      <c r="F48" s="42">
        <f t="shared" si="9"/>
        <v>3561323579</v>
      </c>
      <c r="G48" s="42">
        <f t="shared" si="9"/>
        <v>303198169</v>
      </c>
      <c r="H48" s="42">
        <f t="shared" si="9"/>
        <v>243180911</v>
      </c>
      <c r="I48" s="42">
        <f t="shared" si="9"/>
        <v>256742036</v>
      </c>
      <c r="J48" s="42">
        <f t="shared" si="9"/>
        <v>803121116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803121116</v>
      </c>
      <c r="X48" s="42">
        <f t="shared" si="9"/>
        <v>854159162</v>
      </c>
      <c r="Y48" s="42">
        <f t="shared" si="9"/>
        <v>-51038046</v>
      </c>
      <c r="Z48" s="43">
        <f>+IF(X48&lt;&gt;0,+(Y48/X48)*100,0)</f>
        <v>-5.975238371323587</v>
      </c>
      <c r="AA48" s="40">
        <f>+AA28+AA32+AA38+AA42+AA47</f>
        <v>3561323579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724661561</v>
      </c>
      <c r="F49" s="46">
        <f t="shared" si="10"/>
        <v>724661561</v>
      </c>
      <c r="G49" s="46">
        <f t="shared" si="10"/>
        <v>-61108395</v>
      </c>
      <c r="H49" s="46">
        <f t="shared" si="10"/>
        <v>141226532</v>
      </c>
      <c r="I49" s="46">
        <f t="shared" si="10"/>
        <v>-104029674</v>
      </c>
      <c r="J49" s="46">
        <f t="shared" si="10"/>
        <v>-23911537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-23911537</v>
      </c>
      <c r="X49" s="46">
        <f>IF(F25=F48,0,X25-X48)</f>
        <v>21288047</v>
      </c>
      <c r="Y49" s="46">
        <f t="shared" si="10"/>
        <v>-45199584</v>
      </c>
      <c r="Z49" s="47">
        <f>+IF(X49&lt;&gt;0,+(Y49/X49)*100,0)</f>
        <v>-212.32377023594506</v>
      </c>
      <c r="AA49" s="44">
        <f>+AA25-AA48</f>
        <v>724661561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65331298</v>
      </c>
      <c r="F5" s="21">
        <f t="shared" si="0"/>
        <v>65331298</v>
      </c>
      <c r="G5" s="21">
        <f t="shared" si="0"/>
        <v>20990363</v>
      </c>
      <c r="H5" s="21">
        <f t="shared" si="0"/>
        <v>2267044</v>
      </c>
      <c r="I5" s="21">
        <f t="shared" si="0"/>
        <v>1438940</v>
      </c>
      <c r="J5" s="21">
        <f t="shared" si="0"/>
        <v>24696347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24696347</v>
      </c>
      <c r="X5" s="21">
        <f t="shared" si="0"/>
        <v>18187480</v>
      </c>
      <c r="Y5" s="21">
        <f t="shared" si="0"/>
        <v>6508867</v>
      </c>
      <c r="Z5" s="4">
        <f>+IF(X5&lt;&gt;0,+(Y5/X5)*100,0)</f>
        <v>35.787624233813595</v>
      </c>
      <c r="AA5" s="19">
        <f>SUM(AA6:AA8)</f>
        <v>65331298</v>
      </c>
    </row>
    <row r="6" spans="1:27" ht="13.5">
      <c r="A6" s="5" t="s">
        <v>33</v>
      </c>
      <c r="B6" s="3"/>
      <c r="C6" s="22"/>
      <c r="D6" s="22"/>
      <c r="E6" s="23">
        <v>50398000</v>
      </c>
      <c r="F6" s="24">
        <v>50398000</v>
      </c>
      <c r="G6" s="24">
        <v>17854000</v>
      </c>
      <c r="H6" s="24"/>
      <c r="I6" s="24"/>
      <c r="J6" s="24">
        <v>17854000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17854000</v>
      </c>
      <c r="X6" s="24">
        <v>12498000</v>
      </c>
      <c r="Y6" s="24">
        <v>5356000</v>
      </c>
      <c r="Z6" s="6">
        <v>42.85</v>
      </c>
      <c r="AA6" s="22">
        <v>50398000</v>
      </c>
    </row>
    <row r="7" spans="1:27" ht="13.5">
      <c r="A7" s="5" t="s">
        <v>34</v>
      </c>
      <c r="B7" s="3"/>
      <c r="C7" s="25"/>
      <c r="D7" s="25"/>
      <c r="E7" s="26">
        <v>13999298</v>
      </c>
      <c r="F7" s="27">
        <v>13999298</v>
      </c>
      <c r="G7" s="27">
        <v>3136363</v>
      </c>
      <c r="H7" s="27">
        <v>1333044</v>
      </c>
      <c r="I7" s="27">
        <v>1438940</v>
      </c>
      <c r="J7" s="27">
        <v>5908347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5908347</v>
      </c>
      <c r="X7" s="27">
        <v>4755480</v>
      </c>
      <c r="Y7" s="27">
        <v>1152867</v>
      </c>
      <c r="Z7" s="7">
        <v>24.24</v>
      </c>
      <c r="AA7" s="25">
        <v>13999298</v>
      </c>
    </row>
    <row r="8" spans="1:27" ht="13.5">
      <c r="A8" s="5" t="s">
        <v>35</v>
      </c>
      <c r="B8" s="3"/>
      <c r="C8" s="22"/>
      <c r="D8" s="22"/>
      <c r="E8" s="23">
        <v>934000</v>
      </c>
      <c r="F8" s="24">
        <v>934000</v>
      </c>
      <c r="G8" s="24"/>
      <c r="H8" s="24">
        <v>934000</v>
      </c>
      <c r="I8" s="24"/>
      <c r="J8" s="24">
        <v>934000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934000</v>
      </c>
      <c r="X8" s="24">
        <v>934000</v>
      </c>
      <c r="Y8" s="24"/>
      <c r="Z8" s="6">
        <v>0</v>
      </c>
      <c r="AA8" s="22">
        <v>934000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2810261</v>
      </c>
      <c r="F9" s="21">
        <f t="shared" si="1"/>
        <v>2810261</v>
      </c>
      <c r="G9" s="21">
        <f t="shared" si="1"/>
        <v>11257</v>
      </c>
      <c r="H9" s="21">
        <f t="shared" si="1"/>
        <v>7870</v>
      </c>
      <c r="I9" s="21">
        <f t="shared" si="1"/>
        <v>10427</v>
      </c>
      <c r="J9" s="21">
        <f t="shared" si="1"/>
        <v>29554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29554</v>
      </c>
      <c r="X9" s="21">
        <f t="shared" si="1"/>
        <v>1090261</v>
      </c>
      <c r="Y9" s="21">
        <f t="shared" si="1"/>
        <v>-1060707</v>
      </c>
      <c r="Z9" s="4">
        <f>+IF(X9&lt;&gt;0,+(Y9/X9)*100,0)</f>
        <v>-97.28927293556313</v>
      </c>
      <c r="AA9" s="19">
        <f>SUM(AA10:AA14)</f>
        <v>2810261</v>
      </c>
    </row>
    <row r="10" spans="1:27" ht="13.5">
      <c r="A10" s="5" t="s">
        <v>37</v>
      </c>
      <c r="B10" s="3"/>
      <c r="C10" s="22"/>
      <c r="D10" s="22"/>
      <c r="E10" s="23">
        <v>2775000</v>
      </c>
      <c r="F10" s="24">
        <v>2775000</v>
      </c>
      <c r="G10" s="24">
        <v>11257</v>
      </c>
      <c r="H10" s="24">
        <v>7870</v>
      </c>
      <c r="I10" s="24">
        <v>10427</v>
      </c>
      <c r="J10" s="24">
        <v>29554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29554</v>
      </c>
      <c r="X10" s="24">
        <v>1055000</v>
      </c>
      <c r="Y10" s="24">
        <v>-1025446</v>
      </c>
      <c r="Z10" s="6">
        <v>-97.2</v>
      </c>
      <c r="AA10" s="22">
        <v>2775000</v>
      </c>
    </row>
    <row r="11" spans="1:27" ht="13.5">
      <c r="A11" s="5" t="s">
        <v>38</v>
      </c>
      <c r="B11" s="3"/>
      <c r="C11" s="22"/>
      <c r="D11" s="22"/>
      <c r="E11" s="23">
        <v>2213</v>
      </c>
      <c r="F11" s="24">
        <v>2213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2213</v>
      </c>
      <c r="Y11" s="24">
        <v>-2213</v>
      </c>
      <c r="Z11" s="6">
        <v>-100</v>
      </c>
      <c r="AA11" s="22">
        <v>2213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33048</v>
      </c>
      <c r="F13" s="24">
        <v>33048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33048</v>
      </c>
      <c r="Y13" s="24">
        <v>-33048</v>
      </c>
      <c r="Z13" s="6">
        <v>-100</v>
      </c>
      <c r="AA13" s="22">
        <v>33048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12649665</v>
      </c>
      <c r="F15" s="21">
        <f t="shared" si="2"/>
        <v>12649665</v>
      </c>
      <c r="G15" s="21">
        <f t="shared" si="2"/>
        <v>1179492</v>
      </c>
      <c r="H15" s="21">
        <f t="shared" si="2"/>
        <v>1101526</v>
      </c>
      <c r="I15" s="21">
        <f t="shared" si="2"/>
        <v>1539884</v>
      </c>
      <c r="J15" s="21">
        <f t="shared" si="2"/>
        <v>3820902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3820902</v>
      </c>
      <c r="X15" s="21">
        <f t="shared" si="2"/>
        <v>2988000</v>
      </c>
      <c r="Y15" s="21">
        <f t="shared" si="2"/>
        <v>832902</v>
      </c>
      <c r="Z15" s="4">
        <f>+IF(X15&lt;&gt;0,+(Y15/X15)*100,0)</f>
        <v>27.874899598393576</v>
      </c>
      <c r="AA15" s="19">
        <f>SUM(AA16:AA18)</f>
        <v>12649665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-288</v>
      </c>
      <c r="H16" s="24">
        <v>885598</v>
      </c>
      <c r="I16" s="24">
        <v>760846</v>
      </c>
      <c r="J16" s="24">
        <v>1646156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1646156</v>
      </c>
      <c r="X16" s="24"/>
      <c r="Y16" s="24">
        <v>1646156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12649665</v>
      </c>
      <c r="F17" s="24">
        <v>12649665</v>
      </c>
      <c r="G17" s="24">
        <v>1179780</v>
      </c>
      <c r="H17" s="24">
        <v>215928</v>
      </c>
      <c r="I17" s="24">
        <v>779038</v>
      </c>
      <c r="J17" s="24">
        <v>2174746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2174746</v>
      </c>
      <c r="X17" s="24">
        <v>2988000</v>
      </c>
      <c r="Y17" s="24">
        <v>-813254</v>
      </c>
      <c r="Z17" s="6">
        <v>-27.22</v>
      </c>
      <c r="AA17" s="22">
        <v>12649665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52632925</v>
      </c>
      <c r="F19" s="21">
        <f t="shared" si="3"/>
        <v>52632925</v>
      </c>
      <c r="G19" s="21">
        <f t="shared" si="3"/>
        <v>3060663</v>
      </c>
      <c r="H19" s="21">
        <f t="shared" si="3"/>
        <v>6200288</v>
      </c>
      <c r="I19" s="21">
        <f t="shared" si="3"/>
        <v>5654541</v>
      </c>
      <c r="J19" s="21">
        <f t="shared" si="3"/>
        <v>14915492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14915492</v>
      </c>
      <c r="X19" s="21">
        <f t="shared" si="3"/>
        <v>11691531</v>
      </c>
      <c r="Y19" s="21">
        <f t="shared" si="3"/>
        <v>3223961</v>
      </c>
      <c r="Z19" s="4">
        <f>+IF(X19&lt;&gt;0,+(Y19/X19)*100,0)</f>
        <v>27.57518241195272</v>
      </c>
      <c r="AA19" s="19">
        <f>SUM(AA20:AA23)</f>
        <v>52632925</v>
      </c>
    </row>
    <row r="20" spans="1:27" ht="13.5">
      <c r="A20" s="5" t="s">
        <v>47</v>
      </c>
      <c r="B20" s="3"/>
      <c r="C20" s="22"/>
      <c r="D20" s="22"/>
      <c r="E20" s="23">
        <v>32898000</v>
      </c>
      <c r="F20" s="24">
        <v>32898000</v>
      </c>
      <c r="G20" s="24">
        <v>2743028</v>
      </c>
      <c r="H20" s="24">
        <v>3417397</v>
      </c>
      <c r="I20" s="24">
        <v>2563901</v>
      </c>
      <c r="J20" s="24">
        <v>8724326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8724326</v>
      </c>
      <c r="X20" s="24">
        <v>8503677</v>
      </c>
      <c r="Y20" s="24">
        <v>220649</v>
      </c>
      <c r="Z20" s="6">
        <v>2.59</v>
      </c>
      <c r="AA20" s="22">
        <v>32898000</v>
      </c>
    </row>
    <row r="21" spans="1:27" ht="13.5">
      <c r="A21" s="5" t="s">
        <v>48</v>
      </c>
      <c r="B21" s="3"/>
      <c r="C21" s="22"/>
      <c r="D21" s="22"/>
      <c r="E21" s="23">
        <v>8297000</v>
      </c>
      <c r="F21" s="24">
        <v>8297000</v>
      </c>
      <c r="G21" s="24">
        <v>-91418</v>
      </c>
      <c r="H21" s="24">
        <v>2371309</v>
      </c>
      <c r="I21" s="24">
        <v>2674649</v>
      </c>
      <c r="J21" s="24">
        <v>4954540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4954540</v>
      </c>
      <c r="X21" s="24">
        <v>2000001</v>
      </c>
      <c r="Y21" s="24">
        <v>2954539</v>
      </c>
      <c r="Z21" s="6">
        <v>147.73</v>
      </c>
      <c r="AA21" s="22">
        <v>8297000</v>
      </c>
    </row>
    <row r="22" spans="1:27" ht="13.5">
      <c r="A22" s="5" t="s">
        <v>49</v>
      </c>
      <c r="B22" s="3"/>
      <c r="C22" s="25"/>
      <c r="D22" s="25"/>
      <c r="E22" s="26">
        <v>9626000</v>
      </c>
      <c r="F22" s="27">
        <v>9626000</v>
      </c>
      <c r="G22" s="27">
        <v>266675</v>
      </c>
      <c r="H22" s="27">
        <v>267956</v>
      </c>
      <c r="I22" s="27">
        <v>272917</v>
      </c>
      <c r="J22" s="27">
        <v>807548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807548</v>
      </c>
      <c r="X22" s="27">
        <v>735000</v>
      </c>
      <c r="Y22" s="27">
        <v>72548</v>
      </c>
      <c r="Z22" s="7">
        <v>9.87</v>
      </c>
      <c r="AA22" s="25">
        <v>9626000</v>
      </c>
    </row>
    <row r="23" spans="1:27" ht="13.5">
      <c r="A23" s="5" t="s">
        <v>50</v>
      </c>
      <c r="B23" s="3"/>
      <c r="C23" s="22"/>
      <c r="D23" s="22"/>
      <c r="E23" s="23">
        <v>1811925</v>
      </c>
      <c r="F23" s="24">
        <v>1811925</v>
      </c>
      <c r="G23" s="24">
        <v>142378</v>
      </c>
      <c r="H23" s="24">
        <v>143626</v>
      </c>
      <c r="I23" s="24">
        <v>143074</v>
      </c>
      <c r="J23" s="24">
        <v>429078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429078</v>
      </c>
      <c r="X23" s="24">
        <v>452853</v>
      </c>
      <c r="Y23" s="24">
        <v>-23775</v>
      </c>
      <c r="Z23" s="6">
        <v>-5.25</v>
      </c>
      <c r="AA23" s="22">
        <v>1811925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133424149</v>
      </c>
      <c r="F25" s="42">
        <f t="shared" si="4"/>
        <v>133424149</v>
      </c>
      <c r="G25" s="42">
        <f t="shared" si="4"/>
        <v>25241775</v>
      </c>
      <c r="H25" s="42">
        <f t="shared" si="4"/>
        <v>9576728</v>
      </c>
      <c r="I25" s="42">
        <f t="shared" si="4"/>
        <v>8643792</v>
      </c>
      <c r="J25" s="42">
        <f t="shared" si="4"/>
        <v>43462295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43462295</v>
      </c>
      <c r="X25" s="42">
        <f t="shared" si="4"/>
        <v>33957272</v>
      </c>
      <c r="Y25" s="42">
        <f t="shared" si="4"/>
        <v>9505023</v>
      </c>
      <c r="Z25" s="43">
        <f>+IF(X25&lt;&gt;0,+(Y25/X25)*100,0)</f>
        <v>27.99112661346883</v>
      </c>
      <c r="AA25" s="40">
        <f>+AA5+AA9+AA15+AA19+AA24</f>
        <v>133424149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51599423</v>
      </c>
      <c r="F28" s="21">
        <f t="shared" si="5"/>
        <v>51599423</v>
      </c>
      <c r="G28" s="21">
        <f t="shared" si="5"/>
        <v>5944938</v>
      </c>
      <c r="H28" s="21">
        <f t="shared" si="5"/>
        <v>3531513</v>
      </c>
      <c r="I28" s="21">
        <f t="shared" si="5"/>
        <v>3604676</v>
      </c>
      <c r="J28" s="21">
        <f t="shared" si="5"/>
        <v>13081127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13081127</v>
      </c>
      <c r="X28" s="21">
        <f t="shared" si="5"/>
        <v>13871100</v>
      </c>
      <c r="Y28" s="21">
        <f t="shared" si="5"/>
        <v>-789973</v>
      </c>
      <c r="Z28" s="4">
        <f>+IF(X28&lt;&gt;0,+(Y28/X28)*100,0)</f>
        <v>-5.69509988393134</v>
      </c>
      <c r="AA28" s="19">
        <f>SUM(AA29:AA31)</f>
        <v>51599423</v>
      </c>
    </row>
    <row r="29" spans="1:27" ht="13.5">
      <c r="A29" s="5" t="s">
        <v>33</v>
      </c>
      <c r="B29" s="3"/>
      <c r="C29" s="22"/>
      <c r="D29" s="22"/>
      <c r="E29" s="23">
        <v>24965656</v>
      </c>
      <c r="F29" s="24">
        <v>24965656</v>
      </c>
      <c r="G29" s="24">
        <v>3707654</v>
      </c>
      <c r="H29" s="24">
        <v>1503896</v>
      </c>
      <c r="I29" s="24">
        <v>1783837</v>
      </c>
      <c r="J29" s="24">
        <v>6995387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6995387</v>
      </c>
      <c r="X29" s="24">
        <v>6712728</v>
      </c>
      <c r="Y29" s="24">
        <v>282659</v>
      </c>
      <c r="Z29" s="6">
        <v>4.21</v>
      </c>
      <c r="AA29" s="22">
        <v>24965656</v>
      </c>
    </row>
    <row r="30" spans="1:27" ht="13.5">
      <c r="A30" s="5" t="s">
        <v>34</v>
      </c>
      <c r="B30" s="3"/>
      <c r="C30" s="25"/>
      <c r="D30" s="25"/>
      <c r="E30" s="26">
        <v>16614975</v>
      </c>
      <c r="F30" s="27">
        <v>16614975</v>
      </c>
      <c r="G30" s="27">
        <v>667791</v>
      </c>
      <c r="H30" s="27">
        <v>1268658</v>
      </c>
      <c r="I30" s="27">
        <v>1374409</v>
      </c>
      <c r="J30" s="27">
        <v>3310858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3310858</v>
      </c>
      <c r="X30" s="27">
        <v>4153674</v>
      </c>
      <c r="Y30" s="27">
        <v>-842816</v>
      </c>
      <c r="Z30" s="7">
        <v>-20.29</v>
      </c>
      <c r="AA30" s="25">
        <v>16614975</v>
      </c>
    </row>
    <row r="31" spans="1:27" ht="13.5">
      <c r="A31" s="5" t="s">
        <v>35</v>
      </c>
      <c r="B31" s="3"/>
      <c r="C31" s="22"/>
      <c r="D31" s="22"/>
      <c r="E31" s="23">
        <v>10018792</v>
      </c>
      <c r="F31" s="24">
        <v>10018792</v>
      </c>
      <c r="G31" s="24">
        <v>1569493</v>
      </c>
      <c r="H31" s="24">
        <v>758959</v>
      </c>
      <c r="I31" s="24">
        <v>446430</v>
      </c>
      <c r="J31" s="24">
        <v>2774882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2774882</v>
      </c>
      <c r="X31" s="24">
        <v>3004698</v>
      </c>
      <c r="Y31" s="24">
        <v>-229816</v>
      </c>
      <c r="Z31" s="6">
        <v>-7.65</v>
      </c>
      <c r="AA31" s="22">
        <v>10018792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4469383</v>
      </c>
      <c r="F32" s="21">
        <f t="shared" si="6"/>
        <v>4469383</v>
      </c>
      <c r="G32" s="21">
        <f t="shared" si="6"/>
        <v>437063</v>
      </c>
      <c r="H32" s="21">
        <f t="shared" si="6"/>
        <v>337933</v>
      </c>
      <c r="I32" s="21">
        <f t="shared" si="6"/>
        <v>377552</v>
      </c>
      <c r="J32" s="21">
        <f t="shared" si="6"/>
        <v>1152548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1152548</v>
      </c>
      <c r="X32" s="21">
        <f t="shared" si="6"/>
        <v>1654203</v>
      </c>
      <c r="Y32" s="21">
        <f t="shared" si="6"/>
        <v>-501655</v>
      </c>
      <c r="Z32" s="4">
        <f>+IF(X32&lt;&gt;0,+(Y32/X32)*100,0)</f>
        <v>-30.326084525297077</v>
      </c>
      <c r="AA32" s="19">
        <f>SUM(AA33:AA37)</f>
        <v>4469383</v>
      </c>
    </row>
    <row r="33" spans="1:27" ht="13.5">
      <c r="A33" s="5" t="s">
        <v>37</v>
      </c>
      <c r="B33" s="3"/>
      <c r="C33" s="22"/>
      <c r="D33" s="22"/>
      <c r="E33" s="23">
        <v>2065000</v>
      </c>
      <c r="F33" s="24">
        <v>2065000</v>
      </c>
      <c r="G33" s="24">
        <v>304575</v>
      </c>
      <c r="H33" s="24">
        <v>337933</v>
      </c>
      <c r="I33" s="24">
        <v>377552</v>
      </c>
      <c r="J33" s="24">
        <v>1020060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1020060</v>
      </c>
      <c r="X33" s="24">
        <v>516195</v>
      </c>
      <c r="Y33" s="24">
        <v>503865</v>
      </c>
      <c r="Z33" s="6">
        <v>97.61</v>
      </c>
      <c r="AA33" s="22">
        <v>2065000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132488</v>
      </c>
      <c r="H34" s="24"/>
      <c r="I34" s="24"/>
      <c r="J34" s="24">
        <v>132488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132488</v>
      </c>
      <c r="X34" s="24">
        <v>536892</v>
      </c>
      <c r="Y34" s="24">
        <v>-404404</v>
      </c>
      <c r="Z34" s="6">
        <v>-75.32</v>
      </c>
      <c r="AA34" s="22"/>
    </row>
    <row r="35" spans="1:27" ht="13.5">
      <c r="A35" s="5" t="s">
        <v>39</v>
      </c>
      <c r="B35" s="3"/>
      <c r="C35" s="22"/>
      <c r="D35" s="22"/>
      <c r="E35" s="23">
        <v>2150383</v>
      </c>
      <c r="F35" s="24">
        <v>2150383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537597</v>
      </c>
      <c r="Y35" s="24">
        <v>-537597</v>
      </c>
      <c r="Z35" s="6">
        <v>-100</v>
      </c>
      <c r="AA35" s="22">
        <v>2150383</v>
      </c>
    </row>
    <row r="36" spans="1:27" ht="13.5">
      <c r="A36" s="5" t="s">
        <v>40</v>
      </c>
      <c r="B36" s="3"/>
      <c r="C36" s="22"/>
      <c r="D36" s="22"/>
      <c r="E36" s="23">
        <v>254000</v>
      </c>
      <c r="F36" s="24">
        <v>254000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63519</v>
      </c>
      <c r="Y36" s="24">
        <v>-63519</v>
      </c>
      <c r="Z36" s="6">
        <v>-100</v>
      </c>
      <c r="AA36" s="22">
        <v>254000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13854794</v>
      </c>
      <c r="F38" s="21">
        <f t="shared" si="7"/>
        <v>13854794</v>
      </c>
      <c r="G38" s="21">
        <f t="shared" si="7"/>
        <v>953205</v>
      </c>
      <c r="H38" s="21">
        <f t="shared" si="7"/>
        <v>995587</v>
      </c>
      <c r="I38" s="21">
        <f t="shared" si="7"/>
        <v>1431159</v>
      </c>
      <c r="J38" s="21">
        <f t="shared" si="7"/>
        <v>3379951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3379951</v>
      </c>
      <c r="X38" s="21">
        <f t="shared" si="7"/>
        <v>3464091</v>
      </c>
      <c r="Y38" s="21">
        <f t="shared" si="7"/>
        <v>-84140</v>
      </c>
      <c r="Z38" s="4">
        <f>+IF(X38&lt;&gt;0,+(Y38/X38)*100,0)</f>
        <v>-2.428920025484319</v>
      </c>
      <c r="AA38" s="19">
        <f>SUM(AA39:AA41)</f>
        <v>13854794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449534</v>
      </c>
      <c r="H39" s="24">
        <v>403436</v>
      </c>
      <c r="I39" s="24">
        <v>847645</v>
      </c>
      <c r="J39" s="24">
        <v>1700615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1700615</v>
      </c>
      <c r="X39" s="24"/>
      <c r="Y39" s="24">
        <v>1700615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13854794</v>
      </c>
      <c r="F40" s="24">
        <v>13854794</v>
      </c>
      <c r="G40" s="24">
        <v>503671</v>
      </c>
      <c r="H40" s="24">
        <v>592151</v>
      </c>
      <c r="I40" s="24">
        <v>583514</v>
      </c>
      <c r="J40" s="24">
        <v>1679336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1679336</v>
      </c>
      <c r="X40" s="24">
        <v>3464091</v>
      </c>
      <c r="Y40" s="24">
        <v>-1784755</v>
      </c>
      <c r="Z40" s="6">
        <v>-51.52</v>
      </c>
      <c r="AA40" s="22">
        <v>13854794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51276752</v>
      </c>
      <c r="F42" s="21">
        <f t="shared" si="8"/>
        <v>51276752</v>
      </c>
      <c r="G42" s="21">
        <f t="shared" si="8"/>
        <v>9404377</v>
      </c>
      <c r="H42" s="21">
        <f t="shared" si="8"/>
        <v>2737537</v>
      </c>
      <c r="I42" s="21">
        <f t="shared" si="8"/>
        <v>1724659</v>
      </c>
      <c r="J42" s="21">
        <f t="shared" si="8"/>
        <v>13866573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13866573</v>
      </c>
      <c r="X42" s="21">
        <f t="shared" si="8"/>
        <v>11319189</v>
      </c>
      <c r="Y42" s="21">
        <f t="shared" si="8"/>
        <v>2547384</v>
      </c>
      <c r="Z42" s="4">
        <f>+IF(X42&lt;&gt;0,+(Y42/X42)*100,0)</f>
        <v>22.50500455465493</v>
      </c>
      <c r="AA42" s="19">
        <f>SUM(AA43:AA46)</f>
        <v>51276752</v>
      </c>
    </row>
    <row r="43" spans="1:27" ht="13.5">
      <c r="A43" s="5" t="s">
        <v>47</v>
      </c>
      <c r="B43" s="3"/>
      <c r="C43" s="22"/>
      <c r="D43" s="22"/>
      <c r="E43" s="23">
        <v>27926301</v>
      </c>
      <c r="F43" s="24">
        <v>27926301</v>
      </c>
      <c r="G43" s="24">
        <v>8062757</v>
      </c>
      <c r="H43" s="24">
        <v>90738</v>
      </c>
      <c r="I43" s="24">
        <v>774780</v>
      </c>
      <c r="J43" s="24">
        <v>8928275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8928275</v>
      </c>
      <c r="X43" s="24">
        <v>6981576</v>
      </c>
      <c r="Y43" s="24">
        <v>1946699</v>
      </c>
      <c r="Z43" s="6">
        <v>27.88</v>
      </c>
      <c r="AA43" s="22">
        <v>27926301</v>
      </c>
    </row>
    <row r="44" spans="1:27" ht="13.5">
      <c r="A44" s="5" t="s">
        <v>48</v>
      </c>
      <c r="B44" s="3"/>
      <c r="C44" s="22"/>
      <c r="D44" s="22"/>
      <c r="E44" s="23">
        <v>9753167</v>
      </c>
      <c r="F44" s="24">
        <v>9753167</v>
      </c>
      <c r="G44" s="24">
        <v>260187</v>
      </c>
      <c r="H44" s="24">
        <v>2083819</v>
      </c>
      <c r="I44" s="24">
        <v>362551</v>
      </c>
      <c r="J44" s="24">
        <v>2706557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2706557</v>
      </c>
      <c r="X44" s="24">
        <v>1938291</v>
      </c>
      <c r="Y44" s="24">
        <v>768266</v>
      </c>
      <c r="Z44" s="6">
        <v>39.64</v>
      </c>
      <c r="AA44" s="22">
        <v>9753167</v>
      </c>
    </row>
    <row r="45" spans="1:27" ht="13.5">
      <c r="A45" s="5" t="s">
        <v>49</v>
      </c>
      <c r="B45" s="3"/>
      <c r="C45" s="25"/>
      <c r="D45" s="25"/>
      <c r="E45" s="26">
        <v>10214321</v>
      </c>
      <c r="F45" s="27">
        <v>10214321</v>
      </c>
      <c r="G45" s="27">
        <v>852564</v>
      </c>
      <c r="H45" s="27">
        <v>276923</v>
      </c>
      <c r="I45" s="27">
        <v>348072</v>
      </c>
      <c r="J45" s="27">
        <v>1477559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1477559</v>
      </c>
      <c r="X45" s="27">
        <v>1553580</v>
      </c>
      <c r="Y45" s="27">
        <v>-76021</v>
      </c>
      <c r="Z45" s="7">
        <v>-4.89</v>
      </c>
      <c r="AA45" s="25">
        <v>10214321</v>
      </c>
    </row>
    <row r="46" spans="1:27" ht="13.5">
      <c r="A46" s="5" t="s">
        <v>50</v>
      </c>
      <c r="B46" s="3"/>
      <c r="C46" s="22"/>
      <c r="D46" s="22"/>
      <c r="E46" s="23">
        <v>3382963</v>
      </c>
      <c r="F46" s="24">
        <v>3382963</v>
      </c>
      <c r="G46" s="24">
        <v>228869</v>
      </c>
      <c r="H46" s="24">
        <v>286057</v>
      </c>
      <c r="I46" s="24">
        <v>239256</v>
      </c>
      <c r="J46" s="24">
        <v>754182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754182</v>
      </c>
      <c r="X46" s="24">
        <v>845742</v>
      </c>
      <c r="Y46" s="24">
        <v>-91560</v>
      </c>
      <c r="Z46" s="6">
        <v>-10.83</v>
      </c>
      <c r="AA46" s="22">
        <v>3382963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121200352</v>
      </c>
      <c r="F48" s="42">
        <f t="shared" si="9"/>
        <v>121200352</v>
      </c>
      <c r="G48" s="42">
        <f t="shared" si="9"/>
        <v>16739583</v>
      </c>
      <c r="H48" s="42">
        <f t="shared" si="9"/>
        <v>7602570</v>
      </c>
      <c r="I48" s="42">
        <f t="shared" si="9"/>
        <v>7138046</v>
      </c>
      <c r="J48" s="42">
        <f t="shared" si="9"/>
        <v>31480199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31480199</v>
      </c>
      <c r="X48" s="42">
        <f t="shared" si="9"/>
        <v>30308583</v>
      </c>
      <c r="Y48" s="42">
        <f t="shared" si="9"/>
        <v>1171616</v>
      </c>
      <c r="Z48" s="43">
        <f>+IF(X48&lt;&gt;0,+(Y48/X48)*100,0)</f>
        <v>3.865624466838321</v>
      </c>
      <c r="AA48" s="40">
        <f>+AA28+AA32+AA38+AA42+AA47</f>
        <v>121200352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12223797</v>
      </c>
      <c r="F49" s="46">
        <f t="shared" si="10"/>
        <v>12223797</v>
      </c>
      <c r="G49" s="46">
        <f t="shared" si="10"/>
        <v>8502192</v>
      </c>
      <c r="H49" s="46">
        <f t="shared" si="10"/>
        <v>1974158</v>
      </c>
      <c r="I49" s="46">
        <f t="shared" si="10"/>
        <v>1505746</v>
      </c>
      <c r="J49" s="46">
        <f t="shared" si="10"/>
        <v>11982096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11982096</v>
      </c>
      <c r="X49" s="46">
        <f>IF(F25=F48,0,X25-X48)</f>
        <v>3648689</v>
      </c>
      <c r="Y49" s="46">
        <f t="shared" si="10"/>
        <v>8333407</v>
      </c>
      <c r="Z49" s="47">
        <f>+IF(X49&lt;&gt;0,+(Y49/X49)*100,0)</f>
        <v>228.39455486614506</v>
      </c>
      <c r="AA49" s="44">
        <f>+AA25-AA48</f>
        <v>12223797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255596706</v>
      </c>
      <c r="F5" s="21">
        <f t="shared" si="0"/>
        <v>255596706</v>
      </c>
      <c r="G5" s="21">
        <f t="shared" si="0"/>
        <v>17088255</v>
      </c>
      <c r="H5" s="21">
        <f t="shared" si="0"/>
        <v>6137396</v>
      </c>
      <c r="I5" s="21">
        <f t="shared" si="0"/>
        <v>0</v>
      </c>
      <c r="J5" s="21">
        <f t="shared" si="0"/>
        <v>23225651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23225651</v>
      </c>
      <c r="X5" s="21">
        <f t="shared" si="0"/>
        <v>29568000</v>
      </c>
      <c r="Y5" s="21">
        <f t="shared" si="0"/>
        <v>-6342349</v>
      </c>
      <c r="Z5" s="4">
        <f>+IF(X5&lt;&gt;0,+(Y5/X5)*100,0)</f>
        <v>-21.450043966450217</v>
      </c>
      <c r="AA5" s="19">
        <f>SUM(AA6:AA8)</f>
        <v>255596706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254671206</v>
      </c>
      <c r="F7" s="27">
        <v>254671206</v>
      </c>
      <c r="G7" s="27">
        <v>17088255</v>
      </c>
      <c r="H7" s="27">
        <v>6102113</v>
      </c>
      <c r="I7" s="27"/>
      <c r="J7" s="27">
        <v>23190368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23190368</v>
      </c>
      <c r="X7" s="27">
        <v>29337000</v>
      </c>
      <c r="Y7" s="27">
        <v>-6146632</v>
      </c>
      <c r="Z7" s="7">
        <v>-20.95</v>
      </c>
      <c r="AA7" s="25">
        <v>254671206</v>
      </c>
    </row>
    <row r="8" spans="1:27" ht="13.5">
      <c r="A8" s="5" t="s">
        <v>35</v>
      </c>
      <c r="B8" s="3"/>
      <c r="C8" s="22"/>
      <c r="D8" s="22"/>
      <c r="E8" s="23">
        <v>925500</v>
      </c>
      <c r="F8" s="24">
        <v>925500</v>
      </c>
      <c r="G8" s="24"/>
      <c r="H8" s="24">
        <v>35283</v>
      </c>
      <c r="I8" s="24"/>
      <c r="J8" s="24">
        <v>35283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35283</v>
      </c>
      <c r="X8" s="24">
        <v>231000</v>
      </c>
      <c r="Y8" s="24">
        <v>-195717</v>
      </c>
      <c r="Z8" s="6">
        <v>-84.73</v>
      </c>
      <c r="AA8" s="22">
        <v>925500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3933000</v>
      </c>
      <c r="F9" s="21">
        <f t="shared" si="1"/>
        <v>3933000</v>
      </c>
      <c r="G9" s="21">
        <f t="shared" si="1"/>
        <v>2996</v>
      </c>
      <c r="H9" s="21">
        <f t="shared" si="1"/>
        <v>916</v>
      </c>
      <c r="I9" s="21">
        <f t="shared" si="1"/>
        <v>0</v>
      </c>
      <c r="J9" s="21">
        <f t="shared" si="1"/>
        <v>3912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3912</v>
      </c>
      <c r="X9" s="21">
        <f t="shared" si="1"/>
        <v>986000</v>
      </c>
      <c r="Y9" s="21">
        <f t="shared" si="1"/>
        <v>-982088</v>
      </c>
      <c r="Z9" s="4">
        <f>+IF(X9&lt;&gt;0,+(Y9/X9)*100,0)</f>
        <v>-99.60324543610548</v>
      </c>
      <c r="AA9" s="19">
        <f>SUM(AA10:AA14)</f>
        <v>3933000</v>
      </c>
    </row>
    <row r="10" spans="1:27" ht="13.5">
      <c r="A10" s="5" t="s">
        <v>37</v>
      </c>
      <c r="B10" s="3"/>
      <c r="C10" s="22"/>
      <c r="D10" s="22"/>
      <c r="E10" s="23">
        <v>422000</v>
      </c>
      <c r="F10" s="24">
        <v>422000</v>
      </c>
      <c r="G10" s="24">
        <v>2996</v>
      </c>
      <c r="H10" s="24">
        <v>916</v>
      </c>
      <c r="I10" s="24"/>
      <c r="J10" s="24">
        <v>3912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3912</v>
      </c>
      <c r="X10" s="24">
        <v>400000</v>
      </c>
      <c r="Y10" s="24">
        <v>-396088</v>
      </c>
      <c r="Z10" s="6">
        <v>-99.02</v>
      </c>
      <c r="AA10" s="22">
        <v>422000</v>
      </c>
    </row>
    <row r="11" spans="1:27" ht="13.5">
      <c r="A11" s="5" t="s">
        <v>38</v>
      </c>
      <c r="B11" s="3"/>
      <c r="C11" s="22"/>
      <c r="D11" s="22"/>
      <c r="E11" s="23">
        <v>11000</v>
      </c>
      <c r="F11" s="24">
        <v>11000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1000</v>
      </c>
      <c r="Y11" s="24">
        <v>-1000</v>
      </c>
      <c r="Z11" s="6">
        <v>-100</v>
      </c>
      <c r="AA11" s="22">
        <v>11000</v>
      </c>
    </row>
    <row r="12" spans="1:27" ht="13.5">
      <c r="A12" s="5" t="s">
        <v>39</v>
      </c>
      <c r="B12" s="3"/>
      <c r="C12" s="22"/>
      <c r="D12" s="22"/>
      <c r="E12" s="23">
        <v>3500000</v>
      </c>
      <c r="F12" s="24">
        <v>3500000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585000</v>
      </c>
      <c r="Y12" s="24">
        <v>-585000</v>
      </c>
      <c r="Z12" s="6">
        <v>-100</v>
      </c>
      <c r="AA12" s="22">
        <v>3500000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3467848</v>
      </c>
      <c r="F15" s="21">
        <f t="shared" si="2"/>
        <v>3467848</v>
      </c>
      <c r="G15" s="21">
        <f t="shared" si="2"/>
        <v>6765</v>
      </c>
      <c r="H15" s="21">
        <f t="shared" si="2"/>
        <v>6573</v>
      </c>
      <c r="I15" s="21">
        <f t="shared" si="2"/>
        <v>0</v>
      </c>
      <c r="J15" s="21">
        <f t="shared" si="2"/>
        <v>13338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13338</v>
      </c>
      <c r="X15" s="21">
        <f t="shared" si="2"/>
        <v>51000</v>
      </c>
      <c r="Y15" s="21">
        <f t="shared" si="2"/>
        <v>-37662</v>
      </c>
      <c r="Z15" s="4">
        <f>+IF(X15&lt;&gt;0,+(Y15/X15)*100,0)</f>
        <v>-73.84705882352941</v>
      </c>
      <c r="AA15" s="19">
        <f>SUM(AA16:AA18)</f>
        <v>3467848</v>
      </c>
    </row>
    <row r="16" spans="1:27" ht="13.5">
      <c r="A16" s="5" t="s">
        <v>43</v>
      </c>
      <c r="B16" s="3"/>
      <c r="C16" s="22"/>
      <c r="D16" s="22"/>
      <c r="E16" s="23">
        <v>200000</v>
      </c>
      <c r="F16" s="24">
        <v>200000</v>
      </c>
      <c r="G16" s="24">
        <v>6765</v>
      </c>
      <c r="H16" s="24">
        <v>6573</v>
      </c>
      <c r="I16" s="24"/>
      <c r="J16" s="24">
        <v>13338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13338</v>
      </c>
      <c r="X16" s="24">
        <v>51000</v>
      </c>
      <c r="Y16" s="24">
        <v>-37662</v>
      </c>
      <c r="Z16" s="6">
        <v>-73.85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3267848</v>
      </c>
      <c r="F17" s="24">
        <v>3267848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3267848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239307431</v>
      </c>
      <c r="F19" s="21">
        <f t="shared" si="3"/>
        <v>239307431</v>
      </c>
      <c r="G19" s="21">
        <f t="shared" si="3"/>
        <v>103654126</v>
      </c>
      <c r="H19" s="21">
        <f t="shared" si="3"/>
        <v>7956327</v>
      </c>
      <c r="I19" s="21">
        <f t="shared" si="3"/>
        <v>0</v>
      </c>
      <c r="J19" s="21">
        <f t="shared" si="3"/>
        <v>111610453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111610453</v>
      </c>
      <c r="X19" s="21">
        <f t="shared" si="3"/>
        <v>139050000</v>
      </c>
      <c r="Y19" s="21">
        <f t="shared" si="3"/>
        <v>-27439547</v>
      </c>
      <c r="Z19" s="4">
        <f>+IF(X19&lt;&gt;0,+(Y19/X19)*100,0)</f>
        <v>-19.733582883854726</v>
      </c>
      <c r="AA19" s="19">
        <f>SUM(AA20:AA23)</f>
        <v>239307431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180536180</v>
      </c>
      <c r="F21" s="24">
        <v>180536180</v>
      </c>
      <c r="G21" s="24">
        <v>68933943</v>
      </c>
      <c r="H21" s="24">
        <v>7170755</v>
      </c>
      <c r="I21" s="24"/>
      <c r="J21" s="24">
        <v>76104698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76104698</v>
      </c>
      <c r="X21" s="24">
        <v>98838000</v>
      </c>
      <c r="Y21" s="24">
        <v>-22733302</v>
      </c>
      <c r="Z21" s="6">
        <v>-23</v>
      </c>
      <c r="AA21" s="22">
        <v>180536180</v>
      </c>
    </row>
    <row r="22" spans="1:27" ht="13.5">
      <c r="A22" s="5" t="s">
        <v>49</v>
      </c>
      <c r="B22" s="3"/>
      <c r="C22" s="25"/>
      <c r="D22" s="25"/>
      <c r="E22" s="26">
        <v>13059694</v>
      </c>
      <c r="F22" s="27">
        <v>13059694</v>
      </c>
      <c r="G22" s="27">
        <v>10225426</v>
      </c>
      <c r="H22" s="27">
        <v>283973</v>
      </c>
      <c r="I22" s="27"/>
      <c r="J22" s="27">
        <v>10509399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10509399</v>
      </c>
      <c r="X22" s="27">
        <v>10765000</v>
      </c>
      <c r="Y22" s="27">
        <v>-255601</v>
      </c>
      <c r="Z22" s="7">
        <v>-2.37</v>
      </c>
      <c r="AA22" s="25">
        <v>13059694</v>
      </c>
    </row>
    <row r="23" spans="1:27" ht="13.5">
      <c r="A23" s="5" t="s">
        <v>50</v>
      </c>
      <c r="B23" s="3"/>
      <c r="C23" s="22"/>
      <c r="D23" s="22"/>
      <c r="E23" s="23">
        <v>45711557</v>
      </c>
      <c r="F23" s="24">
        <v>45711557</v>
      </c>
      <c r="G23" s="24">
        <v>24494757</v>
      </c>
      <c r="H23" s="24">
        <v>501599</v>
      </c>
      <c r="I23" s="24"/>
      <c r="J23" s="24">
        <v>24996356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24996356</v>
      </c>
      <c r="X23" s="24">
        <v>29447000</v>
      </c>
      <c r="Y23" s="24">
        <v>-4450644</v>
      </c>
      <c r="Z23" s="6">
        <v>-15.11</v>
      </c>
      <c r="AA23" s="22">
        <v>45711557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502304985</v>
      </c>
      <c r="F25" s="42">
        <f t="shared" si="4"/>
        <v>502304985</v>
      </c>
      <c r="G25" s="42">
        <f t="shared" si="4"/>
        <v>120752142</v>
      </c>
      <c r="H25" s="42">
        <f t="shared" si="4"/>
        <v>14101212</v>
      </c>
      <c r="I25" s="42">
        <f t="shared" si="4"/>
        <v>0</v>
      </c>
      <c r="J25" s="42">
        <f t="shared" si="4"/>
        <v>134853354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134853354</v>
      </c>
      <c r="X25" s="42">
        <f t="shared" si="4"/>
        <v>169655000</v>
      </c>
      <c r="Y25" s="42">
        <f t="shared" si="4"/>
        <v>-34801646</v>
      </c>
      <c r="Z25" s="43">
        <f>+IF(X25&lt;&gt;0,+(Y25/X25)*100,0)</f>
        <v>-20.513186171937168</v>
      </c>
      <c r="AA25" s="40">
        <f>+AA5+AA9+AA15+AA19+AA24</f>
        <v>502304985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228455075</v>
      </c>
      <c r="F28" s="21">
        <f t="shared" si="5"/>
        <v>228455075</v>
      </c>
      <c r="G28" s="21">
        <f t="shared" si="5"/>
        <v>14594198</v>
      </c>
      <c r="H28" s="21">
        <f t="shared" si="5"/>
        <v>21174235</v>
      </c>
      <c r="I28" s="21">
        <f t="shared" si="5"/>
        <v>0</v>
      </c>
      <c r="J28" s="21">
        <f t="shared" si="5"/>
        <v>35768433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35768433</v>
      </c>
      <c r="X28" s="21">
        <f t="shared" si="5"/>
        <v>53955000</v>
      </c>
      <c r="Y28" s="21">
        <f t="shared" si="5"/>
        <v>-18186567</v>
      </c>
      <c r="Z28" s="4">
        <f>+IF(X28&lt;&gt;0,+(Y28/X28)*100,0)</f>
        <v>-33.706916875173754</v>
      </c>
      <c r="AA28" s="19">
        <f>SUM(AA29:AA31)</f>
        <v>228455075</v>
      </c>
    </row>
    <row r="29" spans="1:27" ht="13.5">
      <c r="A29" s="5" t="s">
        <v>33</v>
      </c>
      <c r="B29" s="3"/>
      <c r="C29" s="22"/>
      <c r="D29" s="22"/>
      <c r="E29" s="23">
        <v>78059940</v>
      </c>
      <c r="F29" s="24">
        <v>78059940</v>
      </c>
      <c r="G29" s="24">
        <v>5918677</v>
      </c>
      <c r="H29" s="24">
        <v>4831894</v>
      </c>
      <c r="I29" s="24"/>
      <c r="J29" s="24">
        <v>10750571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10750571</v>
      </c>
      <c r="X29" s="24">
        <v>17534000</v>
      </c>
      <c r="Y29" s="24">
        <v>-6783429</v>
      </c>
      <c r="Z29" s="6">
        <v>-38.69</v>
      </c>
      <c r="AA29" s="22">
        <v>78059940</v>
      </c>
    </row>
    <row r="30" spans="1:27" ht="13.5">
      <c r="A30" s="5" t="s">
        <v>34</v>
      </c>
      <c r="B30" s="3"/>
      <c r="C30" s="25"/>
      <c r="D30" s="25"/>
      <c r="E30" s="26">
        <v>52934536</v>
      </c>
      <c r="F30" s="27">
        <v>52934536</v>
      </c>
      <c r="G30" s="27">
        <v>3493351</v>
      </c>
      <c r="H30" s="27">
        <v>4856768</v>
      </c>
      <c r="I30" s="27"/>
      <c r="J30" s="27">
        <v>8350119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8350119</v>
      </c>
      <c r="X30" s="27">
        <v>12643000</v>
      </c>
      <c r="Y30" s="27">
        <v>-4292881</v>
      </c>
      <c r="Z30" s="7">
        <v>-33.95</v>
      </c>
      <c r="AA30" s="25">
        <v>52934536</v>
      </c>
    </row>
    <row r="31" spans="1:27" ht="13.5">
      <c r="A31" s="5" t="s">
        <v>35</v>
      </c>
      <c r="B31" s="3"/>
      <c r="C31" s="22"/>
      <c r="D31" s="22"/>
      <c r="E31" s="23">
        <v>97460599</v>
      </c>
      <c r="F31" s="24">
        <v>97460599</v>
      </c>
      <c r="G31" s="24">
        <v>5182170</v>
      </c>
      <c r="H31" s="24">
        <v>11485573</v>
      </c>
      <c r="I31" s="24"/>
      <c r="J31" s="24">
        <v>16667743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16667743</v>
      </c>
      <c r="X31" s="24">
        <v>23778000</v>
      </c>
      <c r="Y31" s="24">
        <v>-7110257</v>
      </c>
      <c r="Z31" s="6">
        <v>-29.9</v>
      </c>
      <c r="AA31" s="22">
        <v>97460599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42494857</v>
      </c>
      <c r="F32" s="21">
        <f t="shared" si="6"/>
        <v>42494857</v>
      </c>
      <c r="G32" s="21">
        <f t="shared" si="6"/>
        <v>2161657</v>
      </c>
      <c r="H32" s="21">
        <f t="shared" si="6"/>
        <v>2545222</v>
      </c>
      <c r="I32" s="21">
        <f t="shared" si="6"/>
        <v>0</v>
      </c>
      <c r="J32" s="21">
        <f t="shared" si="6"/>
        <v>4706879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4706879</v>
      </c>
      <c r="X32" s="21">
        <f t="shared" si="6"/>
        <v>9948000</v>
      </c>
      <c r="Y32" s="21">
        <f t="shared" si="6"/>
        <v>-5241121</v>
      </c>
      <c r="Z32" s="4">
        <f>+IF(X32&lt;&gt;0,+(Y32/X32)*100,0)</f>
        <v>-52.6851728990752</v>
      </c>
      <c r="AA32" s="19">
        <f>SUM(AA33:AA37)</f>
        <v>42494857</v>
      </c>
    </row>
    <row r="33" spans="1:27" ht="13.5">
      <c r="A33" s="5" t="s">
        <v>37</v>
      </c>
      <c r="B33" s="3"/>
      <c r="C33" s="22"/>
      <c r="D33" s="22"/>
      <c r="E33" s="23">
        <v>5404035</v>
      </c>
      <c r="F33" s="24">
        <v>5404035</v>
      </c>
      <c r="G33" s="24">
        <v>487120</v>
      </c>
      <c r="H33" s="24">
        <v>511942</v>
      </c>
      <c r="I33" s="24"/>
      <c r="J33" s="24">
        <v>999062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999062</v>
      </c>
      <c r="X33" s="24">
        <v>1502000</v>
      </c>
      <c r="Y33" s="24">
        <v>-502938</v>
      </c>
      <c r="Z33" s="6">
        <v>-33.48</v>
      </c>
      <c r="AA33" s="22">
        <v>5404035</v>
      </c>
    </row>
    <row r="34" spans="1:27" ht="13.5">
      <c r="A34" s="5" t="s">
        <v>38</v>
      </c>
      <c r="B34" s="3"/>
      <c r="C34" s="22"/>
      <c r="D34" s="22"/>
      <c r="E34" s="23">
        <v>17031522</v>
      </c>
      <c r="F34" s="24">
        <v>17031522</v>
      </c>
      <c r="G34" s="24">
        <v>950465</v>
      </c>
      <c r="H34" s="24">
        <v>1006516</v>
      </c>
      <c r="I34" s="24"/>
      <c r="J34" s="24">
        <v>1956981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1956981</v>
      </c>
      <c r="X34" s="24">
        <v>3988000</v>
      </c>
      <c r="Y34" s="24">
        <v>-2031019</v>
      </c>
      <c r="Z34" s="6">
        <v>-50.93</v>
      </c>
      <c r="AA34" s="22">
        <v>17031522</v>
      </c>
    </row>
    <row r="35" spans="1:27" ht="13.5">
      <c r="A35" s="5" t="s">
        <v>39</v>
      </c>
      <c r="B35" s="3"/>
      <c r="C35" s="22"/>
      <c r="D35" s="22"/>
      <c r="E35" s="23">
        <v>20059300</v>
      </c>
      <c r="F35" s="24">
        <v>20059300</v>
      </c>
      <c r="G35" s="24">
        <v>724072</v>
      </c>
      <c r="H35" s="24">
        <v>1026764</v>
      </c>
      <c r="I35" s="24"/>
      <c r="J35" s="24">
        <v>1750836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1750836</v>
      </c>
      <c r="X35" s="24">
        <v>4458000</v>
      </c>
      <c r="Y35" s="24">
        <v>-2707164</v>
      </c>
      <c r="Z35" s="6">
        <v>-60.73</v>
      </c>
      <c r="AA35" s="22">
        <v>20059300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83677033</v>
      </c>
      <c r="F38" s="21">
        <f t="shared" si="7"/>
        <v>83677033</v>
      </c>
      <c r="G38" s="21">
        <f t="shared" si="7"/>
        <v>5208617</v>
      </c>
      <c r="H38" s="21">
        <f t="shared" si="7"/>
        <v>5754119</v>
      </c>
      <c r="I38" s="21">
        <f t="shared" si="7"/>
        <v>0</v>
      </c>
      <c r="J38" s="21">
        <f t="shared" si="7"/>
        <v>10962736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10962736</v>
      </c>
      <c r="X38" s="21">
        <f t="shared" si="7"/>
        <v>20600000</v>
      </c>
      <c r="Y38" s="21">
        <f t="shared" si="7"/>
        <v>-9637264</v>
      </c>
      <c r="Z38" s="4">
        <f>+IF(X38&lt;&gt;0,+(Y38/X38)*100,0)</f>
        <v>-46.78283495145631</v>
      </c>
      <c r="AA38" s="19">
        <f>SUM(AA39:AA41)</f>
        <v>83677033</v>
      </c>
    </row>
    <row r="39" spans="1:27" ht="13.5">
      <c r="A39" s="5" t="s">
        <v>43</v>
      </c>
      <c r="B39" s="3"/>
      <c r="C39" s="22"/>
      <c r="D39" s="22"/>
      <c r="E39" s="23">
        <v>20815196</v>
      </c>
      <c r="F39" s="24">
        <v>20815196</v>
      </c>
      <c r="G39" s="24">
        <v>855986</v>
      </c>
      <c r="H39" s="24">
        <v>766072</v>
      </c>
      <c r="I39" s="24"/>
      <c r="J39" s="24">
        <v>1622058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1622058</v>
      </c>
      <c r="X39" s="24">
        <v>5310000</v>
      </c>
      <c r="Y39" s="24">
        <v>-3687942</v>
      </c>
      <c r="Z39" s="6">
        <v>-69.45</v>
      </c>
      <c r="AA39" s="22">
        <v>20815196</v>
      </c>
    </row>
    <row r="40" spans="1:27" ht="13.5">
      <c r="A40" s="5" t="s">
        <v>44</v>
      </c>
      <c r="B40" s="3"/>
      <c r="C40" s="22"/>
      <c r="D40" s="22"/>
      <c r="E40" s="23">
        <v>62861837</v>
      </c>
      <c r="F40" s="24">
        <v>62861837</v>
      </c>
      <c r="G40" s="24">
        <v>4352631</v>
      </c>
      <c r="H40" s="24">
        <v>4988047</v>
      </c>
      <c r="I40" s="24"/>
      <c r="J40" s="24">
        <v>9340678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9340678</v>
      </c>
      <c r="X40" s="24">
        <v>15290000</v>
      </c>
      <c r="Y40" s="24">
        <v>-5949322</v>
      </c>
      <c r="Z40" s="6">
        <v>-38.91</v>
      </c>
      <c r="AA40" s="22">
        <v>62861837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226918775</v>
      </c>
      <c r="F42" s="21">
        <f t="shared" si="8"/>
        <v>226918775</v>
      </c>
      <c r="G42" s="21">
        <f t="shared" si="8"/>
        <v>8009147</v>
      </c>
      <c r="H42" s="21">
        <f t="shared" si="8"/>
        <v>12768015</v>
      </c>
      <c r="I42" s="21">
        <f t="shared" si="8"/>
        <v>0</v>
      </c>
      <c r="J42" s="21">
        <f t="shared" si="8"/>
        <v>20777162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20777162</v>
      </c>
      <c r="X42" s="21">
        <f t="shared" si="8"/>
        <v>51767000</v>
      </c>
      <c r="Y42" s="21">
        <f t="shared" si="8"/>
        <v>-30989838</v>
      </c>
      <c r="Z42" s="4">
        <f>+IF(X42&lt;&gt;0,+(Y42/X42)*100,0)</f>
        <v>-59.86407943284332</v>
      </c>
      <c r="AA42" s="19">
        <f>SUM(AA43:AA46)</f>
        <v>226918775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170776655</v>
      </c>
      <c r="F44" s="24">
        <v>170776655</v>
      </c>
      <c r="G44" s="24">
        <v>6946140</v>
      </c>
      <c r="H44" s="24">
        <v>10615100</v>
      </c>
      <c r="I44" s="24"/>
      <c r="J44" s="24">
        <v>17561240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17561240</v>
      </c>
      <c r="X44" s="24">
        <v>37833000</v>
      </c>
      <c r="Y44" s="24">
        <v>-20271760</v>
      </c>
      <c r="Z44" s="6">
        <v>-53.58</v>
      </c>
      <c r="AA44" s="22">
        <v>170776655</v>
      </c>
    </row>
    <row r="45" spans="1:27" ht="13.5">
      <c r="A45" s="5" t="s">
        <v>49</v>
      </c>
      <c r="B45" s="3"/>
      <c r="C45" s="25"/>
      <c r="D45" s="25"/>
      <c r="E45" s="26">
        <v>12119070</v>
      </c>
      <c r="F45" s="27">
        <v>12119070</v>
      </c>
      <c r="G45" s="27">
        <v>630562</v>
      </c>
      <c r="H45" s="27">
        <v>677292</v>
      </c>
      <c r="I45" s="27"/>
      <c r="J45" s="27">
        <v>1307854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1307854</v>
      </c>
      <c r="X45" s="27">
        <v>3044000</v>
      </c>
      <c r="Y45" s="27">
        <v>-1736146</v>
      </c>
      <c r="Z45" s="7">
        <v>-57.04</v>
      </c>
      <c r="AA45" s="25">
        <v>12119070</v>
      </c>
    </row>
    <row r="46" spans="1:27" ht="13.5">
      <c r="A46" s="5" t="s">
        <v>50</v>
      </c>
      <c r="B46" s="3"/>
      <c r="C46" s="22"/>
      <c r="D46" s="22"/>
      <c r="E46" s="23">
        <v>44023050</v>
      </c>
      <c r="F46" s="24">
        <v>44023050</v>
      </c>
      <c r="G46" s="24">
        <v>432445</v>
      </c>
      <c r="H46" s="24">
        <v>1475623</v>
      </c>
      <c r="I46" s="24"/>
      <c r="J46" s="24">
        <v>1908068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1908068</v>
      </c>
      <c r="X46" s="24">
        <v>10890000</v>
      </c>
      <c r="Y46" s="24">
        <v>-8981932</v>
      </c>
      <c r="Z46" s="6">
        <v>-82.48</v>
      </c>
      <c r="AA46" s="22">
        <v>44023050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581545740</v>
      </c>
      <c r="F48" s="42">
        <f t="shared" si="9"/>
        <v>581545740</v>
      </c>
      <c r="G48" s="42">
        <f t="shared" si="9"/>
        <v>29973619</v>
      </c>
      <c r="H48" s="42">
        <f t="shared" si="9"/>
        <v>42241591</v>
      </c>
      <c r="I48" s="42">
        <f t="shared" si="9"/>
        <v>0</v>
      </c>
      <c r="J48" s="42">
        <f t="shared" si="9"/>
        <v>72215210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72215210</v>
      </c>
      <c r="X48" s="42">
        <f t="shared" si="9"/>
        <v>136270000</v>
      </c>
      <c r="Y48" s="42">
        <f t="shared" si="9"/>
        <v>-64054790</v>
      </c>
      <c r="Z48" s="43">
        <f>+IF(X48&lt;&gt;0,+(Y48/X48)*100,0)</f>
        <v>-47.005789975783365</v>
      </c>
      <c r="AA48" s="40">
        <f>+AA28+AA32+AA38+AA42+AA47</f>
        <v>581545740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-79240755</v>
      </c>
      <c r="F49" s="46">
        <f t="shared" si="10"/>
        <v>-79240755</v>
      </c>
      <c r="G49" s="46">
        <f t="shared" si="10"/>
        <v>90778523</v>
      </c>
      <c r="H49" s="46">
        <f t="shared" si="10"/>
        <v>-28140379</v>
      </c>
      <c r="I49" s="46">
        <f t="shared" si="10"/>
        <v>0</v>
      </c>
      <c r="J49" s="46">
        <f t="shared" si="10"/>
        <v>62638144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62638144</v>
      </c>
      <c r="X49" s="46">
        <f>IF(F25=F48,0,X25-X48)</f>
        <v>33385000</v>
      </c>
      <c r="Y49" s="46">
        <f t="shared" si="10"/>
        <v>29253144</v>
      </c>
      <c r="Z49" s="47">
        <f>+IF(X49&lt;&gt;0,+(Y49/X49)*100,0)</f>
        <v>87.62361539613599</v>
      </c>
      <c r="AA49" s="44">
        <f>+AA25-AA48</f>
        <v>-79240755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273600000</v>
      </c>
      <c r="F5" s="21">
        <f t="shared" si="0"/>
        <v>273600000</v>
      </c>
      <c r="G5" s="21">
        <f t="shared" si="0"/>
        <v>0</v>
      </c>
      <c r="H5" s="21">
        <f t="shared" si="0"/>
        <v>4609952</v>
      </c>
      <c r="I5" s="21">
        <f t="shared" si="0"/>
        <v>0</v>
      </c>
      <c r="J5" s="21">
        <f t="shared" si="0"/>
        <v>4609952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4609952</v>
      </c>
      <c r="X5" s="21">
        <f t="shared" si="0"/>
        <v>113842729</v>
      </c>
      <c r="Y5" s="21">
        <f t="shared" si="0"/>
        <v>-109232777</v>
      </c>
      <c r="Z5" s="4">
        <f>+IF(X5&lt;&gt;0,+(Y5/X5)*100,0)</f>
        <v>-95.95059601918011</v>
      </c>
      <c r="AA5" s="19">
        <f>SUM(AA6:AA8)</f>
        <v>273600000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273600000</v>
      </c>
      <c r="F7" s="27">
        <v>273600000</v>
      </c>
      <c r="G7" s="27"/>
      <c r="H7" s="27">
        <v>4609952</v>
      </c>
      <c r="I7" s="27"/>
      <c r="J7" s="27">
        <v>4609952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4609952</v>
      </c>
      <c r="X7" s="27">
        <v>113842729</v>
      </c>
      <c r="Y7" s="27">
        <v>-109232777</v>
      </c>
      <c r="Z7" s="7">
        <v>-95.95</v>
      </c>
      <c r="AA7" s="25">
        <v>273600000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273600000</v>
      </c>
      <c r="F25" s="42">
        <f t="shared" si="4"/>
        <v>273600000</v>
      </c>
      <c r="G25" s="42">
        <f t="shared" si="4"/>
        <v>0</v>
      </c>
      <c r="H25" s="42">
        <f t="shared" si="4"/>
        <v>4609952</v>
      </c>
      <c r="I25" s="42">
        <f t="shared" si="4"/>
        <v>0</v>
      </c>
      <c r="J25" s="42">
        <f t="shared" si="4"/>
        <v>4609952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4609952</v>
      </c>
      <c r="X25" s="42">
        <f t="shared" si="4"/>
        <v>113842729</v>
      </c>
      <c r="Y25" s="42">
        <f t="shared" si="4"/>
        <v>-109232777</v>
      </c>
      <c r="Z25" s="43">
        <f>+IF(X25&lt;&gt;0,+(Y25/X25)*100,0)</f>
        <v>-95.95059601918011</v>
      </c>
      <c r="AA25" s="40">
        <f>+AA5+AA9+AA15+AA19+AA24</f>
        <v>273600000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278908000</v>
      </c>
      <c r="F28" s="21">
        <f t="shared" si="5"/>
        <v>278908000</v>
      </c>
      <c r="G28" s="21">
        <f t="shared" si="5"/>
        <v>0</v>
      </c>
      <c r="H28" s="21">
        <f t="shared" si="5"/>
        <v>12036288</v>
      </c>
      <c r="I28" s="21">
        <f t="shared" si="5"/>
        <v>0</v>
      </c>
      <c r="J28" s="21">
        <f t="shared" si="5"/>
        <v>12036288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12036288</v>
      </c>
      <c r="X28" s="21">
        <f t="shared" si="5"/>
        <v>31490633</v>
      </c>
      <c r="Y28" s="21">
        <f t="shared" si="5"/>
        <v>-19454345</v>
      </c>
      <c r="Z28" s="4">
        <f>+IF(X28&lt;&gt;0,+(Y28/X28)*100,0)</f>
        <v>-61.778196075004274</v>
      </c>
      <c r="AA28" s="19">
        <f>SUM(AA29:AA31)</f>
        <v>278908000</v>
      </c>
    </row>
    <row r="29" spans="1:27" ht="13.5">
      <c r="A29" s="5" t="s">
        <v>33</v>
      </c>
      <c r="B29" s="3"/>
      <c r="C29" s="22"/>
      <c r="D29" s="22"/>
      <c r="E29" s="23"/>
      <c r="F29" s="24"/>
      <c r="G29" s="24"/>
      <c r="H29" s="24">
        <v>6552773</v>
      </c>
      <c r="I29" s="24"/>
      <c r="J29" s="24">
        <v>6552773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6552773</v>
      </c>
      <c r="X29" s="24">
        <v>16423000</v>
      </c>
      <c r="Y29" s="24">
        <v>-9870227</v>
      </c>
      <c r="Z29" s="6">
        <v>-60.1</v>
      </c>
      <c r="AA29" s="22"/>
    </row>
    <row r="30" spans="1:27" ht="13.5">
      <c r="A30" s="5" t="s">
        <v>34</v>
      </c>
      <c r="B30" s="3"/>
      <c r="C30" s="25"/>
      <c r="D30" s="25"/>
      <c r="E30" s="26">
        <v>278908000</v>
      </c>
      <c r="F30" s="27">
        <v>278908000</v>
      </c>
      <c r="G30" s="27"/>
      <c r="H30" s="27">
        <v>1454733</v>
      </c>
      <c r="I30" s="27"/>
      <c r="J30" s="27">
        <v>1454733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1454733</v>
      </c>
      <c r="X30" s="27">
        <v>5132833</v>
      </c>
      <c r="Y30" s="27">
        <v>-3678100</v>
      </c>
      <c r="Z30" s="7">
        <v>-71.66</v>
      </c>
      <c r="AA30" s="25">
        <v>278908000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>
        <v>4028782</v>
      </c>
      <c r="I31" s="24"/>
      <c r="J31" s="24">
        <v>4028782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4028782</v>
      </c>
      <c r="X31" s="24">
        <v>9934800</v>
      </c>
      <c r="Y31" s="24">
        <v>-5906018</v>
      </c>
      <c r="Z31" s="6">
        <v>-59.45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7686881</v>
      </c>
      <c r="I32" s="21">
        <f t="shared" si="6"/>
        <v>0</v>
      </c>
      <c r="J32" s="21">
        <f t="shared" si="6"/>
        <v>7686881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7686881</v>
      </c>
      <c r="X32" s="21">
        <f t="shared" si="6"/>
        <v>33269076</v>
      </c>
      <c r="Y32" s="21">
        <f t="shared" si="6"/>
        <v>-25582195</v>
      </c>
      <c r="Z32" s="4">
        <f>+IF(X32&lt;&gt;0,+(Y32/X32)*100,0)</f>
        <v>-76.89481667600266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>
        <v>1267876</v>
      </c>
      <c r="I33" s="24"/>
      <c r="J33" s="24">
        <v>1267876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1267876</v>
      </c>
      <c r="X33" s="24">
        <v>10545916</v>
      </c>
      <c r="Y33" s="24">
        <v>-9278040</v>
      </c>
      <c r="Z33" s="6">
        <v>-87.98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>
        <v>3770857</v>
      </c>
      <c r="I35" s="24"/>
      <c r="J35" s="24">
        <v>3770857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3770857</v>
      </c>
      <c r="X35" s="24">
        <v>14965250</v>
      </c>
      <c r="Y35" s="24">
        <v>-11194393</v>
      </c>
      <c r="Z35" s="6">
        <v>-74.8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>
        <v>2648148</v>
      </c>
      <c r="I37" s="27"/>
      <c r="J37" s="27">
        <v>2648148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2648148</v>
      </c>
      <c r="X37" s="27">
        <v>7757910</v>
      </c>
      <c r="Y37" s="27">
        <v>-5109762</v>
      </c>
      <c r="Z37" s="7">
        <v>-65.87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2853921</v>
      </c>
      <c r="I38" s="21">
        <f t="shared" si="7"/>
        <v>0</v>
      </c>
      <c r="J38" s="21">
        <f t="shared" si="7"/>
        <v>2853921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2853921</v>
      </c>
      <c r="X38" s="21">
        <f t="shared" si="7"/>
        <v>2571610</v>
      </c>
      <c r="Y38" s="21">
        <f t="shared" si="7"/>
        <v>282311</v>
      </c>
      <c r="Z38" s="4">
        <f>+IF(X38&lt;&gt;0,+(Y38/X38)*100,0)</f>
        <v>10.977986553170972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>
        <v>1336325</v>
      </c>
      <c r="I39" s="24"/>
      <c r="J39" s="24">
        <v>1336325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1336325</v>
      </c>
      <c r="X39" s="24">
        <v>2571610</v>
      </c>
      <c r="Y39" s="24">
        <v>-1235285</v>
      </c>
      <c r="Z39" s="6">
        <v>-48.04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>
        <v>1517596</v>
      </c>
      <c r="I41" s="24"/>
      <c r="J41" s="24">
        <v>1517596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1517596</v>
      </c>
      <c r="X41" s="24"/>
      <c r="Y41" s="24">
        <v>1517596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278908000</v>
      </c>
      <c r="F48" s="42">
        <f t="shared" si="9"/>
        <v>278908000</v>
      </c>
      <c r="G48" s="42">
        <f t="shared" si="9"/>
        <v>0</v>
      </c>
      <c r="H48" s="42">
        <f t="shared" si="9"/>
        <v>22577090</v>
      </c>
      <c r="I48" s="42">
        <f t="shared" si="9"/>
        <v>0</v>
      </c>
      <c r="J48" s="42">
        <f t="shared" si="9"/>
        <v>22577090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22577090</v>
      </c>
      <c r="X48" s="42">
        <f t="shared" si="9"/>
        <v>67331319</v>
      </c>
      <c r="Y48" s="42">
        <f t="shared" si="9"/>
        <v>-44754229</v>
      </c>
      <c r="Z48" s="43">
        <f>+IF(X48&lt;&gt;0,+(Y48/X48)*100,0)</f>
        <v>-66.46866519873166</v>
      </c>
      <c r="AA48" s="40">
        <f>+AA28+AA32+AA38+AA42+AA47</f>
        <v>278908000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-5308000</v>
      </c>
      <c r="F49" s="46">
        <f t="shared" si="10"/>
        <v>-5308000</v>
      </c>
      <c r="G49" s="46">
        <f t="shared" si="10"/>
        <v>0</v>
      </c>
      <c r="H49" s="46">
        <f t="shared" si="10"/>
        <v>-17967138</v>
      </c>
      <c r="I49" s="46">
        <f t="shared" si="10"/>
        <v>0</v>
      </c>
      <c r="J49" s="46">
        <f t="shared" si="10"/>
        <v>-17967138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-17967138</v>
      </c>
      <c r="X49" s="46">
        <f>IF(F25=F48,0,X25-X48)</f>
        <v>46511410</v>
      </c>
      <c r="Y49" s="46">
        <f t="shared" si="10"/>
        <v>-64478548</v>
      </c>
      <c r="Z49" s="47">
        <f>+IF(X49&lt;&gt;0,+(Y49/X49)*100,0)</f>
        <v>-138.62952767933717</v>
      </c>
      <c r="AA49" s="44">
        <f>+AA25-AA48</f>
        <v>-5308000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95506243</v>
      </c>
      <c r="D5" s="19">
        <f>SUM(D6:D8)</f>
        <v>0</v>
      </c>
      <c r="E5" s="20">
        <f t="shared" si="0"/>
        <v>90430694</v>
      </c>
      <c r="F5" s="21">
        <f t="shared" si="0"/>
        <v>90430694</v>
      </c>
      <c r="G5" s="21">
        <f t="shared" si="0"/>
        <v>47866512</v>
      </c>
      <c r="H5" s="21">
        <f t="shared" si="0"/>
        <v>1307067</v>
      </c>
      <c r="I5" s="21">
        <f t="shared" si="0"/>
        <v>302665</v>
      </c>
      <c r="J5" s="21">
        <f t="shared" si="0"/>
        <v>49476244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49476244</v>
      </c>
      <c r="X5" s="21">
        <f t="shared" si="0"/>
        <v>20361501</v>
      </c>
      <c r="Y5" s="21">
        <f t="shared" si="0"/>
        <v>29114743</v>
      </c>
      <c r="Z5" s="4">
        <f>+IF(X5&lt;&gt;0,+(Y5/X5)*100,0)</f>
        <v>142.98917845005633</v>
      </c>
      <c r="AA5" s="19">
        <f>SUM(AA6:AA8)</f>
        <v>90430694</v>
      </c>
    </row>
    <row r="6" spans="1:27" ht="13.5">
      <c r="A6" s="5" t="s">
        <v>33</v>
      </c>
      <c r="B6" s="3"/>
      <c r="C6" s="22"/>
      <c r="D6" s="22"/>
      <c r="E6" s="23">
        <v>29454344</v>
      </c>
      <c r="F6" s="24">
        <v>29454344</v>
      </c>
      <c r="G6" s="24">
        <v>10562839</v>
      </c>
      <c r="H6" s="24"/>
      <c r="I6" s="24"/>
      <c r="J6" s="24">
        <v>10562839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10562839</v>
      </c>
      <c r="X6" s="24">
        <v>8624250</v>
      </c>
      <c r="Y6" s="24">
        <v>1938589</v>
      </c>
      <c r="Z6" s="6">
        <v>22.48</v>
      </c>
      <c r="AA6" s="22">
        <v>29454344</v>
      </c>
    </row>
    <row r="7" spans="1:27" ht="13.5">
      <c r="A7" s="5" t="s">
        <v>34</v>
      </c>
      <c r="B7" s="3"/>
      <c r="C7" s="25">
        <v>95506243</v>
      </c>
      <c r="D7" s="25"/>
      <c r="E7" s="26">
        <v>39793816</v>
      </c>
      <c r="F7" s="27">
        <v>39793816</v>
      </c>
      <c r="G7" s="27">
        <v>30064565</v>
      </c>
      <c r="H7" s="27">
        <v>1288298</v>
      </c>
      <c r="I7" s="27">
        <v>302665</v>
      </c>
      <c r="J7" s="27">
        <v>31655528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31655528</v>
      </c>
      <c r="X7" s="27">
        <v>6240501</v>
      </c>
      <c r="Y7" s="27">
        <v>25415027</v>
      </c>
      <c r="Z7" s="7">
        <v>407.26</v>
      </c>
      <c r="AA7" s="25">
        <v>39793816</v>
      </c>
    </row>
    <row r="8" spans="1:27" ht="13.5">
      <c r="A8" s="5" t="s">
        <v>35</v>
      </c>
      <c r="B8" s="3"/>
      <c r="C8" s="22"/>
      <c r="D8" s="22"/>
      <c r="E8" s="23">
        <v>21182534</v>
      </c>
      <c r="F8" s="24">
        <v>21182534</v>
      </c>
      <c r="G8" s="24">
        <v>7239108</v>
      </c>
      <c r="H8" s="24">
        <v>18769</v>
      </c>
      <c r="I8" s="24"/>
      <c r="J8" s="24">
        <v>7257877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7257877</v>
      </c>
      <c r="X8" s="24">
        <v>5496750</v>
      </c>
      <c r="Y8" s="24">
        <v>1761127</v>
      </c>
      <c r="Z8" s="6">
        <v>32.04</v>
      </c>
      <c r="AA8" s="22">
        <v>21182534</v>
      </c>
    </row>
    <row r="9" spans="1:27" ht="13.5">
      <c r="A9" s="2" t="s">
        <v>36</v>
      </c>
      <c r="B9" s="3"/>
      <c r="C9" s="19">
        <f aca="true" t="shared" si="1" ref="C9:Y9">SUM(C10:C14)</f>
        <v>750000</v>
      </c>
      <c r="D9" s="19">
        <f>SUM(D10:D14)</f>
        <v>0</v>
      </c>
      <c r="E9" s="20">
        <f t="shared" si="1"/>
        <v>13537553</v>
      </c>
      <c r="F9" s="21">
        <f t="shared" si="1"/>
        <v>13537553</v>
      </c>
      <c r="G9" s="21">
        <f t="shared" si="1"/>
        <v>3997031</v>
      </c>
      <c r="H9" s="21">
        <f t="shared" si="1"/>
        <v>0</v>
      </c>
      <c r="I9" s="21">
        <f t="shared" si="1"/>
        <v>561</v>
      </c>
      <c r="J9" s="21">
        <f t="shared" si="1"/>
        <v>3997592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3997592</v>
      </c>
      <c r="X9" s="21">
        <f t="shared" si="1"/>
        <v>3384501</v>
      </c>
      <c r="Y9" s="21">
        <f t="shared" si="1"/>
        <v>613091</v>
      </c>
      <c r="Z9" s="4">
        <f>+IF(X9&lt;&gt;0,+(Y9/X9)*100,0)</f>
        <v>18.114664466046843</v>
      </c>
      <c r="AA9" s="19">
        <f>SUM(AA10:AA14)</f>
        <v>13537553</v>
      </c>
    </row>
    <row r="10" spans="1:27" ht="13.5">
      <c r="A10" s="5" t="s">
        <v>37</v>
      </c>
      <c r="B10" s="3"/>
      <c r="C10" s="22">
        <v>750000</v>
      </c>
      <c r="D10" s="22"/>
      <c r="E10" s="23">
        <v>13537553</v>
      </c>
      <c r="F10" s="24">
        <v>13537553</v>
      </c>
      <c r="G10" s="24">
        <v>3997031</v>
      </c>
      <c r="H10" s="24"/>
      <c r="I10" s="24">
        <v>561</v>
      </c>
      <c r="J10" s="24">
        <v>3997592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3997592</v>
      </c>
      <c r="X10" s="24">
        <v>3384501</v>
      </c>
      <c r="Y10" s="24">
        <v>613091</v>
      </c>
      <c r="Z10" s="6">
        <v>18.11</v>
      </c>
      <c r="AA10" s="22">
        <v>13537553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38796000</v>
      </c>
      <c r="D15" s="19">
        <f>SUM(D16:D18)</f>
        <v>0</v>
      </c>
      <c r="E15" s="20">
        <f t="shared" si="2"/>
        <v>58506569</v>
      </c>
      <c r="F15" s="21">
        <f t="shared" si="2"/>
        <v>58506569</v>
      </c>
      <c r="G15" s="21">
        <f t="shared" si="2"/>
        <v>17543000</v>
      </c>
      <c r="H15" s="21">
        <f t="shared" si="2"/>
        <v>703000</v>
      </c>
      <c r="I15" s="21">
        <f t="shared" si="2"/>
        <v>500000</v>
      </c>
      <c r="J15" s="21">
        <f t="shared" si="2"/>
        <v>18746000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18746000</v>
      </c>
      <c r="X15" s="21">
        <f t="shared" si="2"/>
        <v>10281750</v>
      </c>
      <c r="Y15" s="21">
        <f t="shared" si="2"/>
        <v>8464250</v>
      </c>
      <c r="Z15" s="4">
        <f>+IF(X15&lt;&gt;0,+(Y15/X15)*100,0)</f>
        <v>82.32304811924041</v>
      </c>
      <c r="AA15" s="19">
        <f>SUM(AA16:AA18)</f>
        <v>58506569</v>
      </c>
    </row>
    <row r="16" spans="1:27" ht="13.5">
      <c r="A16" s="5" t="s">
        <v>43</v>
      </c>
      <c r="B16" s="3"/>
      <c r="C16" s="22">
        <v>38796000</v>
      </c>
      <c r="D16" s="22"/>
      <c r="E16" s="23">
        <v>58506569</v>
      </c>
      <c r="F16" s="24">
        <v>58506569</v>
      </c>
      <c r="G16" s="24">
        <v>17543000</v>
      </c>
      <c r="H16" s="24">
        <v>703000</v>
      </c>
      <c r="I16" s="24">
        <v>500000</v>
      </c>
      <c r="J16" s="24">
        <v>18746000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18746000</v>
      </c>
      <c r="X16" s="24">
        <v>10281750</v>
      </c>
      <c r="Y16" s="24">
        <v>8464250</v>
      </c>
      <c r="Z16" s="6">
        <v>82.32</v>
      </c>
      <c r="AA16" s="22">
        <v>58506569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135052243</v>
      </c>
      <c r="D25" s="40">
        <f>+D5+D9+D15+D19+D24</f>
        <v>0</v>
      </c>
      <c r="E25" s="41">
        <f t="shared" si="4"/>
        <v>162474816</v>
      </c>
      <c r="F25" s="42">
        <f t="shared" si="4"/>
        <v>162474816</v>
      </c>
      <c r="G25" s="42">
        <f t="shared" si="4"/>
        <v>69406543</v>
      </c>
      <c r="H25" s="42">
        <f t="shared" si="4"/>
        <v>2010067</v>
      </c>
      <c r="I25" s="42">
        <f t="shared" si="4"/>
        <v>803226</v>
      </c>
      <c r="J25" s="42">
        <f t="shared" si="4"/>
        <v>72219836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72219836</v>
      </c>
      <c r="X25" s="42">
        <f t="shared" si="4"/>
        <v>34027752</v>
      </c>
      <c r="Y25" s="42">
        <f t="shared" si="4"/>
        <v>38192084</v>
      </c>
      <c r="Z25" s="43">
        <f>+IF(X25&lt;&gt;0,+(Y25/X25)*100,0)</f>
        <v>112.23804616890354</v>
      </c>
      <c r="AA25" s="40">
        <f>+AA5+AA9+AA15+AA19+AA24</f>
        <v>162474816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69385002</v>
      </c>
      <c r="D28" s="19">
        <f>SUM(D29:D31)</f>
        <v>0</v>
      </c>
      <c r="E28" s="20">
        <f t="shared" si="5"/>
        <v>77172141</v>
      </c>
      <c r="F28" s="21">
        <f t="shared" si="5"/>
        <v>77172141</v>
      </c>
      <c r="G28" s="21">
        <f t="shared" si="5"/>
        <v>5822397</v>
      </c>
      <c r="H28" s="21">
        <f t="shared" si="5"/>
        <v>4511044</v>
      </c>
      <c r="I28" s="21">
        <f t="shared" si="5"/>
        <v>4737935</v>
      </c>
      <c r="J28" s="21">
        <f t="shared" si="5"/>
        <v>15071376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15071376</v>
      </c>
      <c r="X28" s="21">
        <f t="shared" si="5"/>
        <v>19293000</v>
      </c>
      <c r="Y28" s="21">
        <f t="shared" si="5"/>
        <v>-4221624</v>
      </c>
      <c r="Z28" s="4">
        <f>+IF(X28&lt;&gt;0,+(Y28/X28)*100,0)</f>
        <v>-21.881635826465555</v>
      </c>
      <c r="AA28" s="19">
        <f>SUM(AA29:AA31)</f>
        <v>77172141</v>
      </c>
    </row>
    <row r="29" spans="1:27" ht="13.5">
      <c r="A29" s="5" t="s">
        <v>33</v>
      </c>
      <c r="B29" s="3"/>
      <c r="C29" s="22">
        <v>33196281</v>
      </c>
      <c r="D29" s="22"/>
      <c r="E29" s="23">
        <v>33173141</v>
      </c>
      <c r="F29" s="24">
        <v>33173141</v>
      </c>
      <c r="G29" s="24">
        <v>2088018</v>
      </c>
      <c r="H29" s="24">
        <v>1894232</v>
      </c>
      <c r="I29" s="24">
        <v>1946746</v>
      </c>
      <c r="J29" s="24">
        <v>5928996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5928996</v>
      </c>
      <c r="X29" s="24">
        <v>8293251</v>
      </c>
      <c r="Y29" s="24">
        <v>-2364255</v>
      </c>
      <c r="Z29" s="6">
        <v>-28.51</v>
      </c>
      <c r="AA29" s="22">
        <v>33173141</v>
      </c>
    </row>
    <row r="30" spans="1:27" ht="13.5">
      <c r="A30" s="5" t="s">
        <v>34</v>
      </c>
      <c r="B30" s="3"/>
      <c r="C30" s="25">
        <v>19104287</v>
      </c>
      <c r="D30" s="25"/>
      <c r="E30" s="26">
        <v>24792000</v>
      </c>
      <c r="F30" s="27">
        <v>24792000</v>
      </c>
      <c r="G30" s="27">
        <v>590765</v>
      </c>
      <c r="H30" s="27">
        <v>782916</v>
      </c>
      <c r="I30" s="27">
        <v>1200148</v>
      </c>
      <c r="J30" s="27">
        <v>2573829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2573829</v>
      </c>
      <c r="X30" s="27">
        <v>6198000</v>
      </c>
      <c r="Y30" s="27">
        <v>-3624171</v>
      </c>
      <c r="Z30" s="7">
        <v>-58.47</v>
      </c>
      <c r="AA30" s="25">
        <v>24792000</v>
      </c>
    </row>
    <row r="31" spans="1:27" ht="13.5">
      <c r="A31" s="5" t="s">
        <v>35</v>
      </c>
      <c r="B31" s="3"/>
      <c r="C31" s="22">
        <v>17084434</v>
      </c>
      <c r="D31" s="22"/>
      <c r="E31" s="23">
        <v>19207000</v>
      </c>
      <c r="F31" s="24">
        <v>19207000</v>
      </c>
      <c r="G31" s="24">
        <v>3143614</v>
      </c>
      <c r="H31" s="24">
        <v>1833896</v>
      </c>
      <c r="I31" s="24">
        <v>1591041</v>
      </c>
      <c r="J31" s="24">
        <v>6568551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6568551</v>
      </c>
      <c r="X31" s="24">
        <v>4801749</v>
      </c>
      <c r="Y31" s="24">
        <v>1766802</v>
      </c>
      <c r="Z31" s="6">
        <v>36.79</v>
      </c>
      <c r="AA31" s="22">
        <v>19207000</v>
      </c>
    </row>
    <row r="32" spans="1:27" ht="13.5">
      <c r="A32" s="2" t="s">
        <v>36</v>
      </c>
      <c r="B32" s="3"/>
      <c r="C32" s="19">
        <f aca="true" t="shared" si="6" ref="C32:Y32">SUM(C33:C37)</f>
        <v>7538259</v>
      </c>
      <c r="D32" s="19">
        <f>SUM(D33:D37)</f>
        <v>0</v>
      </c>
      <c r="E32" s="20">
        <f t="shared" si="6"/>
        <v>12807553</v>
      </c>
      <c r="F32" s="21">
        <f t="shared" si="6"/>
        <v>12807553</v>
      </c>
      <c r="G32" s="21">
        <f t="shared" si="6"/>
        <v>688393</v>
      </c>
      <c r="H32" s="21">
        <f t="shared" si="6"/>
        <v>757207</v>
      </c>
      <c r="I32" s="21">
        <f t="shared" si="6"/>
        <v>737765</v>
      </c>
      <c r="J32" s="21">
        <f t="shared" si="6"/>
        <v>2183365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2183365</v>
      </c>
      <c r="X32" s="21">
        <f t="shared" si="6"/>
        <v>3201999</v>
      </c>
      <c r="Y32" s="21">
        <f t="shared" si="6"/>
        <v>-1018634</v>
      </c>
      <c r="Z32" s="4">
        <f>+IF(X32&lt;&gt;0,+(Y32/X32)*100,0)</f>
        <v>-31.812439666595772</v>
      </c>
      <c r="AA32" s="19">
        <f>SUM(AA33:AA37)</f>
        <v>12807553</v>
      </c>
    </row>
    <row r="33" spans="1:27" ht="13.5">
      <c r="A33" s="5" t="s">
        <v>37</v>
      </c>
      <c r="B33" s="3"/>
      <c r="C33" s="22">
        <v>7538259</v>
      </c>
      <c r="D33" s="22"/>
      <c r="E33" s="23">
        <v>12807553</v>
      </c>
      <c r="F33" s="24">
        <v>12807553</v>
      </c>
      <c r="G33" s="24">
        <v>688393</v>
      </c>
      <c r="H33" s="24">
        <v>757207</v>
      </c>
      <c r="I33" s="24">
        <v>737765</v>
      </c>
      <c r="J33" s="24">
        <v>2183365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2183365</v>
      </c>
      <c r="X33" s="24">
        <v>3201999</v>
      </c>
      <c r="Y33" s="24">
        <v>-1018634</v>
      </c>
      <c r="Z33" s="6">
        <v>-31.81</v>
      </c>
      <c r="AA33" s="22">
        <v>12807553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18305085</v>
      </c>
      <c r="D38" s="19">
        <f>SUM(D39:D41)</f>
        <v>0</v>
      </c>
      <c r="E38" s="20">
        <f t="shared" si="7"/>
        <v>20976867</v>
      </c>
      <c r="F38" s="21">
        <f t="shared" si="7"/>
        <v>20976867</v>
      </c>
      <c r="G38" s="21">
        <f t="shared" si="7"/>
        <v>2049546</v>
      </c>
      <c r="H38" s="21">
        <f t="shared" si="7"/>
        <v>1536540</v>
      </c>
      <c r="I38" s="21">
        <f t="shared" si="7"/>
        <v>1880244</v>
      </c>
      <c r="J38" s="21">
        <f t="shared" si="7"/>
        <v>5466330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5466330</v>
      </c>
      <c r="X38" s="21">
        <f t="shared" si="7"/>
        <v>5244249</v>
      </c>
      <c r="Y38" s="21">
        <f t="shared" si="7"/>
        <v>222081</v>
      </c>
      <c r="Z38" s="4">
        <f>+IF(X38&lt;&gt;0,+(Y38/X38)*100,0)</f>
        <v>4.234753155313563</v>
      </c>
      <c r="AA38" s="19">
        <f>SUM(AA39:AA41)</f>
        <v>20976867</v>
      </c>
    </row>
    <row r="39" spans="1:27" ht="13.5">
      <c r="A39" s="5" t="s">
        <v>43</v>
      </c>
      <c r="B39" s="3"/>
      <c r="C39" s="22">
        <v>18305085</v>
      </c>
      <c r="D39" s="22"/>
      <c r="E39" s="23">
        <v>20976867</v>
      </c>
      <c r="F39" s="24">
        <v>20976867</v>
      </c>
      <c r="G39" s="24">
        <v>2049546</v>
      </c>
      <c r="H39" s="24">
        <v>1536540</v>
      </c>
      <c r="I39" s="24">
        <v>1880244</v>
      </c>
      <c r="J39" s="24">
        <v>5466330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5466330</v>
      </c>
      <c r="X39" s="24">
        <v>5244249</v>
      </c>
      <c r="Y39" s="24">
        <v>222081</v>
      </c>
      <c r="Z39" s="6">
        <v>4.23</v>
      </c>
      <c r="AA39" s="22">
        <v>20976867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95228346</v>
      </c>
      <c r="D48" s="40">
        <f>+D28+D32+D38+D42+D47</f>
        <v>0</v>
      </c>
      <c r="E48" s="41">
        <f t="shared" si="9"/>
        <v>110956561</v>
      </c>
      <c r="F48" s="42">
        <f t="shared" si="9"/>
        <v>110956561</v>
      </c>
      <c r="G48" s="42">
        <f t="shared" si="9"/>
        <v>8560336</v>
      </c>
      <c r="H48" s="42">
        <f t="shared" si="9"/>
        <v>6804791</v>
      </c>
      <c r="I48" s="42">
        <f t="shared" si="9"/>
        <v>7355944</v>
      </c>
      <c r="J48" s="42">
        <f t="shared" si="9"/>
        <v>22721071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22721071</v>
      </c>
      <c r="X48" s="42">
        <f t="shared" si="9"/>
        <v>27739248</v>
      </c>
      <c r="Y48" s="42">
        <f t="shared" si="9"/>
        <v>-5018177</v>
      </c>
      <c r="Z48" s="43">
        <f>+IF(X48&lt;&gt;0,+(Y48/X48)*100,0)</f>
        <v>-18.090530067722096</v>
      </c>
      <c r="AA48" s="40">
        <f>+AA28+AA32+AA38+AA42+AA47</f>
        <v>110956561</v>
      </c>
    </row>
    <row r="49" spans="1:27" ht="13.5">
      <c r="A49" s="14" t="s">
        <v>58</v>
      </c>
      <c r="B49" s="15"/>
      <c r="C49" s="44">
        <f aca="true" t="shared" si="10" ref="C49:Y49">+C25-C48</f>
        <v>39823897</v>
      </c>
      <c r="D49" s="44">
        <f>+D25-D48</f>
        <v>0</v>
      </c>
      <c r="E49" s="45">
        <f t="shared" si="10"/>
        <v>51518255</v>
      </c>
      <c r="F49" s="46">
        <f t="shared" si="10"/>
        <v>51518255</v>
      </c>
      <c r="G49" s="46">
        <f t="shared" si="10"/>
        <v>60846207</v>
      </c>
      <c r="H49" s="46">
        <f t="shared" si="10"/>
        <v>-4794724</v>
      </c>
      <c r="I49" s="46">
        <f t="shared" si="10"/>
        <v>-6552718</v>
      </c>
      <c r="J49" s="46">
        <f t="shared" si="10"/>
        <v>49498765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49498765</v>
      </c>
      <c r="X49" s="46">
        <f>IF(F25=F48,0,X25-X48)</f>
        <v>6288504</v>
      </c>
      <c r="Y49" s="46">
        <f t="shared" si="10"/>
        <v>43210261</v>
      </c>
      <c r="Z49" s="47">
        <f>+IF(X49&lt;&gt;0,+(Y49/X49)*100,0)</f>
        <v>687.1310092193628</v>
      </c>
      <c r="AA49" s="44">
        <f>+AA25-AA48</f>
        <v>51518255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91985211</v>
      </c>
      <c r="F5" s="21">
        <f t="shared" si="0"/>
        <v>91985211</v>
      </c>
      <c r="G5" s="21">
        <f t="shared" si="0"/>
        <v>32227711</v>
      </c>
      <c r="H5" s="21">
        <f t="shared" si="0"/>
        <v>2018053</v>
      </c>
      <c r="I5" s="21">
        <f t="shared" si="0"/>
        <v>1289309</v>
      </c>
      <c r="J5" s="21">
        <f t="shared" si="0"/>
        <v>35535073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35535073</v>
      </c>
      <c r="X5" s="21">
        <f t="shared" si="0"/>
        <v>36474803</v>
      </c>
      <c r="Y5" s="21">
        <f t="shared" si="0"/>
        <v>-939730</v>
      </c>
      <c r="Z5" s="4">
        <f>+IF(X5&lt;&gt;0,+(Y5/X5)*100,0)</f>
        <v>-2.576381289845486</v>
      </c>
      <c r="AA5" s="19">
        <f>SUM(AA6:AA8)</f>
        <v>91985211</v>
      </c>
    </row>
    <row r="6" spans="1:27" ht="13.5">
      <c r="A6" s="5" t="s">
        <v>33</v>
      </c>
      <c r="B6" s="3"/>
      <c r="C6" s="22"/>
      <c r="D6" s="22"/>
      <c r="E6" s="23">
        <v>75154000</v>
      </c>
      <c r="F6" s="24">
        <v>75154000</v>
      </c>
      <c r="G6" s="24">
        <v>29378000</v>
      </c>
      <c r="H6" s="24">
        <v>934000</v>
      </c>
      <c r="I6" s="24">
        <v>232200</v>
      </c>
      <c r="J6" s="24">
        <v>30544200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30544200</v>
      </c>
      <c r="X6" s="24">
        <v>30917000</v>
      </c>
      <c r="Y6" s="24">
        <v>-372800</v>
      </c>
      <c r="Z6" s="6">
        <v>-1.21</v>
      </c>
      <c r="AA6" s="22">
        <v>75154000</v>
      </c>
    </row>
    <row r="7" spans="1:27" ht="13.5">
      <c r="A7" s="5" t="s">
        <v>34</v>
      </c>
      <c r="B7" s="3"/>
      <c r="C7" s="25"/>
      <c r="D7" s="25"/>
      <c r="E7" s="26">
        <v>16808845</v>
      </c>
      <c r="F7" s="27">
        <v>16808845</v>
      </c>
      <c r="G7" s="27">
        <v>2849711</v>
      </c>
      <c r="H7" s="27">
        <v>1084053</v>
      </c>
      <c r="I7" s="27">
        <v>1057099</v>
      </c>
      <c r="J7" s="27">
        <v>4990863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4990863</v>
      </c>
      <c r="X7" s="27">
        <v>5552211</v>
      </c>
      <c r="Y7" s="27">
        <v>-561348</v>
      </c>
      <c r="Z7" s="7">
        <v>-10.11</v>
      </c>
      <c r="AA7" s="25">
        <v>16808845</v>
      </c>
    </row>
    <row r="8" spans="1:27" ht="13.5">
      <c r="A8" s="5" t="s">
        <v>35</v>
      </c>
      <c r="B8" s="3"/>
      <c r="C8" s="22"/>
      <c r="D8" s="22"/>
      <c r="E8" s="23">
        <v>22366</v>
      </c>
      <c r="F8" s="24">
        <v>22366</v>
      </c>
      <c r="G8" s="24"/>
      <c r="H8" s="24"/>
      <c r="I8" s="24">
        <v>10</v>
      </c>
      <c r="J8" s="24">
        <v>10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</v>
      </c>
      <c r="X8" s="24">
        <v>5592</v>
      </c>
      <c r="Y8" s="24">
        <v>-5582</v>
      </c>
      <c r="Z8" s="6">
        <v>-99.82</v>
      </c>
      <c r="AA8" s="22">
        <v>22366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1621111</v>
      </c>
      <c r="F9" s="21">
        <f t="shared" si="1"/>
        <v>1621111</v>
      </c>
      <c r="G9" s="21">
        <f t="shared" si="1"/>
        <v>817334</v>
      </c>
      <c r="H9" s="21">
        <f t="shared" si="1"/>
        <v>91508</v>
      </c>
      <c r="I9" s="21">
        <f t="shared" si="1"/>
        <v>214637</v>
      </c>
      <c r="J9" s="21">
        <f t="shared" si="1"/>
        <v>1123479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1123479</v>
      </c>
      <c r="X9" s="21">
        <f t="shared" si="1"/>
        <v>403881</v>
      </c>
      <c r="Y9" s="21">
        <f t="shared" si="1"/>
        <v>719598</v>
      </c>
      <c r="Z9" s="4">
        <f>+IF(X9&lt;&gt;0,+(Y9/X9)*100,0)</f>
        <v>178.17079783401545</v>
      </c>
      <c r="AA9" s="19">
        <f>SUM(AA10:AA14)</f>
        <v>1621111</v>
      </c>
    </row>
    <row r="10" spans="1:27" ht="13.5">
      <c r="A10" s="5" t="s">
        <v>37</v>
      </c>
      <c r="B10" s="3"/>
      <c r="C10" s="22"/>
      <c r="D10" s="22"/>
      <c r="E10" s="23">
        <v>164805</v>
      </c>
      <c r="F10" s="24">
        <v>164805</v>
      </c>
      <c r="G10" s="24">
        <v>817334</v>
      </c>
      <c r="H10" s="24">
        <v>16563</v>
      </c>
      <c r="I10" s="24">
        <v>186632</v>
      </c>
      <c r="J10" s="24">
        <v>1020529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1020529</v>
      </c>
      <c r="X10" s="24">
        <v>41202</v>
      </c>
      <c r="Y10" s="24">
        <v>979327</v>
      </c>
      <c r="Z10" s="6">
        <v>2376.89</v>
      </c>
      <c r="AA10" s="22">
        <v>164805</v>
      </c>
    </row>
    <row r="11" spans="1:27" ht="13.5">
      <c r="A11" s="5" t="s">
        <v>38</v>
      </c>
      <c r="B11" s="3"/>
      <c r="C11" s="22"/>
      <c r="D11" s="22"/>
      <c r="E11" s="23">
        <v>5592</v>
      </c>
      <c r="F11" s="24">
        <v>5592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5592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1450714</v>
      </c>
      <c r="F13" s="24">
        <v>1450714</v>
      </c>
      <c r="G13" s="24"/>
      <c r="H13" s="24">
        <v>74945</v>
      </c>
      <c r="I13" s="24">
        <v>28005</v>
      </c>
      <c r="J13" s="24">
        <v>102950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102950</v>
      </c>
      <c r="X13" s="24">
        <v>362679</v>
      </c>
      <c r="Y13" s="24">
        <v>-259729</v>
      </c>
      <c r="Z13" s="6">
        <v>-71.61</v>
      </c>
      <c r="AA13" s="22">
        <v>1450714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31543661</v>
      </c>
      <c r="F15" s="21">
        <f t="shared" si="2"/>
        <v>31543661</v>
      </c>
      <c r="G15" s="21">
        <f t="shared" si="2"/>
        <v>16485078</v>
      </c>
      <c r="H15" s="21">
        <f t="shared" si="2"/>
        <v>2691737</v>
      </c>
      <c r="I15" s="21">
        <f t="shared" si="2"/>
        <v>1576295</v>
      </c>
      <c r="J15" s="21">
        <f t="shared" si="2"/>
        <v>20753110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20753110</v>
      </c>
      <c r="X15" s="21">
        <f t="shared" si="2"/>
        <v>17239665</v>
      </c>
      <c r="Y15" s="21">
        <f t="shared" si="2"/>
        <v>3513445</v>
      </c>
      <c r="Z15" s="4">
        <f>+IF(X15&lt;&gt;0,+(Y15/X15)*100,0)</f>
        <v>20.380007384134206</v>
      </c>
      <c r="AA15" s="19">
        <f>SUM(AA16:AA18)</f>
        <v>31543661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31543661</v>
      </c>
      <c r="F17" s="24">
        <v>31543661</v>
      </c>
      <c r="G17" s="24">
        <v>16485078</v>
      </c>
      <c r="H17" s="24">
        <v>2691737</v>
      </c>
      <c r="I17" s="24">
        <v>1576295</v>
      </c>
      <c r="J17" s="24">
        <v>20753110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20753110</v>
      </c>
      <c r="X17" s="24">
        <v>17239665</v>
      </c>
      <c r="Y17" s="24">
        <v>3513445</v>
      </c>
      <c r="Z17" s="6">
        <v>20.38</v>
      </c>
      <c r="AA17" s="22">
        <v>31543661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55669750</v>
      </c>
      <c r="F19" s="21">
        <f t="shared" si="3"/>
        <v>55669750</v>
      </c>
      <c r="G19" s="21">
        <f t="shared" si="3"/>
        <v>4151225</v>
      </c>
      <c r="H19" s="21">
        <f t="shared" si="3"/>
        <v>4394567</v>
      </c>
      <c r="I19" s="21">
        <f t="shared" si="3"/>
        <v>3724159</v>
      </c>
      <c r="J19" s="21">
        <f t="shared" si="3"/>
        <v>12269951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12269951</v>
      </c>
      <c r="X19" s="21">
        <f t="shared" si="3"/>
        <v>15234797</v>
      </c>
      <c r="Y19" s="21">
        <f t="shared" si="3"/>
        <v>-2964846</v>
      </c>
      <c r="Z19" s="4">
        <f>+IF(X19&lt;&gt;0,+(Y19/X19)*100,0)</f>
        <v>-19.46101415069725</v>
      </c>
      <c r="AA19" s="19">
        <f>SUM(AA20:AA23)</f>
        <v>55669750</v>
      </c>
    </row>
    <row r="20" spans="1:27" ht="13.5">
      <c r="A20" s="5" t="s">
        <v>47</v>
      </c>
      <c r="B20" s="3"/>
      <c r="C20" s="22"/>
      <c r="D20" s="22"/>
      <c r="E20" s="23">
        <v>36623607</v>
      </c>
      <c r="F20" s="24">
        <v>36623607</v>
      </c>
      <c r="G20" s="24">
        <v>2595388</v>
      </c>
      <c r="H20" s="24">
        <v>2510914</v>
      </c>
      <c r="I20" s="24">
        <v>2053686</v>
      </c>
      <c r="J20" s="24">
        <v>7159988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7159988</v>
      </c>
      <c r="X20" s="24">
        <v>10529286</v>
      </c>
      <c r="Y20" s="24">
        <v>-3369298</v>
      </c>
      <c r="Z20" s="6">
        <v>-32</v>
      </c>
      <c r="AA20" s="22">
        <v>36623607</v>
      </c>
    </row>
    <row r="21" spans="1:27" ht="13.5">
      <c r="A21" s="5" t="s">
        <v>48</v>
      </c>
      <c r="B21" s="3"/>
      <c r="C21" s="22"/>
      <c r="D21" s="22"/>
      <c r="E21" s="23">
        <v>6722831</v>
      </c>
      <c r="F21" s="24">
        <v>6722831</v>
      </c>
      <c r="G21" s="24">
        <v>402078</v>
      </c>
      <c r="H21" s="24">
        <v>507589</v>
      </c>
      <c r="I21" s="24">
        <v>404278</v>
      </c>
      <c r="J21" s="24">
        <v>1313945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1313945</v>
      </c>
      <c r="X21" s="24">
        <v>1624685</v>
      </c>
      <c r="Y21" s="24">
        <v>-310740</v>
      </c>
      <c r="Z21" s="6">
        <v>-19.13</v>
      </c>
      <c r="AA21" s="22">
        <v>6722831</v>
      </c>
    </row>
    <row r="22" spans="1:27" ht="13.5">
      <c r="A22" s="5" t="s">
        <v>49</v>
      </c>
      <c r="B22" s="3"/>
      <c r="C22" s="25"/>
      <c r="D22" s="25"/>
      <c r="E22" s="26">
        <v>5410490</v>
      </c>
      <c r="F22" s="27">
        <v>5410490</v>
      </c>
      <c r="G22" s="27">
        <v>395529</v>
      </c>
      <c r="H22" s="27">
        <v>617834</v>
      </c>
      <c r="I22" s="27">
        <v>617855</v>
      </c>
      <c r="J22" s="27">
        <v>1631218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1631218</v>
      </c>
      <c r="X22" s="27">
        <v>1352622</v>
      </c>
      <c r="Y22" s="27">
        <v>278596</v>
      </c>
      <c r="Z22" s="7">
        <v>20.6</v>
      </c>
      <c r="AA22" s="25">
        <v>5410490</v>
      </c>
    </row>
    <row r="23" spans="1:27" ht="13.5">
      <c r="A23" s="5" t="s">
        <v>50</v>
      </c>
      <c r="B23" s="3"/>
      <c r="C23" s="22"/>
      <c r="D23" s="22"/>
      <c r="E23" s="23">
        <v>6912822</v>
      </c>
      <c r="F23" s="24">
        <v>6912822</v>
      </c>
      <c r="G23" s="24">
        <v>758230</v>
      </c>
      <c r="H23" s="24">
        <v>758230</v>
      </c>
      <c r="I23" s="24">
        <v>648340</v>
      </c>
      <c r="J23" s="24">
        <v>2164800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2164800</v>
      </c>
      <c r="X23" s="24">
        <v>1728204</v>
      </c>
      <c r="Y23" s="24">
        <v>436596</v>
      </c>
      <c r="Z23" s="6">
        <v>25.26</v>
      </c>
      <c r="AA23" s="22">
        <v>6912822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180819733</v>
      </c>
      <c r="F25" s="42">
        <f t="shared" si="4"/>
        <v>180819733</v>
      </c>
      <c r="G25" s="42">
        <f t="shared" si="4"/>
        <v>53681348</v>
      </c>
      <c r="H25" s="42">
        <f t="shared" si="4"/>
        <v>9195865</v>
      </c>
      <c r="I25" s="42">
        <f t="shared" si="4"/>
        <v>6804400</v>
      </c>
      <c r="J25" s="42">
        <f t="shared" si="4"/>
        <v>69681613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69681613</v>
      </c>
      <c r="X25" s="42">
        <f t="shared" si="4"/>
        <v>69353146</v>
      </c>
      <c r="Y25" s="42">
        <f t="shared" si="4"/>
        <v>328467</v>
      </c>
      <c r="Z25" s="43">
        <f>+IF(X25&lt;&gt;0,+(Y25/X25)*100,0)</f>
        <v>0.47361514068878724</v>
      </c>
      <c r="AA25" s="40">
        <f>+AA5+AA9+AA15+AA19+AA24</f>
        <v>180819733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67586183</v>
      </c>
      <c r="F28" s="21">
        <f t="shared" si="5"/>
        <v>67586183</v>
      </c>
      <c r="G28" s="21">
        <f t="shared" si="5"/>
        <v>4320148</v>
      </c>
      <c r="H28" s="21">
        <f t="shared" si="5"/>
        <v>5553153</v>
      </c>
      <c r="I28" s="21">
        <f t="shared" si="5"/>
        <v>5540007</v>
      </c>
      <c r="J28" s="21">
        <f t="shared" si="5"/>
        <v>15413308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15413308</v>
      </c>
      <c r="X28" s="21">
        <f t="shared" si="5"/>
        <v>16896546</v>
      </c>
      <c r="Y28" s="21">
        <f t="shared" si="5"/>
        <v>-1483238</v>
      </c>
      <c r="Z28" s="4">
        <f>+IF(X28&lt;&gt;0,+(Y28/X28)*100,0)</f>
        <v>-8.778350320828885</v>
      </c>
      <c r="AA28" s="19">
        <f>SUM(AA29:AA31)</f>
        <v>67586183</v>
      </c>
    </row>
    <row r="29" spans="1:27" ht="13.5">
      <c r="A29" s="5" t="s">
        <v>33</v>
      </c>
      <c r="B29" s="3"/>
      <c r="C29" s="22"/>
      <c r="D29" s="22"/>
      <c r="E29" s="23">
        <v>34731959</v>
      </c>
      <c r="F29" s="24">
        <v>34731959</v>
      </c>
      <c r="G29" s="24">
        <v>2085498</v>
      </c>
      <c r="H29" s="24">
        <v>3060557</v>
      </c>
      <c r="I29" s="24">
        <v>2262578</v>
      </c>
      <c r="J29" s="24">
        <v>7408633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7408633</v>
      </c>
      <c r="X29" s="24">
        <v>8682990</v>
      </c>
      <c r="Y29" s="24">
        <v>-1274357</v>
      </c>
      <c r="Z29" s="6">
        <v>-14.68</v>
      </c>
      <c r="AA29" s="22">
        <v>34731959</v>
      </c>
    </row>
    <row r="30" spans="1:27" ht="13.5">
      <c r="A30" s="5" t="s">
        <v>34</v>
      </c>
      <c r="B30" s="3"/>
      <c r="C30" s="25"/>
      <c r="D30" s="25"/>
      <c r="E30" s="26">
        <v>19977613</v>
      </c>
      <c r="F30" s="27">
        <v>19977613</v>
      </c>
      <c r="G30" s="27">
        <v>1378609</v>
      </c>
      <c r="H30" s="27">
        <v>1096197</v>
      </c>
      <c r="I30" s="27">
        <v>2249255</v>
      </c>
      <c r="J30" s="27">
        <v>4724061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4724061</v>
      </c>
      <c r="X30" s="27">
        <v>4994403</v>
      </c>
      <c r="Y30" s="27">
        <v>-270342</v>
      </c>
      <c r="Z30" s="7">
        <v>-5.41</v>
      </c>
      <c r="AA30" s="25">
        <v>19977613</v>
      </c>
    </row>
    <row r="31" spans="1:27" ht="13.5">
      <c r="A31" s="5" t="s">
        <v>35</v>
      </c>
      <c r="B31" s="3"/>
      <c r="C31" s="22"/>
      <c r="D31" s="22"/>
      <c r="E31" s="23">
        <v>12876611</v>
      </c>
      <c r="F31" s="24">
        <v>12876611</v>
      </c>
      <c r="G31" s="24">
        <v>856041</v>
      </c>
      <c r="H31" s="24">
        <v>1396399</v>
      </c>
      <c r="I31" s="24">
        <v>1028174</v>
      </c>
      <c r="J31" s="24">
        <v>3280614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3280614</v>
      </c>
      <c r="X31" s="24">
        <v>3219153</v>
      </c>
      <c r="Y31" s="24">
        <v>61461</v>
      </c>
      <c r="Z31" s="6">
        <v>1.91</v>
      </c>
      <c r="AA31" s="22">
        <v>12876611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14245036</v>
      </c>
      <c r="F32" s="21">
        <f t="shared" si="6"/>
        <v>14245036</v>
      </c>
      <c r="G32" s="21">
        <f t="shared" si="6"/>
        <v>818016</v>
      </c>
      <c r="H32" s="21">
        <f t="shared" si="6"/>
        <v>764253</v>
      </c>
      <c r="I32" s="21">
        <f t="shared" si="6"/>
        <v>822448</v>
      </c>
      <c r="J32" s="21">
        <f t="shared" si="6"/>
        <v>2404717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2404717</v>
      </c>
      <c r="X32" s="21">
        <f t="shared" si="6"/>
        <v>3561261</v>
      </c>
      <c r="Y32" s="21">
        <f t="shared" si="6"/>
        <v>-1156544</v>
      </c>
      <c r="Z32" s="4">
        <f>+IF(X32&lt;&gt;0,+(Y32/X32)*100,0)</f>
        <v>-32.475687684783566</v>
      </c>
      <c r="AA32" s="19">
        <f>SUM(AA33:AA37)</f>
        <v>14245036</v>
      </c>
    </row>
    <row r="33" spans="1:27" ht="13.5">
      <c r="A33" s="5" t="s">
        <v>37</v>
      </c>
      <c r="B33" s="3"/>
      <c r="C33" s="22"/>
      <c r="D33" s="22"/>
      <c r="E33" s="23">
        <v>7168428</v>
      </c>
      <c r="F33" s="24">
        <v>7168428</v>
      </c>
      <c r="G33" s="24">
        <v>341436</v>
      </c>
      <c r="H33" s="24">
        <v>344481</v>
      </c>
      <c r="I33" s="24">
        <v>343148</v>
      </c>
      <c r="J33" s="24">
        <v>1029065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1029065</v>
      </c>
      <c r="X33" s="24">
        <v>1792107</v>
      </c>
      <c r="Y33" s="24">
        <v>-763042</v>
      </c>
      <c r="Z33" s="6">
        <v>-42.58</v>
      </c>
      <c r="AA33" s="22">
        <v>7168428</v>
      </c>
    </row>
    <row r="34" spans="1:27" ht="13.5">
      <c r="A34" s="5" t="s">
        <v>38</v>
      </c>
      <c r="B34" s="3"/>
      <c r="C34" s="22"/>
      <c r="D34" s="22"/>
      <c r="E34" s="23">
        <v>2523043</v>
      </c>
      <c r="F34" s="24">
        <v>2523043</v>
      </c>
      <c r="G34" s="24">
        <v>208361</v>
      </c>
      <c r="H34" s="24">
        <v>204986</v>
      </c>
      <c r="I34" s="24">
        <v>266362</v>
      </c>
      <c r="J34" s="24">
        <v>679709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679709</v>
      </c>
      <c r="X34" s="24">
        <v>630762</v>
      </c>
      <c r="Y34" s="24">
        <v>48947</v>
      </c>
      <c r="Z34" s="6">
        <v>7.76</v>
      </c>
      <c r="AA34" s="22">
        <v>2523043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4553565</v>
      </c>
      <c r="F36" s="24">
        <v>4553565</v>
      </c>
      <c r="G36" s="24">
        <v>268219</v>
      </c>
      <c r="H36" s="24">
        <v>214786</v>
      </c>
      <c r="I36" s="24">
        <v>212938</v>
      </c>
      <c r="J36" s="24">
        <v>695943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695943</v>
      </c>
      <c r="X36" s="24">
        <v>1138392</v>
      </c>
      <c r="Y36" s="24">
        <v>-442449</v>
      </c>
      <c r="Z36" s="6">
        <v>-38.87</v>
      </c>
      <c r="AA36" s="22">
        <v>4553565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16238324</v>
      </c>
      <c r="F38" s="21">
        <f t="shared" si="7"/>
        <v>16238324</v>
      </c>
      <c r="G38" s="21">
        <f t="shared" si="7"/>
        <v>1001828</v>
      </c>
      <c r="H38" s="21">
        <f t="shared" si="7"/>
        <v>1146872</v>
      </c>
      <c r="I38" s="21">
        <f t="shared" si="7"/>
        <v>1149159</v>
      </c>
      <c r="J38" s="21">
        <f t="shared" si="7"/>
        <v>3297859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3297859</v>
      </c>
      <c r="X38" s="21">
        <f t="shared" si="7"/>
        <v>4059582</v>
      </c>
      <c r="Y38" s="21">
        <f t="shared" si="7"/>
        <v>-761723</v>
      </c>
      <c r="Z38" s="4">
        <f>+IF(X38&lt;&gt;0,+(Y38/X38)*100,0)</f>
        <v>-18.763582063374997</v>
      </c>
      <c r="AA38" s="19">
        <f>SUM(AA39:AA41)</f>
        <v>16238324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16238324</v>
      </c>
      <c r="F40" s="24">
        <v>16238324</v>
      </c>
      <c r="G40" s="24">
        <v>1001828</v>
      </c>
      <c r="H40" s="24">
        <v>1146872</v>
      </c>
      <c r="I40" s="24">
        <v>1149159</v>
      </c>
      <c r="J40" s="24">
        <v>3297859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3297859</v>
      </c>
      <c r="X40" s="24">
        <v>4059582</v>
      </c>
      <c r="Y40" s="24">
        <v>-761723</v>
      </c>
      <c r="Z40" s="6">
        <v>-18.76</v>
      </c>
      <c r="AA40" s="22">
        <v>16238324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55176092</v>
      </c>
      <c r="F42" s="21">
        <f t="shared" si="8"/>
        <v>55176092</v>
      </c>
      <c r="G42" s="21">
        <f t="shared" si="8"/>
        <v>2158955</v>
      </c>
      <c r="H42" s="21">
        <f t="shared" si="8"/>
        <v>8121039</v>
      </c>
      <c r="I42" s="21">
        <f t="shared" si="8"/>
        <v>6583995</v>
      </c>
      <c r="J42" s="21">
        <f t="shared" si="8"/>
        <v>16863989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16863989</v>
      </c>
      <c r="X42" s="21">
        <f t="shared" si="8"/>
        <v>14947888</v>
      </c>
      <c r="Y42" s="21">
        <f t="shared" si="8"/>
        <v>1916101</v>
      </c>
      <c r="Z42" s="4">
        <f>+IF(X42&lt;&gt;0,+(Y42/X42)*100,0)</f>
        <v>12.818539983708735</v>
      </c>
      <c r="AA42" s="19">
        <f>SUM(AA43:AA46)</f>
        <v>55176092</v>
      </c>
    </row>
    <row r="43" spans="1:27" ht="13.5">
      <c r="A43" s="5" t="s">
        <v>47</v>
      </c>
      <c r="B43" s="3"/>
      <c r="C43" s="22"/>
      <c r="D43" s="22"/>
      <c r="E43" s="23">
        <v>36173976</v>
      </c>
      <c r="F43" s="24">
        <v>36173976</v>
      </c>
      <c r="G43" s="24">
        <v>350194</v>
      </c>
      <c r="H43" s="24">
        <v>6469625</v>
      </c>
      <c r="I43" s="24">
        <v>4697869</v>
      </c>
      <c r="J43" s="24">
        <v>11517688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11517688</v>
      </c>
      <c r="X43" s="24">
        <v>10203441</v>
      </c>
      <c r="Y43" s="24">
        <v>1314247</v>
      </c>
      <c r="Z43" s="6">
        <v>12.88</v>
      </c>
      <c r="AA43" s="22">
        <v>36173976</v>
      </c>
    </row>
    <row r="44" spans="1:27" ht="13.5">
      <c r="A44" s="5" t="s">
        <v>48</v>
      </c>
      <c r="B44" s="3"/>
      <c r="C44" s="22"/>
      <c r="D44" s="22"/>
      <c r="E44" s="23">
        <v>6117986</v>
      </c>
      <c r="F44" s="24">
        <v>6117986</v>
      </c>
      <c r="G44" s="24">
        <v>439031</v>
      </c>
      <c r="H44" s="24">
        <v>570071</v>
      </c>
      <c r="I44" s="24">
        <v>772384</v>
      </c>
      <c r="J44" s="24">
        <v>1781486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1781486</v>
      </c>
      <c r="X44" s="24">
        <v>1523413</v>
      </c>
      <c r="Y44" s="24">
        <v>258073</v>
      </c>
      <c r="Z44" s="6">
        <v>16.94</v>
      </c>
      <c r="AA44" s="22">
        <v>6117986</v>
      </c>
    </row>
    <row r="45" spans="1:27" ht="13.5">
      <c r="A45" s="5" t="s">
        <v>49</v>
      </c>
      <c r="B45" s="3"/>
      <c r="C45" s="25"/>
      <c r="D45" s="25"/>
      <c r="E45" s="26">
        <v>6546477</v>
      </c>
      <c r="F45" s="27">
        <v>6546477</v>
      </c>
      <c r="G45" s="27">
        <v>827976</v>
      </c>
      <c r="H45" s="27">
        <v>683793</v>
      </c>
      <c r="I45" s="27">
        <v>703430</v>
      </c>
      <c r="J45" s="27">
        <v>2215199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2215199</v>
      </c>
      <c r="X45" s="27">
        <v>1636620</v>
      </c>
      <c r="Y45" s="27">
        <v>578579</v>
      </c>
      <c r="Z45" s="7">
        <v>35.35</v>
      </c>
      <c r="AA45" s="25">
        <v>6546477</v>
      </c>
    </row>
    <row r="46" spans="1:27" ht="13.5">
      <c r="A46" s="5" t="s">
        <v>50</v>
      </c>
      <c r="B46" s="3"/>
      <c r="C46" s="22"/>
      <c r="D46" s="22"/>
      <c r="E46" s="23">
        <v>6337653</v>
      </c>
      <c r="F46" s="24">
        <v>6337653</v>
      </c>
      <c r="G46" s="24">
        <v>541754</v>
      </c>
      <c r="H46" s="24">
        <v>397550</v>
      </c>
      <c r="I46" s="24">
        <v>410312</v>
      </c>
      <c r="J46" s="24">
        <v>1349616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1349616</v>
      </c>
      <c r="X46" s="24">
        <v>1584414</v>
      </c>
      <c r="Y46" s="24">
        <v>-234798</v>
      </c>
      <c r="Z46" s="6">
        <v>-14.82</v>
      </c>
      <c r="AA46" s="22">
        <v>6337653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153245635</v>
      </c>
      <c r="F48" s="42">
        <f t="shared" si="9"/>
        <v>153245635</v>
      </c>
      <c r="G48" s="42">
        <f t="shared" si="9"/>
        <v>8298947</v>
      </c>
      <c r="H48" s="42">
        <f t="shared" si="9"/>
        <v>15585317</v>
      </c>
      <c r="I48" s="42">
        <f t="shared" si="9"/>
        <v>14095609</v>
      </c>
      <c r="J48" s="42">
        <f t="shared" si="9"/>
        <v>37979873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37979873</v>
      </c>
      <c r="X48" s="42">
        <f t="shared" si="9"/>
        <v>39465277</v>
      </c>
      <c r="Y48" s="42">
        <f t="shared" si="9"/>
        <v>-1485404</v>
      </c>
      <c r="Z48" s="43">
        <f>+IF(X48&lt;&gt;0,+(Y48/X48)*100,0)</f>
        <v>-3.7638250961725164</v>
      </c>
      <c r="AA48" s="40">
        <f>+AA28+AA32+AA38+AA42+AA47</f>
        <v>153245635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27574098</v>
      </c>
      <c r="F49" s="46">
        <f t="shared" si="10"/>
        <v>27574098</v>
      </c>
      <c r="G49" s="46">
        <f t="shared" si="10"/>
        <v>45382401</v>
      </c>
      <c r="H49" s="46">
        <f t="shared" si="10"/>
        <v>-6389452</v>
      </c>
      <c r="I49" s="46">
        <f t="shared" si="10"/>
        <v>-7291209</v>
      </c>
      <c r="J49" s="46">
        <f t="shared" si="10"/>
        <v>31701740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31701740</v>
      </c>
      <c r="X49" s="46">
        <f>IF(F25=F48,0,X25-X48)</f>
        <v>29887869</v>
      </c>
      <c r="Y49" s="46">
        <f t="shared" si="10"/>
        <v>1813871</v>
      </c>
      <c r="Z49" s="47">
        <f>+IF(X49&lt;&gt;0,+(Y49/X49)*100,0)</f>
        <v>6.068920470710039</v>
      </c>
      <c r="AA49" s="44">
        <f>+AA25-AA48</f>
        <v>27574098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87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331094909</v>
      </c>
      <c r="F5" s="21">
        <f t="shared" si="0"/>
        <v>331094909</v>
      </c>
      <c r="G5" s="21">
        <f t="shared" si="0"/>
        <v>71067104</v>
      </c>
      <c r="H5" s="21">
        <f t="shared" si="0"/>
        <v>17176389</v>
      </c>
      <c r="I5" s="21">
        <f t="shared" si="0"/>
        <v>15754977</v>
      </c>
      <c r="J5" s="21">
        <f t="shared" si="0"/>
        <v>103998470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103998470</v>
      </c>
      <c r="X5" s="21">
        <f t="shared" si="0"/>
        <v>85039998</v>
      </c>
      <c r="Y5" s="21">
        <f t="shared" si="0"/>
        <v>18958472</v>
      </c>
      <c r="Z5" s="4">
        <f>+IF(X5&lt;&gt;0,+(Y5/X5)*100,0)</f>
        <v>22.29359412731877</v>
      </c>
      <c r="AA5" s="19">
        <f>SUM(AA6:AA8)</f>
        <v>331094909</v>
      </c>
    </row>
    <row r="6" spans="1:27" ht="13.5">
      <c r="A6" s="5" t="s">
        <v>33</v>
      </c>
      <c r="B6" s="3"/>
      <c r="C6" s="22"/>
      <c r="D6" s="22"/>
      <c r="E6" s="23">
        <v>1345604</v>
      </c>
      <c r="F6" s="24">
        <v>1345604</v>
      </c>
      <c r="G6" s="24">
        <v>27331</v>
      </c>
      <c r="H6" s="24">
        <v>949337</v>
      </c>
      <c r="I6" s="24">
        <v>11792</v>
      </c>
      <c r="J6" s="24">
        <v>988460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988460</v>
      </c>
      <c r="X6" s="24">
        <v>336498</v>
      </c>
      <c r="Y6" s="24">
        <v>651962</v>
      </c>
      <c r="Z6" s="6">
        <v>193.75</v>
      </c>
      <c r="AA6" s="22">
        <v>1345604</v>
      </c>
    </row>
    <row r="7" spans="1:27" ht="13.5">
      <c r="A7" s="5" t="s">
        <v>34</v>
      </c>
      <c r="B7" s="3"/>
      <c r="C7" s="25"/>
      <c r="D7" s="25"/>
      <c r="E7" s="26">
        <v>329735980</v>
      </c>
      <c r="F7" s="27">
        <v>329735980</v>
      </c>
      <c r="G7" s="27">
        <v>71004317</v>
      </c>
      <c r="H7" s="27">
        <v>16088205</v>
      </c>
      <c r="I7" s="27">
        <v>15660182</v>
      </c>
      <c r="J7" s="27">
        <v>102752704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102752704</v>
      </c>
      <c r="X7" s="27">
        <v>84700251</v>
      </c>
      <c r="Y7" s="27">
        <v>18052453</v>
      </c>
      <c r="Z7" s="7">
        <v>21.31</v>
      </c>
      <c r="AA7" s="25">
        <v>329735980</v>
      </c>
    </row>
    <row r="8" spans="1:27" ht="13.5">
      <c r="A8" s="5" t="s">
        <v>35</v>
      </c>
      <c r="B8" s="3"/>
      <c r="C8" s="22"/>
      <c r="D8" s="22"/>
      <c r="E8" s="23">
        <v>13325</v>
      </c>
      <c r="F8" s="24">
        <v>13325</v>
      </c>
      <c r="G8" s="24">
        <v>35456</v>
      </c>
      <c r="H8" s="24">
        <v>138847</v>
      </c>
      <c r="I8" s="24">
        <v>83003</v>
      </c>
      <c r="J8" s="24">
        <v>257306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257306</v>
      </c>
      <c r="X8" s="24">
        <v>3249</v>
      </c>
      <c r="Y8" s="24">
        <v>254057</v>
      </c>
      <c r="Z8" s="6">
        <v>7819.54</v>
      </c>
      <c r="AA8" s="22">
        <v>13325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16228557</v>
      </c>
      <c r="F9" s="21">
        <f t="shared" si="1"/>
        <v>16228557</v>
      </c>
      <c r="G9" s="21">
        <f t="shared" si="1"/>
        <v>99494</v>
      </c>
      <c r="H9" s="21">
        <f t="shared" si="1"/>
        <v>64648</v>
      </c>
      <c r="I9" s="21">
        <f t="shared" si="1"/>
        <v>84954</v>
      </c>
      <c r="J9" s="21">
        <f t="shared" si="1"/>
        <v>249096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249096</v>
      </c>
      <c r="X9" s="21">
        <f t="shared" si="1"/>
        <v>3747498</v>
      </c>
      <c r="Y9" s="21">
        <f t="shared" si="1"/>
        <v>-3498402</v>
      </c>
      <c r="Z9" s="4">
        <f>+IF(X9&lt;&gt;0,+(Y9/X9)*100,0)</f>
        <v>-93.35300512501942</v>
      </c>
      <c r="AA9" s="19">
        <f>SUM(AA10:AA14)</f>
        <v>16228557</v>
      </c>
    </row>
    <row r="10" spans="1:27" ht="13.5">
      <c r="A10" s="5" t="s">
        <v>37</v>
      </c>
      <c r="B10" s="3"/>
      <c r="C10" s="22"/>
      <c r="D10" s="22"/>
      <c r="E10" s="23">
        <v>1947000</v>
      </c>
      <c r="F10" s="24">
        <v>1947000</v>
      </c>
      <c r="G10" s="24">
        <v>398</v>
      </c>
      <c r="H10" s="24">
        <v>411</v>
      </c>
      <c r="I10" s="24">
        <v>3274</v>
      </c>
      <c r="J10" s="24">
        <v>4083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4083</v>
      </c>
      <c r="X10" s="24">
        <v>399999</v>
      </c>
      <c r="Y10" s="24">
        <v>-395916</v>
      </c>
      <c r="Z10" s="6">
        <v>-98.98</v>
      </c>
      <c r="AA10" s="22">
        <v>1947000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>
        <v>34865</v>
      </c>
      <c r="H11" s="24">
        <v>24558</v>
      </c>
      <c r="I11" s="24">
        <v>26193</v>
      </c>
      <c r="J11" s="24">
        <v>85616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85616</v>
      </c>
      <c r="X11" s="24"/>
      <c r="Y11" s="24">
        <v>85616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14000000</v>
      </c>
      <c r="F12" s="24">
        <v>14000000</v>
      </c>
      <c r="G12" s="24">
        <v>64231</v>
      </c>
      <c r="H12" s="24">
        <v>39679</v>
      </c>
      <c r="I12" s="24">
        <v>55487</v>
      </c>
      <c r="J12" s="24">
        <v>159397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159397</v>
      </c>
      <c r="X12" s="24">
        <v>3347499</v>
      </c>
      <c r="Y12" s="24">
        <v>-3188102</v>
      </c>
      <c r="Z12" s="6">
        <v>-95.24</v>
      </c>
      <c r="AA12" s="22">
        <v>14000000</v>
      </c>
    </row>
    <row r="13" spans="1:27" ht="13.5">
      <c r="A13" s="5" t="s">
        <v>40</v>
      </c>
      <c r="B13" s="3"/>
      <c r="C13" s="22"/>
      <c r="D13" s="22"/>
      <c r="E13" s="23">
        <v>281557</v>
      </c>
      <c r="F13" s="24">
        <v>281557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281557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67150035</v>
      </c>
      <c r="F15" s="21">
        <f t="shared" si="2"/>
        <v>67150035</v>
      </c>
      <c r="G15" s="21">
        <f t="shared" si="2"/>
        <v>791434</v>
      </c>
      <c r="H15" s="21">
        <f t="shared" si="2"/>
        <v>5898238</v>
      </c>
      <c r="I15" s="21">
        <f t="shared" si="2"/>
        <v>418588</v>
      </c>
      <c r="J15" s="21">
        <f t="shared" si="2"/>
        <v>7108260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7108260</v>
      </c>
      <c r="X15" s="21">
        <f t="shared" si="2"/>
        <v>16087002</v>
      </c>
      <c r="Y15" s="21">
        <f t="shared" si="2"/>
        <v>-8978742</v>
      </c>
      <c r="Z15" s="4">
        <f>+IF(X15&lt;&gt;0,+(Y15/X15)*100,0)</f>
        <v>-55.81364383494203</v>
      </c>
      <c r="AA15" s="19">
        <f>SUM(AA16:AA18)</f>
        <v>67150035</v>
      </c>
    </row>
    <row r="16" spans="1:27" ht="13.5">
      <c r="A16" s="5" t="s">
        <v>43</v>
      </c>
      <c r="B16" s="3"/>
      <c r="C16" s="22"/>
      <c r="D16" s="22"/>
      <c r="E16" s="23">
        <v>3854035</v>
      </c>
      <c r="F16" s="24">
        <v>3854035</v>
      </c>
      <c r="G16" s="24">
        <v>252415</v>
      </c>
      <c r="H16" s="24">
        <v>41550</v>
      </c>
      <c r="I16" s="24">
        <v>20717</v>
      </c>
      <c r="J16" s="24">
        <v>314682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314682</v>
      </c>
      <c r="X16" s="24">
        <v>395751</v>
      </c>
      <c r="Y16" s="24">
        <v>-81069</v>
      </c>
      <c r="Z16" s="6">
        <v>-20.48</v>
      </c>
      <c r="AA16" s="22">
        <v>3854035</v>
      </c>
    </row>
    <row r="17" spans="1:27" ht="13.5">
      <c r="A17" s="5" t="s">
        <v>44</v>
      </c>
      <c r="B17" s="3"/>
      <c r="C17" s="22"/>
      <c r="D17" s="22"/>
      <c r="E17" s="23">
        <v>63296000</v>
      </c>
      <c r="F17" s="24">
        <v>63296000</v>
      </c>
      <c r="G17" s="24">
        <v>539019</v>
      </c>
      <c r="H17" s="24">
        <v>5856688</v>
      </c>
      <c r="I17" s="24">
        <v>397871</v>
      </c>
      <c r="J17" s="24">
        <v>6793578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6793578</v>
      </c>
      <c r="X17" s="24">
        <v>15691251</v>
      </c>
      <c r="Y17" s="24">
        <v>-8897673</v>
      </c>
      <c r="Z17" s="6">
        <v>-56.7</v>
      </c>
      <c r="AA17" s="22">
        <v>63296000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163317380</v>
      </c>
      <c r="F19" s="21">
        <f t="shared" si="3"/>
        <v>163317380</v>
      </c>
      <c r="G19" s="21">
        <f t="shared" si="3"/>
        <v>10156876</v>
      </c>
      <c r="H19" s="21">
        <f t="shared" si="3"/>
        <v>9959917</v>
      </c>
      <c r="I19" s="21">
        <f t="shared" si="3"/>
        <v>10731391</v>
      </c>
      <c r="J19" s="21">
        <f t="shared" si="3"/>
        <v>30848184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30848184</v>
      </c>
      <c r="X19" s="21">
        <f t="shared" si="3"/>
        <v>40414752</v>
      </c>
      <c r="Y19" s="21">
        <f t="shared" si="3"/>
        <v>-9566568</v>
      </c>
      <c r="Z19" s="4">
        <f>+IF(X19&lt;&gt;0,+(Y19/X19)*100,0)</f>
        <v>-23.670980339060353</v>
      </c>
      <c r="AA19" s="19">
        <f>SUM(AA20:AA23)</f>
        <v>163317380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115452000</v>
      </c>
      <c r="F21" s="24">
        <v>115452000</v>
      </c>
      <c r="G21" s="24">
        <v>5506286</v>
      </c>
      <c r="H21" s="24">
        <v>5320197</v>
      </c>
      <c r="I21" s="24">
        <v>6297057</v>
      </c>
      <c r="J21" s="24">
        <v>17123540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17123540</v>
      </c>
      <c r="X21" s="24">
        <v>28113000</v>
      </c>
      <c r="Y21" s="24">
        <v>-10989460</v>
      </c>
      <c r="Z21" s="6">
        <v>-39.09</v>
      </c>
      <c r="AA21" s="22">
        <v>115452000</v>
      </c>
    </row>
    <row r="22" spans="1:27" ht="13.5">
      <c r="A22" s="5" t="s">
        <v>49</v>
      </c>
      <c r="B22" s="3"/>
      <c r="C22" s="25"/>
      <c r="D22" s="25"/>
      <c r="E22" s="26">
        <v>25433900</v>
      </c>
      <c r="F22" s="27">
        <v>25433900</v>
      </c>
      <c r="G22" s="27">
        <v>2086980</v>
      </c>
      <c r="H22" s="27">
        <v>2069785</v>
      </c>
      <c r="I22" s="27">
        <v>2051861</v>
      </c>
      <c r="J22" s="27">
        <v>6208626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6208626</v>
      </c>
      <c r="X22" s="27">
        <v>6536751</v>
      </c>
      <c r="Y22" s="27">
        <v>-328125</v>
      </c>
      <c r="Z22" s="7">
        <v>-5.02</v>
      </c>
      <c r="AA22" s="25">
        <v>25433900</v>
      </c>
    </row>
    <row r="23" spans="1:27" ht="13.5">
      <c r="A23" s="5" t="s">
        <v>50</v>
      </c>
      <c r="B23" s="3"/>
      <c r="C23" s="22"/>
      <c r="D23" s="22"/>
      <c r="E23" s="23">
        <v>22431480</v>
      </c>
      <c r="F23" s="24">
        <v>22431480</v>
      </c>
      <c r="G23" s="24">
        <v>2563610</v>
      </c>
      <c r="H23" s="24">
        <v>2569935</v>
      </c>
      <c r="I23" s="24">
        <v>2382473</v>
      </c>
      <c r="J23" s="24">
        <v>7516018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7516018</v>
      </c>
      <c r="X23" s="24">
        <v>5765001</v>
      </c>
      <c r="Y23" s="24">
        <v>1751017</v>
      </c>
      <c r="Z23" s="6">
        <v>30.37</v>
      </c>
      <c r="AA23" s="22">
        <v>22431480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577790881</v>
      </c>
      <c r="F25" s="42">
        <f t="shared" si="4"/>
        <v>577790881</v>
      </c>
      <c r="G25" s="42">
        <f t="shared" si="4"/>
        <v>82114908</v>
      </c>
      <c r="H25" s="42">
        <f t="shared" si="4"/>
        <v>33099192</v>
      </c>
      <c r="I25" s="42">
        <f t="shared" si="4"/>
        <v>26989910</v>
      </c>
      <c r="J25" s="42">
        <f t="shared" si="4"/>
        <v>142204010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142204010</v>
      </c>
      <c r="X25" s="42">
        <f t="shared" si="4"/>
        <v>145289250</v>
      </c>
      <c r="Y25" s="42">
        <f t="shared" si="4"/>
        <v>-3085240</v>
      </c>
      <c r="Z25" s="43">
        <f>+IF(X25&lt;&gt;0,+(Y25/X25)*100,0)</f>
        <v>-2.1235156764867322</v>
      </c>
      <c r="AA25" s="40">
        <f>+AA5+AA9+AA15+AA19+AA24</f>
        <v>577790881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158443051</v>
      </c>
      <c r="F28" s="21">
        <f t="shared" si="5"/>
        <v>158443051</v>
      </c>
      <c r="G28" s="21">
        <f t="shared" si="5"/>
        <v>14566341</v>
      </c>
      <c r="H28" s="21">
        <f t="shared" si="5"/>
        <v>8888264</v>
      </c>
      <c r="I28" s="21">
        <f t="shared" si="5"/>
        <v>12120658</v>
      </c>
      <c r="J28" s="21">
        <f t="shared" si="5"/>
        <v>35575263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35575263</v>
      </c>
      <c r="X28" s="21">
        <f t="shared" si="5"/>
        <v>39610752</v>
      </c>
      <c r="Y28" s="21">
        <f t="shared" si="5"/>
        <v>-4035489</v>
      </c>
      <c r="Z28" s="4">
        <f>+IF(X28&lt;&gt;0,+(Y28/X28)*100,0)</f>
        <v>-10.18786262881351</v>
      </c>
      <c r="AA28" s="19">
        <f>SUM(AA29:AA31)</f>
        <v>158443051</v>
      </c>
    </row>
    <row r="29" spans="1:27" ht="13.5">
      <c r="A29" s="5" t="s">
        <v>33</v>
      </c>
      <c r="B29" s="3"/>
      <c r="C29" s="22"/>
      <c r="D29" s="22"/>
      <c r="E29" s="23">
        <v>53676057</v>
      </c>
      <c r="F29" s="24">
        <v>53676057</v>
      </c>
      <c r="G29" s="24">
        <v>6320802</v>
      </c>
      <c r="H29" s="24">
        <v>3392181</v>
      </c>
      <c r="I29" s="24">
        <v>7469582</v>
      </c>
      <c r="J29" s="24">
        <v>17182565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17182565</v>
      </c>
      <c r="X29" s="24">
        <v>13419000</v>
      </c>
      <c r="Y29" s="24">
        <v>3763565</v>
      </c>
      <c r="Z29" s="6">
        <v>28.05</v>
      </c>
      <c r="AA29" s="22">
        <v>53676057</v>
      </c>
    </row>
    <row r="30" spans="1:27" ht="13.5">
      <c r="A30" s="5" t="s">
        <v>34</v>
      </c>
      <c r="B30" s="3"/>
      <c r="C30" s="25"/>
      <c r="D30" s="25"/>
      <c r="E30" s="26">
        <v>75478608</v>
      </c>
      <c r="F30" s="27">
        <v>75478608</v>
      </c>
      <c r="G30" s="27">
        <v>4599754</v>
      </c>
      <c r="H30" s="27">
        <v>2130706</v>
      </c>
      <c r="I30" s="27">
        <v>2100161</v>
      </c>
      <c r="J30" s="27">
        <v>8830621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8830621</v>
      </c>
      <c r="X30" s="27">
        <v>18869751</v>
      </c>
      <c r="Y30" s="27">
        <v>-10039130</v>
      </c>
      <c r="Z30" s="7">
        <v>-53.2</v>
      </c>
      <c r="AA30" s="25">
        <v>75478608</v>
      </c>
    </row>
    <row r="31" spans="1:27" ht="13.5">
      <c r="A31" s="5" t="s">
        <v>35</v>
      </c>
      <c r="B31" s="3"/>
      <c r="C31" s="22"/>
      <c r="D31" s="22"/>
      <c r="E31" s="23">
        <v>29288386</v>
      </c>
      <c r="F31" s="24">
        <v>29288386</v>
      </c>
      <c r="G31" s="24">
        <v>3645785</v>
      </c>
      <c r="H31" s="24">
        <v>3365377</v>
      </c>
      <c r="I31" s="24">
        <v>2550915</v>
      </c>
      <c r="J31" s="24">
        <v>9562077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9562077</v>
      </c>
      <c r="X31" s="24">
        <v>7322001</v>
      </c>
      <c r="Y31" s="24">
        <v>2240076</v>
      </c>
      <c r="Z31" s="6">
        <v>30.59</v>
      </c>
      <c r="AA31" s="22">
        <v>29288386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139937333</v>
      </c>
      <c r="F32" s="21">
        <f t="shared" si="6"/>
        <v>139937333</v>
      </c>
      <c r="G32" s="21">
        <f t="shared" si="6"/>
        <v>5249108</v>
      </c>
      <c r="H32" s="21">
        <f t="shared" si="6"/>
        <v>4498458</v>
      </c>
      <c r="I32" s="21">
        <f t="shared" si="6"/>
        <v>5397000</v>
      </c>
      <c r="J32" s="21">
        <f t="shared" si="6"/>
        <v>15144566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15144566</v>
      </c>
      <c r="X32" s="21">
        <f t="shared" si="6"/>
        <v>34935501</v>
      </c>
      <c r="Y32" s="21">
        <f t="shared" si="6"/>
        <v>-19790935</v>
      </c>
      <c r="Z32" s="4">
        <f>+IF(X32&lt;&gt;0,+(Y32/X32)*100,0)</f>
        <v>-56.64992467118191</v>
      </c>
      <c r="AA32" s="19">
        <f>SUM(AA33:AA37)</f>
        <v>139937333</v>
      </c>
    </row>
    <row r="33" spans="1:27" ht="13.5">
      <c r="A33" s="5" t="s">
        <v>37</v>
      </c>
      <c r="B33" s="3"/>
      <c r="C33" s="22"/>
      <c r="D33" s="22"/>
      <c r="E33" s="23">
        <v>53112000</v>
      </c>
      <c r="F33" s="24">
        <v>53112000</v>
      </c>
      <c r="G33" s="24">
        <v>98831</v>
      </c>
      <c r="H33" s="24">
        <v>83892</v>
      </c>
      <c r="I33" s="24">
        <v>394994</v>
      </c>
      <c r="J33" s="24">
        <v>577717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577717</v>
      </c>
      <c r="X33" s="24">
        <v>16797501</v>
      </c>
      <c r="Y33" s="24">
        <v>-16219784</v>
      </c>
      <c r="Z33" s="6">
        <v>-96.56</v>
      </c>
      <c r="AA33" s="22">
        <v>53112000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1021616</v>
      </c>
      <c r="H34" s="24">
        <v>976433</v>
      </c>
      <c r="I34" s="24">
        <v>1034902</v>
      </c>
      <c r="J34" s="24">
        <v>3032951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3032951</v>
      </c>
      <c r="X34" s="24"/>
      <c r="Y34" s="24">
        <v>3032951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63451000</v>
      </c>
      <c r="F35" s="24">
        <v>63451000</v>
      </c>
      <c r="G35" s="24">
        <v>3440698</v>
      </c>
      <c r="H35" s="24">
        <v>2807151</v>
      </c>
      <c r="I35" s="24">
        <v>3357502</v>
      </c>
      <c r="J35" s="24">
        <v>9605351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9605351</v>
      </c>
      <c r="X35" s="24">
        <v>16463001</v>
      </c>
      <c r="Y35" s="24">
        <v>-6857650</v>
      </c>
      <c r="Z35" s="6">
        <v>-41.65</v>
      </c>
      <c r="AA35" s="22">
        <v>63451000</v>
      </c>
    </row>
    <row r="36" spans="1:27" ht="13.5">
      <c r="A36" s="5" t="s">
        <v>40</v>
      </c>
      <c r="B36" s="3"/>
      <c r="C36" s="22"/>
      <c r="D36" s="22"/>
      <c r="E36" s="23">
        <v>8700000</v>
      </c>
      <c r="F36" s="24">
        <v>8700000</v>
      </c>
      <c r="G36" s="24">
        <v>409901</v>
      </c>
      <c r="H36" s="24">
        <v>340097</v>
      </c>
      <c r="I36" s="24">
        <v>368576</v>
      </c>
      <c r="J36" s="24">
        <v>1118574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1118574</v>
      </c>
      <c r="X36" s="24"/>
      <c r="Y36" s="24">
        <v>1118574</v>
      </c>
      <c r="Z36" s="6">
        <v>0</v>
      </c>
      <c r="AA36" s="22">
        <v>8700000</v>
      </c>
    </row>
    <row r="37" spans="1:27" ht="13.5">
      <c r="A37" s="5" t="s">
        <v>41</v>
      </c>
      <c r="B37" s="3"/>
      <c r="C37" s="25"/>
      <c r="D37" s="25"/>
      <c r="E37" s="26">
        <v>14674333</v>
      </c>
      <c r="F37" s="27">
        <v>14674333</v>
      </c>
      <c r="G37" s="27">
        <v>278062</v>
      </c>
      <c r="H37" s="27">
        <v>290885</v>
      </c>
      <c r="I37" s="27">
        <v>241026</v>
      </c>
      <c r="J37" s="27">
        <v>809973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809973</v>
      </c>
      <c r="X37" s="27">
        <v>1674999</v>
      </c>
      <c r="Y37" s="27">
        <v>-865026</v>
      </c>
      <c r="Z37" s="7">
        <v>-51.64</v>
      </c>
      <c r="AA37" s="25">
        <v>14674333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55374313</v>
      </c>
      <c r="F38" s="21">
        <f t="shared" si="7"/>
        <v>55374313</v>
      </c>
      <c r="G38" s="21">
        <f t="shared" si="7"/>
        <v>4455754</v>
      </c>
      <c r="H38" s="21">
        <f t="shared" si="7"/>
        <v>4856533</v>
      </c>
      <c r="I38" s="21">
        <f t="shared" si="7"/>
        <v>7224483</v>
      </c>
      <c r="J38" s="21">
        <f t="shared" si="7"/>
        <v>16536770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16536770</v>
      </c>
      <c r="X38" s="21">
        <f t="shared" si="7"/>
        <v>21071250</v>
      </c>
      <c r="Y38" s="21">
        <f t="shared" si="7"/>
        <v>-4534480</v>
      </c>
      <c r="Z38" s="4">
        <f>+IF(X38&lt;&gt;0,+(Y38/X38)*100,0)</f>
        <v>-21.519748472444682</v>
      </c>
      <c r="AA38" s="19">
        <f>SUM(AA39:AA41)</f>
        <v>55374313</v>
      </c>
    </row>
    <row r="39" spans="1:27" ht="13.5">
      <c r="A39" s="5" t="s">
        <v>43</v>
      </c>
      <c r="B39" s="3"/>
      <c r="C39" s="22"/>
      <c r="D39" s="22"/>
      <c r="E39" s="23">
        <v>26573980</v>
      </c>
      <c r="F39" s="24">
        <v>26573980</v>
      </c>
      <c r="G39" s="24">
        <v>503702</v>
      </c>
      <c r="H39" s="24">
        <v>560604</v>
      </c>
      <c r="I39" s="24">
        <v>823539</v>
      </c>
      <c r="J39" s="24">
        <v>1887845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1887845</v>
      </c>
      <c r="X39" s="24">
        <v>1906251</v>
      </c>
      <c r="Y39" s="24">
        <v>-18406</v>
      </c>
      <c r="Z39" s="6">
        <v>-0.97</v>
      </c>
      <c r="AA39" s="22">
        <v>26573980</v>
      </c>
    </row>
    <row r="40" spans="1:27" ht="13.5">
      <c r="A40" s="5" t="s">
        <v>44</v>
      </c>
      <c r="B40" s="3"/>
      <c r="C40" s="22"/>
      <c r="D40" s="22"/>
      <c r="E40" s="23">
        <v>28800333</v>
      </c>
      <c r="F40" s="24">
        <v>28800333</v>
      </c>
      <c r="G40" s="24">
        <v>3952052</v>
      </c>
      <c r="H40" s="24">
        <v>4295929</v>
      </c>
      <c r="I40" s="24">
        <v>6400944</v>
      </c>
      <c r="J40" s="24">
        <v>14648925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14648925</v>
      </c>
      <c r="X40" s="24">
        <v>19164999</v>
      </c>
      <c r="Y40" s="24">
        <v>-4516074</v>
      </c>
      <c r="Z40" s="6">
        <v>-23.56</v>
      </c>
      <c r="AA40" s="22">
        <v>28800333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161875000</v>
      </c>
      <c r="F42" s="21">
        <f t="shared" si="8"/>
        <v>161875000</v>
      </c>
      <c r="G42" s="21">
        <f t="shared" si="8"/>
        <v>10484778</v>
      </c>
      <c r="H42" s="21">
        <f t="shared" si="8"/>
        <v>5339766</v>
      </c>
      <c r="I42" s="21">
        <f t="shared" si="8"/>
        <v>6641319</v>
      </c>
      <c r="J42" s="21">
        <f t="shared" si="8"/>
        <v>22465863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22465863</v>
      </c>
      <c r="X42" s="21">
        <f t="shared" si="8"/>
        <v>25842000</v>
      </c>
      <c r="Y42" s="21">
        <f t="shared" si="8"/>
        <v>-3376137</v>
      </c>
      <c r="Z42" s="4">
        <f>+IF(X42&lt;&gt;0,+(Y42/X42)*100,0)</f>
        <v>-13.064534478755515</v>
      </c>
      <c r="AA42" s="19">
        <f>SUM(AA43:AA46)</f>
        <v>161875000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97996000</v>
      </c>
      <c r="F44" s="24">
        <v>97996000</v>
      </c>
      <c r="G44" s="24">
        <v>1472262</v>
      </c>
      <c r="H44" s="24">
        <v>1123137</v>
      </c>
      <c r="I44" s="24">
        <v>1456316</v>
      </c>
      <c r="J44" s="24">
        <v>4051715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4051715</v>
      </c>
      <c r="X44" s="24">
        <v>19500000</v>
      </c>
      <c r="Y44" s="24">
        <v>-15448285</v>
      </c>
      <c r="Z44" s="6">
        <v>-79.22</v>
      </c>
      <c r="AA44" s="22">
        <v>97996000</v>
      </c>
    </row>
    <row r="45" spans="1:27" ht="13.5">
      <c r="A45" s="5" t="s">
        <v>49</v>
      </c>
      <c r="B45" s="3"/>
      <c r="C45" s="25"/>
      <c r="D45" s="25"/>
      <c r="E45" s="26">
        <v>32592000</v>
      </c>
      <c r="F45" s="27">
        <v>32592000</v>
      </c>
      <c r="G45" s="27">
        <v>1987758</v>
      </c>
      <c r="H45" s="27">
        <v>844025</v>
      </c>
      <c r="I45" s="27">
        <v>1200120</v>
      </c>
      <c r="J45" s="27">
        <v>4031903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4031903</v>
      </c>
      <c r="X45" s="27">
        <v>3359499</v>
      </c>
      <c r="Y45" s="27">
        <v>672404</v>
      </c>
      <c r="Z45" s="7">
        <v>20.02</v>
      </c>
      <c r="AA45" s="25">
        <v>32592000</v>
      </c>
    </row>
    <row r="46" spans="1:27" ht="13.5">
      <c r="A46" s="5" t="s">
        <v>50</v>
      </c>
      <c r="B46" s="3"/>
      <c r="C46" s="22"/>
      <c r="D46" s="22"/>
      <c r="E46" s="23">
        <v>31287000</v>
      </c>
      <c r="F46" s="24">
        <v>31287000</v>
      </c>
      <c r="G46" s="24">
        <v>7024758</v>
      </c>
      <c r="H46" s="24">
        <v>3372604</v>
      </c>
      <c r="I46" s="24">
        <v>3984883</v>
      </c>
      <c r="J46" s="24">
        <v>14382245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14382245</v>
      </c>
      <c r="X46" s="24">
        <v>2982501</v>
      </c>
      <c r="Y46" s="24">
        <v>11399744</v>
      </c>
      <c r="Z46" s="6">
        <v>382.22</v>
      </c>
      <c r="AA46" s="22">
        <v>31287000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515629697</v>
      </c>
      <c r="F48" s="42">
        <f t="shared" si="9"/>
        <v>515629697</v>
      </c>
      <c r="G48" s="42">
        <f t="shared" si="9"/>
        <v>34755981</v>
      </c>
      <c r="H48" s="42">
        <f t="shared" si="9"/>
        <v>23583021</v>
      </c>
      <c r="I48" s="42">
        <f t="shared" si="9"/>
        <v>31383460</v>
      </c>
      <c r="J48" s="42">
        <f t="shared" si="9"/>
        <v>89722462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89722462</v>
      </c>
      <c r="X48" s="42">
        <f t="shared" si="9"/>
        <v>121459503</v>
      </c>
      <c r="Y48" s="42">
        <f t="shared" si="9"/>
        <v>-31737041</v>
      </c>
      <c r="Z48" s="43">
        <f>+IF(X48&lt;&gt;0,+(Y48/X48)*100,0)</f>
        <v>-26.129730664219824</v>
      </c>
      <c r="AA48" s="40">
        <f>+AA28+AA32+AA38+AA42+AA47</f>
        <v>515629697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62161184</v>
      </c>
      <c r="F49" s="46">
        <f t="shared" si="10"/>
        <v>62161184</v>
      </c>
      <c r="G49" s="46">
        <f t="shared" si="10"/>
        <v>47358927</v>
      </c>
      <c r="H49" s="46">
        <f t="shared" si="10"/>
        <v>9516171</v>
      </c>
      <c r="I49" s="46">
        <f t="shared" si="10"/>
        <v>-4393550</v>
      </c>
      <c r="J49" s="46">
        <f t="shared" si="10"/>
        <v>52481548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52481548</v>
      </c>
      <c r="X49" s="46">
        <f>IF(F25=F48,0,X25-X48)</f>
        <v>23829747</v>
      </c>
      <c r="Y49" s="46">
        <f t="shared" si="10"/>
        <v>28651801</v>
      </c>
      <c r="Z49" s="47">
        <f>+IF(X49&lt;&gt;0,+(Y49/X49)*100,0)</f>
        <v>120.23543934394267</v>
      </c>
      <c r="AA49" s="44">
        <f>+AA25-AA48</f>
        <v>62161184</v>
      </c>
    </row>
    <row r="50" spans="1:27" ht="13.5">
      <c r="A50" s="16" t="s">
        <v>82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2014-11-14T10:23:50Z</dcterms:created>
  <dcterms:modified xsi:type="dcterms:W3CDTF">2014-11-14T10:29:00Z</dcterms:modified>
  <cp:category/>
  <cp:version/>
  <cp:contentType/>
  <cp:contentStatus/>
</cp:coreProperties>
</file>