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1" sheetId="21" r:id="rId21"/>
    <sheet name="NC082" sheetId="22" r:id="rId22"/>
    <sheet name="NC083" sheetId="23" r:id="rId23"/>
    <sheet name="NC084" sheetId="24" r:id="rId24"/>
    <sheet name="NC085" sheetId="25" r:id="rId25"/>
    <sheet name="NC086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  <sheet name="Summary" sheetId="33" r:id="rId33"/>
  </sheets>
  <definedNames>
    <definedName name="_xlnm.Print_Area" localSheetId="3">'DC45'!$A$1:$AA$55</definedName>
    <definedName name="_xlnm.Print_Area" localSheetId="10">'DC6'!$A$1:$AA$55</definedName>
    <definedName name="_xlnm.Print_Area" localSheetId="19">'DC7'!$A$1:$AA$55</definedName>
    <definedName name="_xlnm.Print_Area" localSheetId="26">'DC8'!$A$1:$AA$55</definedName>
    <definedName name="_xlnm.Print_Area" localSheetId="31">'DC9'!$A$1:$AA$55</definedName>
    <definedName name="_xlnm.Print_Area" localSheetId="4">'NC061'!$A$1:$AA$55</definedName>
    <definedName name="_xlnm.Print_Area" localSheetId="5">'NC062'!$A$1:$AA$55</definedName>
    <definedName name="_xlnm.Print_Area" localSheetId="6">'NC064'!$A$1:$AA$55</definedName>
    <definedName name="_xlnm.Print_Area" localSheetId="7">'NC065'!$A$1:$AA$55</definedName>
    <definedName name="_xlnm.Print_Area" localSheetId="8">'NC066'!$A$1:$AA$55</definedName>
    <definedName name="_xlnm.Print_Area" localSheetId="9">'NC067'!$A$1:$AA$55</definedName>
    <definedName name="_xlnm.Print_Area" localSheetId="11">'NC071'!$A$1:$AA$55</definedName>
    <definedName name="_xlnm.Print_Area" localSheetId="12">'NC072'!$A$1:$AA$55</definedName>
    <definedName name="_xlnm.Print_Area" localSheetId="13">'NC073'!$A$1:$AA$55</definedName>
    <definedName name="_xlnm.Print_Area" localSheetId="14">'NC074'!$A$1:$AA$55</definedName>
    <definedName name="_xlnm.Print_Area" localSheetId="15">'NC075'!$A$1:$AA$55</definedName>
    <definedName name="_xlnm.Print_Area" localSheetId="16">'NC076'!$A$1:$AA$55</definedName>
    <definedName name="_xlnm.Print_Area" localSheetId="17">'NC077'!$A$1:$AA$55</definedName>
    <definedName name="_xlnm.Print_Area" localSheetId="18">'NC078'!$A$1:$AA$55</definedName>
    <definedName name="_xlnm.Print_Area" localSheetId="20">'NC081'!$A$1:$AA$55</definedName>
    <definedName name="_xlnm.Print_Area" localSheetId="21">'NC082'!$A$1:$AA$55</definedName>
    <definedName name="_xlnm.Print_Area" localSheetId="22">'NC083'!$A$1:$AA$55</definedName>
    <definedName name="_xlnm.Print_Area" localSheetId="23">'NC084'!$A$1:$AA$55</definedName>
    <definedName name="_xlnm.Print_Area" localSheetId="24">'NC085'!$A$1:$AA$55</definedName>
    <definedName name="_xlnm.Print_Area" localSheetId="25">'NC086'!$A$1:$AA$55</definedName>
    <definedName name="_xlnm.Print_Area" localSheetId="27">'NC091'!$A$1:$AA$55</definedName>
    <definedName name="_xlnm.Print_Area" localSheetId="28">'NC092'!$A$1:$AA$55</definedName>
    <definedName name="_xlnm.Print_Area" localSheetId="29">'NC093'!$A$1:$AA$55</definedName>
    <definedName name="_xlnm.Print_Area" localSheetId="30">'NC094'!$A$1:$AA$55</definedName>
    <definedName name="_xlnm.Print_Area" localSheetId="0">'NC451'!$A$1:$AA$55</definedName>
    <definedName name="_xlnm.Print_Area" localSheetId="1">'NC452'!$A$1:$AA$55</definedName>
    <definedName name="_xlnm.Print_Area" localSheetId="2">'NC453'!$A$1:$AA$55</definedName>
    <definedName name="_xlnm.Print_Area" localSheetId="32">'Summary'!$A$1:$AA$55</definedName>
  </definedNames>
  <calcPr calcMode="manual" fullCalcOnLoad="1"/>
</workbook>
</file>

<file path=xl/sharedStrings.xml><?xml version="1.0" encoding="utf-8"?>
<sst xmlns="http://schemas.openxmlformats.org/spreadsheetml/2006/main" count="2871" uniqueCount="97">
  <si>
    <t>Northern Cape: Joe Morolong(NC451) - Table C2 Quarterly Budget Statement - Financial Performance (standard classification) for 1st Quarter ended 30 September 2014 (Figures Finalised as at 2014/10/30)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</si>
  <si>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</si>
  <si>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</si>
  <si>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</si>
  <si>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</si>
  <si>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</si>
  <si>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</si>
  <si>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</si>
  <si>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</si>
  <si>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</si>
  <si>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</si>
  <si>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</si>
  <si>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</si>
  <si>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</si>
  <si>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</si>
  <si>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</si>
  <si>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</si>
  <si>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</si>
  <si>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</si>
  <si>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</si>
  <si>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</si>
  <si>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</si>
  <si>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</si>
  <si>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</si>
  <si>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</si>
  <si>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</si>
  <si>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</si>
  <si>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</si>
  <si>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</si>
  <si>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</si>
  <si>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</si>
  <si>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</si>
  <si>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</si>
  <si>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</si>
  <si>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</si>
  <si>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</si>
  <si>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</si>
  <si>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</si>
  <si>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</si>
  <si>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</si>
  <si>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</si>
  <si>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</si>
  <si>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</si>
  <si>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</si>
  <si>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</si>
  <si>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</si>
  <si>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</si>
  <si>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</si>
  <si>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</si>
  <si>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</si>
  <si>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</si>
  <si>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</si>
  <si>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</si>
  <si>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</si>
  <si>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</si>
  <si>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</si>
  <si>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</si>
  <si>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</si>
  <si>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</si>
  <si>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Northern Cape: Ga-Segonyana(NC452) - Table C2 Quarterly Budget Statement - Financial Performance (standard classification) for 1st Quarter ended 30 September 2014 (Figures Finalised as at 2014/10/30)</t>
  </si>
  <si>
    <t>Northern Cape: Gamagara(NC453) - Table C2 Quarterly Budget Statement - Financial Performance (standard classification) for 1st Quarter ended 30 September 2014 (Figures Finalised as at 2014/10/30)</t>
  </si>
  <si>
    <t>Northern Cape: John Taolo Gaetsewe(DC45) - Table C2 Quarterly Budget Statement - Financial Performance (standard classification) for 1st Quarter ended 30 September 2014 (Figures Finalised as at 2014/10/30)</t>
  </si>
  <si>
    <t>Northern Cape: Richtersveld(NC061) - Table C2 Quarterly Budget Statement - Financial Performance (standard classification) for 1st Quarter ended 30 September 2014 (Figures Finalised as at 2014/10/30)</t>
  </si>
  <si>
    <t>Northern Cape: Nama Khoi(NC062) - Table C2 Quarterly Budget Statement - Financial Performance (standard classification) for 1st Quarter ended 30 September 2014 (Figures Finalised as at 2014/10/30)</t>
  </si>
  <si>
    <t>Northern Cape: Kamiesberg(NC064) - Table C2 Quarterly Budget Statement - Financial Performance (standard classification) for 1st Quarter ended 30 September 2014 (Figures Finalised as at 2014/10/30)</t>
  </si>
  <si>
    <t>Northern Cape: Hantam(NC065) - Table C2 Quarterly Budget Statement - Financial Performance (standard classification) for 1st Quarter ended 30 September 2014 (Figures Finalised as at 2014/10/30)</t>
  </si>
  <si>
    <t>Northern Cape: Karoo Hoogland(NC066) - Table C2 Quarterly Budget Statement - Financial Performance (standard classification) for 1st Quarter ended 30 September 2014 (Figures Finalised as at 2014/10/30)</t>
  </si>
  <si>
    <t>Northern Cape: Khai-Ma(NC067) - Table C2 Quarterly Budget Statement - Financial Performance (standard classification) for 1st Quarter ended 30 September 2014 (Figures Finalised as at 2014/10/30)</t>
  </si>
  <si>
    <t>Northern Cape: Namakwa(DC6) - Table C2 Quarterly Budget Statement - Financial Performance (standard classification) for 1st Quarter ended 30 September 2014 (Figures Finalised as at 2014/10/30)</t>
  </si>
  <si>
    <t>Northern Cape: Ubuntu(NC071) - Table C2 Quarterly Budget Statement - Financial Performance (standard classification) for 1st Quarter ended 30 September 2014 (Figures Finalised as at 2014/10/30)</t>
  </si>
  <si>
    <t>Northern Cape: Umsobomvu(NC072) - Table C2 Quarterly Budget Statement - Financial Performance (standard classification) for 1st Quarter ended 30 September 2014 (Figures Finalised as at 2014/10/30)</t>
  </si>
  <si>
    <t>Northern Cape: Emthanjeni(NC073) - Table C2 Quarterly Budget Statement - Financial Performance (standard classification) for 1st Quarter ended 30 September 2014 (Figures Finalised as at 2014/10/30)</t>
  </si>
  <si>
    <t>Northern Cape: Kareeberg(NC074) - Table C2 Quarterly Budget Statement - Financial Performance (standard classification) for 1st Quarter ended 30 September 2014 (Figures Finalised as at 2014/10/30)</t>
  </si>
  <si>
    <t>Northern Cape: Renosterberg(NC075) - Table C2 Quarterly Budget Statement - Financial Performance (standard classification) for 1st Quarter ended 30 September 2014 (Figures Finalised as at 2014/10/30)</t>
  </si>
  <si>
    <t>Northern Cape: Thembelihle(NC076) - Table C2 Quarterly Budget Statement - Financial Performance (standard classification) for 1st Quarter ended 30 September 2014 (Figures Finalised as at 2014/10/30)</t>
  </si>
  <si>
    <t>Northern Cape: Siyathemba(NC077) - Table C2 Quarterly Budget Statement - Financial Performance (standard classification) for 1st Quarter ended 30 September 2014 (Figures Finalised as at 2014/10/30)</t>
  </si>
  <si>
    <t>Northern Cape: Siyancuma(NC078) - Table C2 Quarterly Budget Statement - Financial Performance (standard classification) for 1st Quarter ended 30 September 2014 (Figures Finalised as at 2014/10/30)</t>
  </si>
  <si>
    <t>Northern Cape: Pixley Ka Seme (Nc)(DC7) - Table C2 Quarterly Budget Statement - Financial Performance (standard classification) for 1st Quarter ended 30 September 2014 (Figures Finalised as at 2014/10/30)</t>
  </si>
  <si>
    <t>Northern Cape: Mier(NC081) - Table C2 Quarterly Budget Statement - Financial Performance (standard classification) for 1st Quarter ended 30 September 2014 (Figures Finalised as at 2014/10/30)</t>
  </si>
  <si>
    <t>Northern Cape: !Kai! Garib(NC082) - Table C2 Quarterly Budget Statement - Financial Performance (standard classification) for 1st Quarter ended 30 September 2014 (Figures Finalised as at 2014/10/30)</t>
  </si>
  <si>
    <t>Northern Cape: //Khara Hais(NC083) - Table C2 Quarterly Budget Statement - Financial Performance (standard classification) for 1st Quarter ended 30 September 2014 (Figures Finalised as at 2014/10/30)</t>
  </si>
  <si>
    <t>Northern Cape: !Kheis(NC084) - Table C2 Quarterly Budget Statement - Financial Performance (standard classification) for 1st Quarter ended 30 September 2014 (Figures Finalised as at 2014/10/30)</t>
  </si>
  <si>
    <t>Northern Cape: Tsantsabane(NC085) - Table C2 Quarterly Budget Statement - Financial Performance (standard classification) for 1st Quarter ended 30 September 2014 (Figures Finalised as at 2014/10/30)</t>
  </si>
  <si>
    <t>Northern Cape: Kgatelopele(NC086) - Table C2 Quarterly Budget Statement - Financial Performance (standard classification) for 1st Quarter ended 30 September 2014 (Figures Finalised as at 2014/10/30)</t>
  </si>
  <si>
    <t>Northern Cape: Z F Mgcawu(DC8) - Table C2 Quarterly Budget Statement - Financial Performance (standard classification) for 1st Quarter ended 30 September 2014 (Figures Finalised as at 2014/10/30)</t>
  </si>
  <si>
    <t>Northern Cape: Sol Plaatje(NC091) - Table C2 Quarterly Budget Statement - Financial Performance (standard classification) for 1st Quarter ended 30 September 2014 (Figures Finalised as at 2014/10/30)</t>
  </si>
  <si>
    <t>Northern Cape: Dikgatlong(NC092) - Table C2 Quarterly Budget Statement - Financial Performance (standard classification) for 1st Quarter ended 30 September 2014 (Figures Finalised as at 2014/10/30)</t>
  </si>
  <si>
    <t>Northern Cape: Magareng(NC093) - Table C2 Quarterly Budget Statement - Financial Performance (standard classification) for 1st Quarter ended 30 September 2014 (Figures Finalised as at 2014/10/30)</t>
  </si>
  <si>
    <t>Northern Cape: Phokwane(NC094) - Table C2 Quarterly Budget Statement - Financial Performance (standard classification) for 1st Quarter ended 30 September 2014 (Figures Finalised as at 2014/10/30)</t>
  </si>
  <si>
    <t>Northern Cape: Frances Baard(DC9) - Table C2 Quarterly Budget Statement - Financial Performance (standard classification) for 1st Quarter ended 30 September 2014 (Figures Finalised as at 2014/10/30)</t>
  </si>
  <si>
    <t>Summary - Table C2 Quarterly Budget Statement - Financial Performance (standard classification) for 1st Quarter ended 30 September 2014 (Figures Finalised as at 2014/10/30)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</si>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</sst>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79988423</v>
      </c>
      <c r="D5" s="19">
        <f>SUM(D6:D8)</f>
        <v>0</v>
      </c>
      <c r="E5" s="20">
        <f t="shared" si="0"/>
        <v>105857396</v>
      </c>
      <c r="F5" s="21">
        <f t="shared" si="0"/>
        <v>105857396</v>
      </c>
      <c r="G5" s="21">
        <f t="shared" si="0"/>
        <v>38819825</v>
      </c>
      <c r="H5" s="21">
        <f t="shared" si="0"/>
        <v>1096920</v>
      </c>
      <c r="I5" s="21">
        <f t="shared" si="0"/>
        <v>150001</v>
      </c>
      <c r="J5" s="21">
        <f t="shared" si="0"/>
        <v>40066746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40066746</v>
      </c>
      <c r="X5" s="21">
        <f t="shared" si="0"/>
        <v>41738750</v>
      </c>
      <c r="Y5" s="21">
        <f t="shared" si="0"/>
        <v>-1672004</v>
      </c>
      <c r="Z5" s="4">
        <f>+IF(X5&lt;&gt;0,+(Y5/X5)*100,0)</f>
        <v>-4.005879428588542</v>
      </c>
      <c r="AA5" s="19">
        <f>SUM(AA6:AA8)</f>
        <v>105857396</v>
      </c>
    </row>
    <row r="6" spans="1:27" ht="13.5">
      <c r="A6" s="5" t="s">
        <v>33</v>
      </c>
      <c r="B6" s="3"/>
      <c r="C6" s="22">
        <v>4581000</v>
      </c>
      <c r="D6" s="22"/>
      <c r="E6" s="23">
        <v>5317000</v>
      </c>
      <c r="F6" s="24">
        <v>5317000</v>
      </c>
      <c r="G6" s="24">
        <v>5317000</v>
      </c>
      <c r="H6" s="24"/>
      <c r="I6" s="24">
        <v>30000</v>
      </c>
      <c r="J6" s="24">
        <v>5347000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5347000</v>
      </c>
      <c r="X6" s="24">
        <v>5317000</v>
      </c>
      <c r="Y6" s="24">
        <v>30000</v>
      </c>
      <c r="Z6" s="6">
        <v>0.56</v>
      </c>
      <c r="AA6" s="22">
        <v>5317000</v>
      </c>
    </row>
    <row r="7" spans="1:27" ht="13.5">
      <c r="A7" s="5" t="s">
        <v>34</v>
      </c>
      <c r="B7" s="3"/>
      <c r="C7" s="25">
        <v>75133576</v>
      </c>
      <c r="D7" s="25"/>
      <c r="E7" s="26">
        <v>100284527</v>
      </c>
      <c r="F7" s="27">
        <v>100284527</v>
      </c>
      <c r="G7" s="27">
        <v>33498128</v>
      </c>
      <c r="H7" s="27">
        <v>1084338</v>
      </c>
      <c r="I7" s="27">
        <v>49575</v>
      </c>
      <c r="J7" s="27">
        <v>34632041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34632041</v>
      </c>
      <c r="X7" s="27">
        <v>36357751</v>
      </c>
      <c r="Y7" s="27">
        <v>-1725710</v>
      </c>
      <c r="Z7" s="7">
        <v>-4.75</v>
      </c>
      <c r="AA7" s="25">
        <v>100284527</v>
      </c>
    </row>
    <row r="8" spans="1:27" ht="13.5">
      <c r="A8" s="5" t="s">
        <v>35</v>
      </c>
      <c r="B8" s="3"/>
      <c r="C8" s="22">
        <v>273847</v>
      </c>
      <c r="D8" s="22"/>
      <c r="E8" s="23">
        <v>255869</v>
      </c>
      <c r="F8" s="24">
        <v>255869</v>
      </c>
      <c r="G8" s="24">
        <v>4697</v>
      </c>
      <c r="H8" s="24">
        <v>12582</v>
      </c>
      <c r="I8" s="24">
        <v>70426</v>
      </c>
      <c r="J8" s="24">
        <v>87705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87705</v>
      </c>
      <c r="X8" s="24">
        <v>63999</v>
      </c>
      <c r="Y8" s="24">
        <v>23706</v>
      </c>
      <c r="Z8" s="6">
        <v>37.04</v>
      </c>
      <c r="AA8" s="22">
        <v>255869</v>
      </c>
    </row>
    <row r="9" spans="1:27" ht="13.5">
      <c r="A9" s="2" t="s">
        <v>36</v>
      </c>
      <c r="B9" s="3"/>
      <c r="C9" s="19">
        <f aca="true" t="shared" si="1" ref="C9:Y9">SUM(C10:C14)</f>
        <v>3730230</v>
      </c>
      <c r="D9" s="19">
        <f>SUM(D10:D14)</f>
        <v>0</v>
      </c>
      <c r="E9" s="20">
        <f t="shared" si="1"/>
        <v>2966498</v>
      </c>
      <c r="F9" s="21">
        <f t="shared" si="1"/>
        <v>2966498</v>
      </c>
      <c r="G9" s="21">
        <f t="shared" si="1"/>
        <v>154899</v>
      </c>
      <c r="H9" s="21">
        <f t="shared" si="1"/>
        <v>1617122</v>
      </c>
      <c r="I9" s="21">
        <f t="shared" si="1"/>
        <v>378892</v>
      </c>
      <c r="J9" s="21">
        <f t="shared" si="1"/>
        <v>2150913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2150913</v>
      </c>
      <c r="X9" s="21">
        <f t="shared" si="1"/>
        <v>794599</v>
      </c>
      <c r="Y9" s="21">
        <f t="shared" si="1"/>
        <v>1356314</v>
      </c>
      <c r="Z9" s="4">
        <f>+IF(X9&lt;&gt;0,+(Y9/X9)*100,0)</f>
        <v>170.69163187972802</v>
      </c>
      <c r="AA9" s="19">
        <f>SUM(AA10:AA14)</f>
        <v>2966498</v>
      </c>
    </row>
    <row r="10" spans="1:27" ht="13.5">
      <c r="A10" s="5" t="s">
        <v>37</v>
      </c>
      <c r="B10" s="3"/>
      <c r="C10" s="22">
        <v>607713</v>
      </c>
      <c r="D10" s="22"/>
      <c r="E10" s="23">
        <v>2966498</v>
      </c>
      <c r="F10" s="24">
        <v>2966498</v>
      </c>
      <c r="G10" s="24">
        <v>2821</v>
      </c>
      <c r="H10" s="24">
        <v>1273330</v>
      </c>
      <c r="I10" s="24">
        <v>1740</v>
      </c>
      <c r="J10" s="24">
        <v>1277891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1277891</v>
      </c>
      <c r="X10" s="24">
        <v>794599</v>
      </c>
      <c r="Y10" s="24">
        <v>483292</v>
      </c>
      <c r="Z10" s="6">
        <v>60.82</v>
      </c>
      <c r="AA10" s="22">
        <v>2966498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3122517</v>
      </c>
      <c r="D13" s="22"/>
      <c r="E13" s="23"/>
      <c r="F13" s="24"/>
      <c r="G13" s="24">
        <v>152078</v>
      </c>
      <c r="H13" s="24">
        <v>343792</v>
      </c>
      <c r="I13" s="24">
        <v>377152</v>
      </c>
      <c r="J13" s="24">
        <v>873022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873022</v>
      </c>
      <c r="X13" s="24"/>
      <c r="Y13" s="24">
        <v>873022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58994587</v>
      </c>
      <c r="D15" s="19">
        <f>SUM(D16:D18)</f>
        <v>0</v>
      </c>
      <c r="E15" s="20">
        <f t="shared" si="2"/>
        <v>57234697</v>
      </c>
      <c r="F15" s="21">
        <f t="shared" si="2"/>
        <v>57234697</v>
      </c>
      <c r="G15" s="21">
        <f t="shared" si="2"/>
        <v>20459683</v>
      </c>
      <c r="H15" s="21">
        <f t="shared" si="2"/>
        <v>2361031</v>
      </c>
      <c r="I15" s="21">
        <f t="shared" si="2"/>
        <v>0</v>
      </c>
      <c r="J15" s="21">
        <f t="shared" si="2"/>
        <v>22820714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22820714</v>
      </c>
      <c r="X15" s="21">
        <f t="shared" si="2"/>
        <v>22867450</v>
      </c>
      <c r="Y15" s="21">
        <f t="shared" si="2"/>
        <v>-46736</v>
      </c>
      <c r="Z15" s="4">
        <f>+IF(X15&lt;&gt;0,+(Y15/X15)*100,0)</f>
        <v>-0.2043778383685107</v>
      </c>
      <c r="AA15" s="19">
        <f>SUM(AA16:AA18)</f>
        <v>57234697</v>
      </c>
    </row>
    <row r="16" spans="1:27" ht="13.5">
      <c r="A16" s="5" t="s">
        <v>43</v>
      </c>
      <c r="B16" s="3"/>
      <c r="C16" s="22">
        <v>58994587</v>
      </c>
      <c r="D16" s="22"/>
      <c r="E16" s="23">
        <v>57234697</v>
      </c>
      <c r="F16" s="24">
        <v>57234697</v>
      </c>
      <c r="G16" s="24">
        <v>20459683</v>
      </c>
      <c r="H16" s="24">
        <v>2361031</v>
      </c>
      <c r="I16" s="24"/>
      <c r="J16" s="24">
        <v>22820714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22820714</v>
      </c>
      <c r="X16" s="24">
        <v>22867450</v>
      </c>
      <c r="Y16" s="24">
        <v>-46736</v>
      </c>
      <c r="Z16" s="6">
        <v>-0.2</v>
      </c>
      <c r="AA16" s="22">
        <v>57234697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63685439</v>
      </c>
      <c r="D19" s="19">
        <f>SUM(D20:D23)</f>
        <v>0</v>
      </c>
      <c r="E19" s="20">
        <f t="shared" si="3"/>
        <v>76309920</v>
      </c>
      <c r="F19" s="21">
        <f t="shared" si="3"/>
        <v>76309920</v>
      </c>
      <c r="G19" s="21">
        <f t="shared" si="3"/>
        <v>16057862</v>
      </c>
      <c r="H19" s="21">
        <f t="shared" si="3"/>
        <v>2601683</v>
      </c>
      <c r="I19" s="21">
        <f t="shared" si="3"/>
        <v>927276</v>
      </c>
      <c r="J19" s="21">
        <f t="shared" si="3"/>
        <v>19586821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19586821</v>
      </c>
      <c r="X19" s="21">
        <f t="shared" si="3"/>
        <v>28058748</v>
      </c>
      <c r="Y19" s="21">
        <f t="shared" si="3"/>
        <v>-8471927</v>
      </c>
      <c r="Z19" s="4">
        <f>+IF(X19&lt;&gt;0,+(Y19/X19)*100,0)</f>
        <v>-30.19353179977952</v>
      </c>
      <c r="AA19" s="19">
        <f>SUM(AA20:AA23)</f>
        <v>76309920</v>
      </c>
    </row>
    <row r="20" spans="1:27" ht="13.5">
      <c r="A20" s="5" t="s">
        <v>47</v>
      </c>
      <c r="B20" s="3"/>
      <c r="C20" s="22">
        <v>4605404</v>
      </c>
      <c r="D20" s="22"/>
      <c r="E20" s="23">
        <v>7249380</v>
      </c>
      <c r="F20" s="24">
        <v>7249380</v>
      </c>
      <c r="G20" s="24">
        <v>161099</v>
      </c>
      <c r="H20" s="24">
        <v>392773</v>
      </c>
      <c r="I20" s="24">
        <v>131428</v>
      </c>
      <c r="J20" s="24">
        <v>685300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685300</v>
      </c>
      <c r="X20" s="24">
        <v>1812249</v>
      </c>
      <c r="Y20" s="24">
        <v>-1126949</v>
      </c>
      <c r="Z20" s="6">
        <v>-62.19</v>
      </c>
      <c r="AA20" s="22">
        <v>7249380</v>
      </c>
    </row>
    <row r="21" spans="1:27" ht="13.5">
      <c r="A21" s="5" t="s">
        <v>48</v>
      </c>
      <c r="B21" s="3"/>
      <c r="C21" s="22">
        <v>56811685</v>
      </c>
      <c r="D21" s="22"/>
      <c r="E21" s="23">
        <v>66636200</v>
      </c>
      <c r="F21" s="24">
        <v>66636200</v>
      </c>
      <c r="G21" s="24">
        <v>15701686</v>
      </c>
      <c r="H21" s="24">
        <v>2036306</v>
      </c>
      <c r="I21" s="24">
        <v>546120</v>
      </c>
      <c r="J21" s="24">
        <v>18284112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18284112</v>
      </c>
      <c r="X21" s="24">
        <v>25640250</v>
      </c>
      <c r="Y21" s="24">
        <v>-7356138</v>
      </c>
      <c r="Z21" s="6">
        <v>-28.69</v>
      </c>
      <c r="AA21" s="22">
        <v>66636200</v>
      </c>
    </row>
    <row r="22" spans="1:27" ht="13.5">
      <c r="A22" s="5" t="s">
        <v>49</v>
      </c>
      <c r="B22" s="3"/>
      <c r="C22" s="25">
        <v>1429864</v>
      </c>
      <c r="D22" s="25"/>
      <c r="E22" s="26">
        <v>1509738</v>
      </c>
      <c r="F22" s="27">
        <v>1509738</v>
      </c>
      <c r="G22" s="27">
        <v>124990</v>
      </c>
      <c r="H22" s="27">
        <v>109473</v>
      </c>
      <c r="I22" s="27">
        <v>159988</v>
      </c>
      <c r="J22" s="27">
        <v>394451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394451</v>
      </c>
      <c r="X22" s="27">
        <v>377499</v>
      </c>
      <c r="Y22" s="27">
        <v>16952</v>
      </c>
      <c r="Z22" s="7">
        <v>4.49</v>
      </c>
      <c r="AA22" s="25">
        <v>1509738</v>
      </c>
    </row>
    <row r="23" spans="1:27" ht="13.5">
      <c r="A23" s="5" t="s">
        <v>50</v>
      </c>
      <c r="B23" s="3"/>
      <c r="C23" s="22">
        <v>838486</v>
      </c>
      <c r="D23" s="22"/>
      <c r="E23" s="23">
        <v>914602</v>
      </c>
      <c r="F23" s="24">
        <v>914602</v>
      </c>
      <c r="G23" s="24">
        <v>70087</v>
      </c>
      <c r="H23" s="24">
        <v>63131</v>
      </c>
      <c r="I23" s="24">
        <v>89740</v>
      </c>
      <c r="J23" s="24">
        <v>222958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222958</v>
      </c>
      <c r="X23" s="24">
        <v>228750</v>
      </c>
      <c r="Y23" s="24">
        <v>-5792</v>
      </c>
      <c r="Z23" s="6">
        <v>-2.53</v>
      </c>
      <c r="AA23" s="22">
        <v>914602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206398679</v>
      </c>
      <c r="D25" s="40">
        <f>+D5+D9+D15+D19+D24</f>
        <v>0</v>
      </c>
      <c r="E25" s="41">
        <f t="shared" si="4"/>
        <v>242368511</v>
      </c>
      <c r="F25" s="42">
        <f t="shared" si="4"/>
        <v>242368511</v>
      </c>
      <c r="G25" s="42">
        <f t="shared" si="4"/>
        <v>75492269</v>
      </c>
      <c r="H25" s="42">
        <f t="shared" si="4"/>
        <v>7676756</v>
      </c>
      <c r="I25" s="42">
        <f t="shared" si="4"/>
        <v>1456169</v>
      </c>
      <c r="J25" s="42">
        <f t="shared" si="4"/>
        <v>84625194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84625194</v>
      </c>
      <c r="X25" s="42">
        <f t="shared" si="4"/>
        <v>93459547</v>
      </c>
      <c r="Y25" s="42">
        <f t="shared" si="4"/>
        <v>-8834353</v>
      </c>
      <c r="Z25" s="43">
        <f>+IF(X25&lt;&gt;0,+(Y25/X25)*100,0)</f>
        <v>-9.452595570573436</v>
      </c>
      <c r="AA25" s="40">
        <f>+AA5+AA9+AA15+AA19+AA24</f>
        <v>242368511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58035038</v>
      </c>
      <c r="D28" s="19">
        <f>SUM(D29:D31)</f>
        <v>0</v>
      </c>
      <c r="E28" s="20">
        <f t="shared" si="5"/>
        <v>54817771</v>
      </c>
      <c r="F28" s="21">
        <f t="shared" si="5"/>
        <v>54817771</v>
      </c>
      <c r="G28" s="21">
        <f t="shared" si="5"/>
        <v>4049612</v>
      </c>
      <c r="H28" s="21">
        <f t="shared" si="5"/>
        <v>4475534</v>
      </c>
      <c r="I28" s="21">
        <f t="shared" si="5"/>
        <v>6980048</v>
      </c>
      <c r="J28" s="21">
        <f t="shared" si="5"/>
        <v>15505194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15505194</v>
      </c>
      <c r="X28" s="21">
        <f t="shared" si="5"/>
        <v>10501266</v>
      </c>
      <c r="Y28" s="21">
        <f t="shared" si="5"/>
        <v>5003928</v>
      </c>
      <c r="Z28" s="4">
        <f>+IF(X28&lt;&gt;0,+(Y28/X28)*100,0)</f>
        <v>47.65071182845954</v>
      </c>
      <c r="AA28" s="19">
        <f>SUM(AA29:AA31)</f>
        <v>54817771</v>
      </c>
    </row>
    <row r="29" spans="1:27" ht="13.5">
      <c r="A29" s="5" t="s">
        <v>33</v>
      </c>
      <c r="B29" s="3"/>
      <c r="C29" s="22">
        <v>18012184</v>
      </c>
      <c r="D29" s="22"/>
      <c r="E29" s="23">
        <v>16105801</v>
      </c>
      <c r="F29" s="24">
        <v>16105801</v>
      </c>
      <c r="G29" s="24">
        <v>1271749</v>
      </c>
      <c r="H29" s="24">
        <v>1382476</v>
      </c>
      <c r="I29" s="24">
        <v>1449924</v>
      </c>
      <c r="J29" s="24">
        <v>4104149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4104149</v>
      </c>
      <c r="X29" s="24">
        <v>3973662</v>
      </c>
      <c r="Y29" s="24">
        <v>130487</v>
      </c>
      <c r="Z29" s="6">
        <v>3.28</v>
      </c>
      <c r="AA29" s="22">
        <v>16105801</v>
      </c>
    </row>
    <row r="30" spans="1:27" ht="13.5">
      <c r="A30" s="5" t="s">
        <v>34</v>
      </c>
      <c r="B30" s="3"/>
      <c r="C30" s="25">
        <v>17108032</v>
      </c>
      <c r="D30" s="25"/>
      <c r="E30" s="26">
        <v>27019290</v>
      </c>
      <c r="F30" s="27">
        <v>27019290</v>
      </c>
      <c r="G30" s="27">
        <v>1461890</v>
      </c>
      <c r="H30" s="27">
        <v>2016943</v>
      </c>
      <c r="I30" s="27">
        <v>4445928</v>
      </c>
      <c r="J30" s="27">
        <v>7924761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7924761</v>
      </c>
      <c r="X30" s="27">
        <v>3688563</v>
      </c>
      <c r="Y30" s="27">
        <v>4236198</v>
      </c>
      <c r="Z30" s="7">
        <v>114.85</v>
      </c>
      <c r="AA30" s="25">
        <v>27019290</v>
      </c>
    </row>
    <row r="31" spans="1:27" ht="13.5">
      <c r="A31" s="5" t="s">
        <v>35</v>
      </c>
      <c r="B31" s="3"/>
      <c r="C31" s="22">
        <v>22914822</v>
      </c>
      <c r="D31" s="22"/>
      <c r="E31" s="23">
        <v>11692680</v>
      </c>
      <c r="F31" s="24">
        <v>11692680</v>
      </c>
      <c r="G31" s="24">
        <v>1315973</v>
      </c>
      <c r="H31" s="24">
        <v>1076115</v>
      </c>
      <c r="I31" s="24">
        <v>1084196</v>
      </c>
      <c r="J31" s="24">
        <v>3476284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3476284</v>
      </c>
      <c r="X31" s="24">
        <v>2839041</v>
      </c>
      <c r="Y31" s="24">
        <v>637243</v>
      </c>
      <c r="Z31" s="6">
        <v>22.45</v>
      </c>
      <c r="AA31" s="22">
        <v>11692680</v>
      </c>
    </row>
    <row r="32" spans="1:27" ht="13.5">
      <c r="A32" s="2" t="s">
        <v>36</v>
      </c>
      <c r="B32" s="3"/>
      <c r="C32" s="19">
        <f aca="true" t="shared" si="6" ref="C32:Y32">SUM(C33:C37)</f>
        <v>12244423</v>
      </c>
      <c r="D32" s="19">
        <f>SUM(D33:D37)</f>
        <v>0</v>
      </c>
      <c r="E32" s="20">
        <f t="shared" si="6"/>
        <v>10528037</v>
      </c>
      <c r="F32" s="21">
        <f t="shared" si="6"/>
        <v>10528037</v>
      </c>
      <c r="G32" s="21">
        <f t="shared" si="6"/>
        <v>685200</v>
      </c>
      <c r="H32" s="21">
        <f t="shared" si="6"/>
        <v>705623</v>
      </c>
      <c r="I32" s="21">
        <f t="shared" si="6"/>
        <v>1596953</v>
      </c>
      <c r="J32" s="21">
        <f t="shared" si="6"/>
        <v>2987776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2987776</v>
      </c>
      <c r="X32" s="21">
        <f t="shared" si="6"/>
        <v>2527698</v>
      </c>
      <c r="Y32" s="21">
        <f t="shared" si="6"/>
        <v>460078</v>
      </c>
      <c r="Z32" s="4">
        <f>+IF(X32&lt;&gt;0,+(Y32/X32)*100,0)</f>
        <v>18.20146235824058</v>
      </c>
      <c r="AA32" s="19">
        <f>SUM(AA33:AA37)</f>
        <v>10528037</v>
      </c>
    </row>
    <row r="33" spans="1:27" ht="13.5">
      <c r="A33" s="5" t="s">
        <v>37</v>
      </c>
      <c r="B33" s="3"/>
      <c r="C33" s="22">
        <v>8366407</v>
      </c>
      <c r="D33" s="22"/>
      <c r="E33" s="23">
        <v>10528037</v>
      </c>
      <c r="F33" s="24">
        <v>10528037</v>
      </c>
      <c r="G33" s="24">
        <v>685200</v>
      </c>
      <c r="H33" s="24">
        <v>488561</v>
      </c>
      <c r="I33" s="24">
        <v>1125070</v>
      </c>
      <c r="J33" s="24">
        <v>2298831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2298831</v>
      </c>
      <c r="X33" s="24">
        <v>2527698</v>
      </c>
      <c r="Y33" s="24">
        <v>-228867</v>
      </c>
      <c r="Z33" s="6">
        <v>-9.05</v>
      </c>
      <c r="AA33" s="22">
        <v>10528037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3878016</v>
      </c>
      <c r="D36" s="22"/>
      <c r="E36" s="23"/>
      <c r="F36" s="24"/>
      <c r="G36" s="24"/>
      <c r="H36" s="24">
        <v>217062</v>
      </c>
      <c r="I36" s="24">
        <v>471883</v>
      </c>
      <c r="J36" s="24">
        <v>688945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688945</v>
      </c>
      <c r="X36" s="24"/>
      <c r="Y36" s="24">
        <v>688945</v>
      </c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18492123</v>
      </c>
      <c r="D38" s="19">
        <f>SUM(D39:D41)</f>
        <v>0</v>
      </c>
      <c r="E38" s="20">
        <f t="shared" si="7"/>
        <v>8011149</v>
      </c>
      <c r="F38" s="21">
        <f t="shared" si="7"/>
        <v>8011149</v>
      </c>
      <c r="G38" s="21">
        <f t="shared" si="7"/>
        <v>552029</v>
      </c>
      <c r="H38" s="21">
        <f t="shared" si="7"/>
        <v>778612</v>
      </c>
      <c r="I38" s="21">
        <f t="shared" si="7"/>
        <v>558523</v>
      </c>
      <c r="J38" s="21">
        <f t="shared" si="7"/>
        <v>1889164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1889164</v>
      </c>
      <c r="X38" s="21">
        <f t="shared" si="7"/>
        <v>1844136</v>
      </c>
      <c r="Y38" s="21">
        <f t="shared" si="7"/>
        <v>45028</v>
      </c>
      <c r="Z38" s="4">
        <f>+IF(X38&lt;&gt;0,+(Y38/X38)*100,0)</f>
        <v>2.441685428840389</v>
      </c>
      <c r="AA38" s="19">
        <f>SUM(AA39:AA41)</f>
        <v>8011149</v>
      </c>
    </row>
    <row r="39" spans="1:27" ht="13.5">
      <c r="A39" s="5" t="s">
        <v>43</v>
      </c>
      <c r="B39" s="3"/>
      <c r="C39" s="22">
        <v>18492123</v>
      </c>
      <c r="D39" s="22"/>
      <c r="E39" s="23">
        <v>8011149</v>
      </c>
      <c r="F39" s="24">
        <v>8011149</v>
      </c>
      <c r="G39" s="24">
        <v>552029</v>
      </c>
      <c r="H39" s="24">
        <v>778612</v>
      </c>
      <c r="I39" s="24">
        <v>558523</v>
      </c>
      <c r="J39" s="24">
        <v>1889164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1889164</v>
      </c>
      <c r="X39" s="24">
        <v>1844136</v>
      </c>
      <c r="Y39" s="24">
        <v>45028</v>
      </c>
      <c r="Z39" s="6">
        <v>2.44</v>
      </c>
      <c r="AA39" s="22">
        <v>8011149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90599524</v>
      </c>
      <c r="D42" s="19">
        <f>SUM(D43:D46)</f>
        <v>0</v>
      </c>
      <c r="E42" s="20">
        <f t="shared" si="8"/>
        <v>35916086</v>
      </c>
      <c r="F42" s="21">
        <f t="shared" si="8"/>
        <v>35916086</v>
      </c>
      <c r="G42" s="21">
        <f t="shared" si="8"/>
        <v>1719655</v>
      </c>
      <c r="H42" s="21">
        <f t="shared" si="8"/>
        <v>3418736</v>
      </c>
      <c r="I42" s="21">
        <f t="shared" si="8"/>
        <v>2893661</v>
      </c>
      <c r="J42" s="21">
        <f t="shared" si="8"/>
        <v>8032052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8032052</v>
      </c>
      <c r="X42" s="21">
        <f t="shared" si="8"/>
        <v>8818665</v>
      </c>
      <c r="Y42" s="21">
        <f t="shared" si="8"/>
        <v>-786613</v>
      </c>
      <c r="Z42" s="4">
        <f>+IF(X42&lt;&gt;0,+(Y42/X42)*100,0)</f>
        <v>-8.9198648548278</v>
      </c>
      <c r="AA42" s="19">
        <f>SUM(AA43:AA46)</f>
        <v>35916086</v>
      </c>
    </row>
    <row r="43" spans="1:27" ht="13.5">
      <c r="A43" s="5" t="s">
        <v>47</v>
      </c>
      <c r="B43" s="3"/>
      <c r="C43" s="22">
        <v>7002272</v>
      </c>
      <c r="D43" s="22"/>
      <c r="E43" s="23">
        <v>6688441</v>
      </c>
      <c r="F43" s="24">
        <v>6688441</v>
      </c>
      <c r="G43" s="24">
        <v>30000</v>
      </c>
      <c r="H43" s="24">
        <v>820830</v>
      </c>
      <c r="I43" s="24">
        <v>790988</v>
      </c>
      <c r="J43" s="24">
        <v>1641818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1641818</v>
      </c>
      <c r="X43" s="24">
        <v>1671999</v>
      </c>
      <c r="Y43" s="24">
        <v>-30181</v>
      </c>
      <c r="Z43" s="6">
        <v>-1.81</v>
      </c>
      <c r="AA43" s="22">
        <v>6688441</v>
      </c>
    </row>
    <row r="44" spans="1:27" ht="13.5">
      <c r="A44" s="5" t="s">
        <v>48</v>
      </c>
      <c r="B44" s="3"/>
      <c r="C44" s="22">
        <v>83597252</v>
      </c>
      <c r="D44" s="22"/>
      <c r="E44" s="23">
        <v>29227645</v>
      </c>
      <c r="F44" s="24">
        <v>29227645</v>
      </c>
      <c r="G44" s="24">
        <v>1689655</v>
      </c>
      <c r="H44" s="24">
        <v>2597906</v>
      </c>
      <c r="I44" s="24">
        <v>2102673</v>
      </c>
      <c r="J44" s="24">
        <v>6390234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6390234</v>
      </c>
      <c r="X44" s="24">
        <v>7146666</v>
      </c>
      <c r="Y44" s="24">
        <v>-756432</v>
      </c>
      <c r="Z44" s="6">
        <v>-10.58</v>
      </c>
      <c r="AA44" s="22">
        <v>29227645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179371108</v>
      </c>
      <c r="D48" s="40">
        <f>+D28+D32+D38+D42+D47</f>
        <v>0</v>
      </c>
      <c r="E48" s="41">
        <f t="shared" si="9"/>
        <v>109273043</v>
      </c>
      <c r="F48" s="42">
        <f t="shared" si="9"/>
        <v>109273043</v>
      </c>
      <c r="G48" s="42">
        <f t="shared" si="9"/>
        <v>7006496</v>
      </c>
      <c r="H48" s="42">
        <f t="shared" si="9"/>
        <v>9378505</v>
      </c>
      <c r="I48" s="42">
        <f t="shared" si="9"/>
        <v>12029185</v>
      </c>
      <c r="J48" s="42">
        <f t="shared" si="9"/>
        <v>28414186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28414186</v>
      </c>
      <c r="X48" s="42">
        <f t="shared" si="9"/>
        <v>23691765</v>
      </c>
      <c r="Y48" s="42">
        <f t="shared" si="9"/>
        <v>4722421</v>
      </c>
      <c r="Z48" s="43">
        <f>+IF(X48&lt;&gt;0,+(Y48/X48)*100,0)</f>
        <v>19.93275300510536</v>
      </c>
      <c r="AA48" s="40">
        <f>+AA28+AA32+AA38+AA42+AA47</f>
        <v>109273043</v>
      </c>
    </row>
    <row r="49" spans="1:27" ht="13.5">
      <c r="A49" s="14" t="s">
        <v>58</v>
      </c>
      <c r="B49" s="15"/>
      <c r="C49" s="44">
        <f aca="true" t="shared" si="10" ref="C49:Y49">+C25-C48</f>
        <v>27027571</v>
      </c>
      <c r="D49" s="44">
        <f>+D25-D48</f>
        <v>0</v>
      </c>
      <c r="E49" s="45">
        <f t="shared" si="10"/>
        <v>133095468</v>
      </c>
      <c r="F49" s="46">
        <f t="shared" si="10"/>
        <v>133095468</v>
      </c>
      <c r="G49" s="46">
        <f t="shared" si="10"/>
        <v>68485773</v>
      </c>
      <c r="H49" s="46">
        <f t="shared" si="10"/>
        <v>-1701749</v>
      </c>
      <c r="I49" s="46">
        <f t="shared" si="10"/>
        <v>-10573016</v>
      </c>
      <c r="J49" s="46">
        <f t="shared" si="10"/>
        <v>56211008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56211008</v>
      </c>
      <c r="X49" s="46">
        <f>IF(F25=F48,0,X25-X48)</f>
        <v>69767782</v>
      </c>
      <c r="Y49" s="46">
        <f t="shared" si="10"/>
        <v>-13556774</v>
      </c>
      <c r="Z49" s="47">
        <f>+IF(X49&lt;&gt;0,+(Y49/X49)*100,0)</f>
        <v>-19.431281332693075</v>
      </c>
      <c r="AA49" s="44">
        <f>+AA25-AA48</f>
        <v>133095468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19058344</v>
      </c>
      <c r="D5" s="19">
        <f>SUM(D6:D8)</f>
        <v>0</v>
      </c>
      <c r="E5" s="20">
        <f t="shared" si="0"/>
        <v>24100410</v>
      </c>
      <c r="F5" s="21">
        <f t="shared" si="0"/>
        <v>24100410</v>
      </c>
      <c r="G5" s="21">
        <f t="shared" si="0"/>
        <v>4532020</v>
      </c>
      <c r="H5" s="21">
        <f t="shared" si="0"/>
        <v>1521307</v>
      </c>
      <c r="I5" s="21">
        <f t="shared" si="0"/>
        <v>2915575</v>
      </c>
      <c r="J5" s="21">
        <f t="shared" si="0"/>
        <v>8968902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8968902</v>
      </c>
      <c r="X5" s="21">
        <f t="shared" si="0"/>
        <v>6025104</v>
      </c>
      <c r="Y5" s="21">
        <f t="shared" si="0"/>
        <v>2943798</v>
      </c>
      <c r="Z5" s="4">
        <f>+IF(X5&lt;&gt;0,+(Y5/X5)*100,0)</f>
        <v>48.85887446922078</v>
      </c>
      <c r="AA5" s="19">
        <f>SUM(AA6:AA8)</f>
        <v>24100410</v>
      </c>
    </row>
    <row r="6" spans="1:27" ht="13.5">
      <c r="A6" s="5" t="s">
        <v>33</v>
      </c>
      <c r="B6" s="3"/>
      <c r="C6" s="22">
        <v>217701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18452315</v>
      </c>
      <c r="D7" s="25"/>
      <c r="E7" s="26">
        <v>19976610</v>
      </c>
      <c r="F7" s="27">
        <v>19976610</v>
      </c>
      <c r="G7" s="27">
        <v>4522004</v>
      </c>
      <c r="H7" s="27">
        <v>1511301</v>
      </c>
      <c r="I7" s="27">
        <v>2901665</v>
      </c>
      <c r="J7" s="27">
        <v>8934970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8934970</v>
      </c>
      <c r="X7" s="27">
        <v>4994154</v>
      </c>
      <c r="Y7" s="27">
        <v>3940816</v>
      </c>
      <c r="Z7" s="7">
        <v>78.91</v>
      </c>
      <c r="AA7" s="25">
        <v>19976610</v>
      </c>
    </row>
    <row r="8" spans="1:27" ht="13.5">
      <c r="A8" s="5" t="s">
        <v>35</v>
      </c>
      <c r="B8" s="3"/>
      <c r="C8" s="22">
        <v>388328</v>
      </c>
      <c r="D8" s="22"/>
      <c r="E8" s="23">
        <v>4123800</v>
      </c>
      <c r="F8" s="24">
        <v>4123800</v>
      </c>
      <c r="G8" s="24">
        <v>10016</v>
      </c>
      <c r="H8" s="24">
        <v>10006</v>
      </c>
      <c r="I8" s="24">
        <v>13910</v>
      </c>
      <c r="J8" s="24">
        <v>33932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33932</v>
      </c>
      <c r="X8" s="24">
        <v>1030950</v>
      </c>
      <c r="Y8" s="24">
        <v>-997018</v>
      </c>
      <c r="Z8" s="6">
        <v>-96.71</v>
      </c>
      <c r="AA8" s="22">
        <v>4123800</v>
      </c>
    </row>
    <row r="9" spans="1:27" ht="13.5">
      <c r="A9" s="2" t="s">
        <v>36</v>
      </c>
      <c r="B9" s="3"/>
      <c r="C9" s="19">
        <f aca="true" t="shared" si="1" ref="C9:Y9">SUM(C10:C14)</f>
        <v>12969754</v>
      </c>
      <c r="D9" s="19">
        <f>SUM(D10:D14)</f>
        <v>0</v>
      </c>
      <c r="E9" s="20">
        <f t="shared" si="1"/>
        <v>10996140</v>
      </c>
      <c r="F9" s="21">
        <f t="shared" si="1"/>
        <v>10996140</v>
      </c>
      <c r="G9" s="21">
        <f t="shared" si="1"/>
        <v>516168</v>
      </c>
      <c r="H9" s="21">
        <f t="shared" si="1"/>
        <v>914257</v>
      </c>
      <c r="I9" s="21">
        <f t="shared" si="1"/>
        <v>814620</v>
      </c>
      <c r="J9" s="21">
        <f t="shared" si="1"/>
        <v>2245045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2245045</v>
      </c>
      <c r="X9" s="21">
        <f t="shared" si="1"/>
        <v>2749035</v>
      </c>
      <c r="Y9" s="21">
        <f t="shared" si="1"/>
        <v>-503990</v>
      </c>
      <c r="Z9" s="4">
        <f>+IF(X9&lt;&gt;0,+(Y9/X9)*100,0)</f>
        <v>-18.333342427433628</v>
      </c>
      <c r="AA9" s="19">
        <f>SUM(AA10:AA14)</f>
        <v>10996140</v>
      </c>
    </row>
    <row r="10" spans="1:27" ht="13.5">
      <c r="A10" s="5" t="s">
        <v>37</v>
      </c>
      <c r="B10" s="3"/>
      <c r="C10" s="22">
        <v>4287442</v>
      </c>
      <c r="D10" s="22"/>
      <c r="E10" s="23">
        <v>5259960</v>
      </c>
      <c r="F10" s="24">
        <v>5259960</v>
      </c>
      <c r="G10" s="24">
        <v>27731</v>
      </c>
      <c r="H10" s="24"/>
      <c r="I10" s="24">
        <v>60592</v>
      </c>
      <c r="J10" s="24">
        <v>88323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88323</v>
      </c>
      <c r="X10" s="24">
        <v>1314990</v>
      </c>
      <c r="Y10" s="24">
        <v>-1226667</v>
      </c>
      <c r="Z10" s="6">
        <v>-93.28</v>
      </c>
      <c r="AA10" s="22">
        <v>5259960</v>
      </c>
    </row>
    <row r="11" spans="1:27" ht="13.5">
      <c r="A11" s="5" t="s">
        <v>38</v>
      </c>
      <c r="B11" s="3"/>
      <c r="C11" s="22">
        <v>2632</v>
      </c>
      <c r="D11" s="22"/>
      <c r="E11" s="23">
        <v>2000</v>
      </c>
      <c r="F11" s="24">
        <v>2000</v>
      </c>
      <c r="G11" s="24"/>
      <c r="H11" s="24"/>
      <c r="I11" s="24">
        <v>354</v>
      </c>
      <c r="J11" s="24">
        <v>354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354</v>
      </c>
      <c r="X11" s="24">
        <v>501</v>
      </c>
      <c r="Y11" s="24">
        <v>-147</v>
      </c>
      <c r="Z11" s="6">
        <v>-29.34</v>
      </c>
      <c r="AA11" s="22">
        <v>2000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8679680</v>
      </c>
      <c r="D13" s="22"/>
      <c r="E13" s="23">
        <v>5734180</v>
      </c>
      <c r="F13" s="24">
        <v>5734180</v>
      </c>
      <c r="G13" s="24">
        <v>488437</v>
      </c>
      <c r="H13" s="24">
        <v>914257</v>
      </c>
      <c r="I13" s="24">
        <v>753674</v>
      </c>
      <c r="J13" s="24">
        <v>2156368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2156368</v>
      </c>
      <c r="X13" s="24">
        <v>1433544</v>
      </c>
      <c r="Y13" s="24">
        <v>722824</v>
      </c>
      <c r="Z13" s="6">
        <v>50.42</v>
      </c>
      <c r="AA13" s="22">
        <v>5734180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2381169</v>
      </c>
      <c r="D15" s="19">
        <f>SUM(D16:D18)</f>
        <v>0</v>
      </c>
      <c r="E15" s="20">
        <f t="shared" si="2"/>
        <v>10077770</v>
      </c>
      <c r="F15" s="21">
        <f t="shared" si="2"/>
        <v>10077770</v>
      </c>
      <c r="G15" s="21">
        <f t="shared" si="2"/>
        <v>16462</v>
      </c>
      <c r="H15" s="21">
        <f t="shared" si="2"/>
        <v>13511</v>
      </c>
      <c r="I15" s="21">
        <f t="shared" si="2"/>
        <v>17595</v>
      </c>
      <c r="J15" s="21">
        <f t="shared" si="2"/>
        <v>47568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47568</v>
      </c>
      <c r="X15" s="21">
        <f t="shared" si="2"/>
        <v>2519442</v>
      </c>
      <c r="Y15" s="21">
        <f t="shared" si="2"/>
        <v>-2471874</v>
      </c>
      <c r="Z15" s="4">
        <f>+IF(X15&lt;&gt;0,+(Y15/X15)*100,0)</f>
        <v>-98.11196288702023</v>
      </c>
      <c r="AA15" s="19">
        <f>SUM(AA16:AA18)</f>
        <v>10077770</v>
      </c>
    </row>
    <row r="16" spans="1:27" ht="13.5">
      <c r="A16" s="5" t="s">
        <v>43</v>
      </c>
      <c r="B16" s="3"/>
      <c r="C16" s="22"/>
      <c r="D16" s="22"/>
      <c r="E16" s="23">
        <v>150000</v>
      </c>
      <c r="F16" s="24">
        <v>150000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37500</v>
      </c>
      <c r="Y16" s="24">
        <v>-37500</v>
      </c>
      <c r="Z16" s="6">
        <v>-100</v>
      </c>
      <c r="AA16" s="22">
        <v>150000</v>
      </c>
    </row>
    <row r="17" spans="1:27" ht="13.5">
      <c r="A17" s="5" t="s">
        <v>44</v>
      </c>
      <c r="B17" s="3"/>
      <c r="C17" s="22">
        <v>2381169</v>
      </c>
      <c r="D17" s="22"/>
      <c r="E17" s="23">
        <v>9927770</v>
      </c>
      <c r="F17" s="24">
        <v>9927770</v>
      </c>
      <c r="G17" s="24">
        <v>16462</v>
      </c>
      <c r="H17" s="24">
        <v>13511</v>
      </c>
      <c r="I17" s="24">
        <v>17595</v>
      </c>
      <c r="J17" s="24">
        <v>47568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47568</v>
      </c>
      <c r="X17" s="24">
        <v>2481942</v>
      </c>
      <c r="Y17" s="24">
        <v>-2434374</v>
      </c>
      <c r="Z17" s="6">
        <v>-98.08</v>
      </c>
      <c r="AA17" s="22">
        <v>9927770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19186704</v>
      </c>
      <c r="D19" s="19">
        <f>SUM(D20:D23)</f>
        <v>0</v>
      </c>
      <c r="E19" s="20">
        <f t="shared" si="3"/>
        <v>23271860</v>
      </c>
      <c r="F19" s="21">
        <f t="shared" si="3"/>
        <v>23271860</v>
      </c>
      <c r="G19" s="21">
        <f t="shared" si="3"/>
        <v>1370147</v>
      </c>
      <c r="H19" s="21">
        <f t="shared" si="3"/>
        <v>1106557</v>
      </c>
      <c r="I19" s="21">
        <f t="shared" si="3"/>
        <v>1212457</v>
      </c>
      <c r="J19" s="21">
        <f t="shared" si="3"/>
        <v>3689161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3689161</v>
      </c>
      <c r="X19" s="21">
        <f t="shared" si="3"/>
        <v>5817966</v>
      </c>
      <c r="Y19" s="21">
        <f t="shared" si="3"/>
        <v>-2128805</v>
      </c>
      <c r="Z19" s="4">
        <f>+IF(X19&lt;&gt;0,+(Y19/X19)*100,0)</f>
        <v>-36.5901932049792</v>
      </c>
      <c r="AA19" s="19">
        <f>SUM(AA20:AA23)</f>
        <v>23271860</v>
      </c>
    </row>
    <row r="20" spans="1:27" ht="13.5">
      <c r="A20" s="5" t="s">
        <v>47</v>
      </c>
      <c r="B20" s="3"/>
      <c r="C20" s="22">
        <v>7124668</v>
      </c>
      <c r="D20" s="22"/>
      <c r="E20" s="23">
        <v>9812170</v>
      </c>
      <c r="F20" s="24">
        <v>9812170</v>
      </c>
      <c r="G20" s="24">
        <v>678359</v>
      </c>
      <c r="H20" s="24">
        <v>607983</v>
      </c>
      <c r="I20" s="24">
        <v>609684</v>
      </c>
      <c r="J20" s="24">
        <v>1896026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1896026</v>
      </c>
      <c r="X20" s="24">
        <v>2453043</v>
      </c>
      <c r="Y20" s="24">
        <v>-557017</v>
      </c>
      <c r="Z20" s="6">
        <v>-22.71</v>
      </c>
      <c r="AA20" s="22">
        <v>9812170</v>
      </c>
    </row>
    <row r="21" spans="1:27" ht="13.5">
      <c r="A21" s="5" t="s">
        <v>48</v>
      </c>
      <c r="B21" s="3"/>
      <c r="C21" s="22">
        <v>7394381</v>
      </c>
      <c r="D21" s="22"/>
      <c r="E21" s="23">
        <v>7934140</v>
      </c>
      <c r="F21" s="24">
        <v>7934140</v>
      </c>
      <c r="G21" s="24">
        <v>538030</v>
      </c>
      <c r="H21" s="24">
        <v>342579</v>
      </c>
      <c r="I21" s="24">
        <v>466831</v>
      </c>
      <c r="J21" s="24">
        <v>1347440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1347440</v>
      </c>
      <c r="X21" s="24">
        <v>1983534</v>
      </c>
      <c r="Y21" s="24">
        <v>-636094</v>
      </c>
      <c r="Z21" s="6">
        <v>-32.07</v>
      </c>
      <c r="AA21" s="22">
        <v>7934140</v>
      </c>
    </row>
    <row r="22" spans="1:27" ht="13.5">
      <c r="A22" s="5" t="s">
        <v>49</v>
      </c>
      <c r="B22" s="3"/>
      <c r="C22" s="25">
        <v>3918953</v>
      </c>
      <c r="D22" s="25"/>
      <c r="E22" s="26">
        <v>4662390</v>
      </c>
      <c r="F22" s="27">
        <v>4662390</v>
      </c>
      <c r="G22" s="27">
        <v>82691</v>
      </c>
      <c r="H22" s="27">
        <v>84571</v>
      </c>
      <c r="I22" s="27">
        <v>67566</v>
      </c>
      <c r="J22" s="27">
        <v>234828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234828</v>
      </c>
      <c r="X22" s="27">
        <v>1165599</v>
      </c>
      <c r="Y22" s="27">
        <v>-930771</v>
      </c>
      <c r="Z22" s="7">
        <v>-79.85</v>
      </c>
      <c r="AA22" s="25">
        <v>4662390</v>
      </c>
    </row>
    <row r="23" spans="1:27" ht="13.5">
      <c r="A23" s="5" t="s">
        <v>50</v>
      </c>
      <c r="B23" s="3"/>
      <c r="C23" s="22">
        <v>748702</v>
      </c>
      <c r="D23" s="22"/>
      <c r="E23" s="23">
        <v>863160</v>
      </c>
      <c r="F23" s="24">
        <v>863160</v>
      </c>
      <c r="G23" s="24">
        <v>71067</v>
      </c>
      <c r="H23" s="24">
        <v>71424</v>
      </c>
      <c r="I23" s="24">
        <v>68376</v>
      </c>
      <c r="J23" s="24">
        <v>210867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210867</v>
      </c>
      <c r="X23" s="24">
        <v>215790</v>
      </c>
      <c r="Y23" s="24">
        <v>-4923</v>
      </c>
      <c r="Z23" s="6">
        <v>-2.28</v>
      </c>
      <c r="AA23" s="22">
        <v>863160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>
        <v>32</v>
      </c>
      <c r="J24" s="21">
        <v>32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32</v>
      </c>
      <c r="X24" s="21"/>
      <c r="Y24" s="21">
        <v>32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53595971</v>
      </c>
      <c r="D25" s="40">
        <f>+D5+D9+D15+D19+D24</f>
        <v>0</v>
      </c>
      <c r="E25" s="41">
        <f t="shared" si="4"/>
        <v>68446180</v>
      </c>
      <c r="F25" s="42">
        <f t="shared" si="4"/>
        <v>68446180</v>
      </c>
      <c r="G25" s="42">
        <f t="shared" si="4"/>
        <v>6434797</v>
      </c>
      <c r="H25" s="42">
        <f t="shared" si="4"/>
        <v>3555632</v>
      </c>
      <c r="I25" s="42">
        <f t="shared" si="4"/>
        <v>4960279</v>
      </c>
      <c r="J25" s="42">
        <f t="shared" si="4"/>
        <v>14950708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14950708</v>
      </c>
      <c r="X25" s="42">
        <f t="shared" si="4"/>
        <v>17111547</v>
      </c>
      <c r="Y25" s="42">
        <f t="shared" si="4"/>
        <v>-2160839</v>
      </c>
      <c r="Z25" s="43">
        <f>+IF(X25&lt;&gt;0,+(Y25/X25)*100,0)</f>
        <v>-12.627958185195062</v>
      </c>
      <c r="AA25" s="40">
        <f>+AA5+AA9+AA15+AA19+AA24</f>
        <v>68446180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18860917</v>
      </c>
      <c r="D28" s="19">
        <f>SUM(D29:D31)</f>
        <v>0</v>
      </c>
      <c r="E28" s="20">
        <f t="shared" si="5"/>
        <v>15531000</v>
      </c>
      <c r="F28" s="21">
        <f t="shared" si="5"/>
        <v>15531000</v>
      </c>
      <c r="G28" s="21">
        <f t="shared" si="5"/>
        <v>1325110</v>
      </c>
      <c r="H28" s="21">
        <f t="shared" si="5"/>
        <v>928897</v>
      </c>
      <c r="I28" s="21">
        <f t="shared" si="5"/>
        <v>946074</v>
      </c>
      <c r="J28" s="21">
        <f t="shared" si="5"/>
        <v>3200081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3200081</v>
      </c>
      <c r="X28" s="21">
        <f t="shared" si="5"/>
        <v>3882630</v>
      </c>
      <c r="Y28" s="21">
        <f t="shared" si="5"/>
        <v>-682549</v>
      </c>
      <c r="Z28" s="4">
        <f>+IF(X28&lt;&gt;0,+(Y28/X28)*100,0)</f>
        <v>-17.579553034927358</v>
      </c>
      <c r="AA28" s="19">
        <f>SUM(AA29:AA31)</f>
        <v>15531000</v>
      </c>
    </row>
    <row r="29" spans="1:27" ht="13.5">
      <c r="A29" s="5" t="s">
        <v>33</v>
      </c>
      <c r="B29" s="3"/>
      <c r="C29" s="22">
        <v>3283720</v>
      </c>
      <c r="D29" s="22"/>
      <c r="E29" s="23">
        <v>4709640</v>
      </c>
      <c r="F29" s="24">
        <v>4709640</v>
      </c>
      <c r="G29" s="24">
        <v>265650</v>
      </c>
      <c r="H29" s="24">
        <v>289223</v>
      </c>
      <c r="I29" s="24">
        <v>302546</v>
      </c>
      <c r="J29" s="24">
        <v>857419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857419</v>
      </c>
      <c r="X29" s="24">
        <v>1177410</v>
      </c>
      <c r="Y29" s="24">
        <v>-319991</v>
      </c>
      <c r="Z29" s="6">
        <v>-27.18</v>
      </c>
      <c r="AA29" s="22">
        <v>4709640</v>
      </c>
    </row>
    <row r="30" spans="1:27" ht="13.5">
      <c r="A30" s="5" t="s">
        <v>34</v>
      </c>
      <c r="B30" s="3"/>
      <c r="C30" s="25">
        <v>4579169</v>
      </c>
      <c r="D30" s="25"/>
      <c r="E30" s="26">
        <v>5486360</v>
      </c>
      <c r="F30" s="27">
        <v>5486360</v>
      </c>
      <c r="G30" s="27">
        <v>1049611</v>
      </c>
      <c r="H30" s="27">
        <v>626640</v>
      </c>
      <c r="I30" s="27">
        <v>627782</v>
      </c>
      <c r="J30" s="27">
        <v>2304033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2304033</v>
      </c>
      <c r="X30" s="27">
        <v>1371591</v>
      </c>
      <c r="Y30" s="27">
        <v>932442</v>
      </c>
      <c r="Z30" s="7">
        <v>67.98</v>
      </c>
      <c r="AA30" s="25">
        <v>5486360</v>
      </c>
    </row>
    <row r="31" spans="1:27" ht="13.5">
      <c r="A31" s="5" t="s">
        <v>35</v>
      </c>
      <c r="B31" s="3"/>
      <c r="C31" s="22">
        <v>10998028</v>
      </c>
      <c r="D31" s="22"/>
      <c r="E31" s="23">
        <v>5335000</v>
      </c>
      <c r="F31" s="24">
        <v>5335000</v>
      </c>
      <c r="G31" s="24">
        <v>9849</v>
      </c>
      <c r="H31" s="24">
        <v>13034</v>
      </c>
      <c r="I31" s="24">
        <v>15746</v>
      </c>
      <c r="J31" s="24">
        <v>38629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38629</v>
      </c>
      <c r="X31" s="24">
        <v>1333629</v>
      </c>
      <c r="Y31" s="24">
        <v>-1295000</v>
      </c>
      <c r="Z31" s="6">
        <v>-97.1</v>
      </c>
      <c r="AA31" s="22">
        <v>5335000</v>
      </c>
    </row>
    <row r="32" spans="1:27" ht="13.5">
      <c r="A32" s="2" t="s">
        <v>36</v>
      </c>
      <c r="B32" s="3"/>
      <c r="C32" s="19">
        <f aca="true" t="shared" si="6" ref="C32:Y32">SUM(C33:C37)</f>
        <v>11867448</v>
      </c>
      <c r="D32" s="19">
        <f>SUM(D33:D37)</f>
        <v>0</v>
      </c>
      <c r="E32" s="20">
        <f t="shared" si="6"/>
        <v>8600720</v>
      </c>
      <c r="F32" s="21">
        <f t="shared" si="6"/>
        <v>8600720</v>
      </c>
      <c r="G32" s="21">
        <f t="shared" si="6"/>
        <v>589977</v>
      </c>
      <c r="H32" s="21">
        <f t="shared" si="6"/>
        <v>1077606</v>
      </c>
      <c r="I32" s="21">
        <f t="shared" si="6"/>
        <v>876046</v>
      </c>
      <c r="J32" s="21">
        <f t="shared" si="6"/>
        <v>2543629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2543629</v>
      </c>
      <c r="X32" s="21">
        <f t="shared" si="6"/>
        <v>2150052</v>
      </c>
      <c r="Y32" s="21">
        <f t="shared" si="6"/>
        <v>393577</v>
      </c>
      <c r="Z32" s="4">
        <f>+IF(X32&lt;&gt;0,+(Y32/X32)*100,0)</f>
        <v>18.30546423993466</v>
      </c>
      <c r="AA32" s="19">
        <f>SUM(AA33:AA37)</f>
        <v>8600720</v>
      </c>
    </row>
    <row r="33" spans="1:27" ht="13.5">
      <c r="A33" s="5" t="s">
        <v>37</v>
      </c>
      <c r="B33" s="3"/>
      <c r="C33" s="22">
        <v>2894369</v>
      </c>
      <c r="D33" s="22"/>
      <c r="E33" s="23">
        <v>2209850</v>
      </c>
      <c r="F33" s="24">
        <v>2209850</v>
      </c>
      <c r="G33" s="24">
        <v>85916</v>
      </c>
      <c r="H33" s="24">
        <v>146134</v>
      </c>
      <c r="I33" s="24">
        <v>92399</v>
      </c>
      <c r="J33" s="24">
        <v>324449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324449</v>
      </c>
      <c r="X33" s="24">
        <v>552462</v>
      </c>
      <c r="Y33" s="24">
        <v>-228013</v>
      </c>
      <c r="Z33" s="6">
        <v>-41.27</v>
      </c>
      <c r="AA33" s="22">
        <v>2209850</v>
      </c>
    </row>
    <row r="34" spans="1:27" ht="13.5">
      <c r="A34" s="5" t="s">
        <v>38</v>
      </c>
      <c r="B34" s="3"/>
      <c r="C34" s="22">
        <v>265635</v>
      </c>
      <c r="D34" s="22"/>
      <c r="E34" s="23">
        <v>515690</v>
      </c>
      <c r="F34" s="24">
        <v>515690</v>
      </c>
      <c r="G34" s="24">
        <v>15624</v>
      </c>
      <c r="H34" s="24">
        <v>17215</v>
      </c>
      <c r="I34" s="24">
        <v>29973</v>
      </c>
      <c r="J34" s="24">
        <v>62812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62812</v>
      </c>
      <c r="X34" s="24">
        <v>128922</v>
      </c>
      <c r="Y34" s="24">
        <v>-66110</v>
      </c>
      <c r="Z34" s="6">
        <v>-51.28</v>
      </c>
      <c r="AA34" s="22">
        <v>515690</v>
      </c>
    </row>
    <row r="35" spans="1:27" ht="13.5">
      <c r="A35" s="5" t="s">
        <v>39</v>
      </c>
      <c r="B35" s="3"/>
      <c r="C35" s="22">
        <v>27764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35124</v>
      </c>
      <c r="Y35" s="24">
        <v>-35124</v>
      </c>
      <c r="Z35" s="6">
        <v>-100</v>
      </c>
      <c r="AA35" s="22"/>
    </row>
    <row r="36" spans="1:27" ht="13.5">
      <c r="A36" s="5" t="s">
        <v>40</v>
      </c>
      <c r="B36" s="3"/>
      <c r="C36" s="22">
        <v>8679680</v>
      </c>
      <c r="D36" s="22"/>
      <c r="E36" s="23">
        <v>5734180</v>
      </c>
      <c r="F36" s="24">
        <v>5734180</v>
      </c>
      <c r="G36" s="24">
        <v>488437</v>
      </c>
      <c r="H36" s="24">
        <v>914257</v>
      </c>
      <c r="I36" s="24">
        <v>753674</v>
      </c>
      <c r="J36" s="24">
        <v>2156368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2156368</v>
      </c>
      <c r="X36" s="24">
        <v>1433544</v>
      </c>
      <c r="Y36" s="24">
        <v>722824</v>
      </c>
      <c r="Z36" s="6">
        <v>50.42</v>
      </c>
      <c r="AA36" s="22">
        <v>5734180</v>
      </c>
    </row>
    <row r="37" spans="1:27" ht="13.5">
      <c r="A37" s="5" t="s">
        <v>41</v>
      </c>
      <c r="B37" s="3"/>
      <c r="C37" s="25"/>
      <c r="D37" s="25"/>
      <c r="E37" s="26">
        <v>141000</v>
      </c>
      <c r="F37" s="27">
        <v>141000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>
        <v>141000</v>
      </c>
    </row>
    <row r="38" spans="1:27" ht="13.5">
      <c r="A38" s="2" t="s">
        <v>42</v>
      </c>
      <c r="B38" s="8"/>
      <c r="C38" s="19">
        <f aca="true" t="shared" si="7" ref="C38:Y38">SUM(C39:C41)</f>
        <v>2472101</v>
      </c>
      <c r="D38" s="19">
        <f>SUM(D39:D41)</f>
        <v>0</v>
      </c>
      <c r="E38" s="20">
        <f t="shared" si="7"/>
        <v>2612840</v>
      </c>
      <c r="F38" s="21">
        <f t="shared" si="7"/>
        <v>2612840</v>
      </c>
      <c r="G38" s="21">
        <f t="shared" si="7"/>
        <v>137444</v>
      </c>
      <c r="H38" s="21">
        <f t="shared" si="7"/>
        <v>134731</v>
      </c>
      <c r="I38" s="21">
        <f t="shared" si="7"/>
        <v>137814</v>
      </c>
      <c r="J38" s="21">
        <f t="shared" si="7"/>
        <v>409989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409989</v>
      </c>
      <c r="X38" s="21">
        <f t="shared" si="7"/>
        <v>653211</v>
      </c>
      <c r="Y38" s="21">
        <f t="shared" si="7"/>
        <v>-243222</v>
      </c>
      <c r="Z38" s="4">
        <f>+IF(X38&lt;&gt;0,+(Y38/X38)*100,0)</f>
        <v>-37.23482917464648</v>
      </c>
      <c r="AA38" s="19">
        <f>SUM(AA39:AA41)</f>
        <v>2612840</v>
      </c>
    </row>
    <row r="39" spans="1:27" ht="13.5">
      <c r="A39" s="5" t="s">
        <v>43</v>
      </c>
      <c r="B39" s="3"/>
      <c r="C39" s="22">
        <v>1065908</v>
      </c>
      <c r="D39" s="22"/>
      <c r="E39" s="23">
        <v>1167030</v>
      </c>
      <c r="F39" s="24">
        <v>1167030</v>
      </c>
      <c r="G39" s="24">
        <v>82228</v>
      </c>
      <c r="H39" s="24">
        <v>75702</v>
      </c>
      <c r="I39" s="24">
        <v>75708</v>
      </c>
      <c r="J39" s="24">
        <v>233638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233638</v>
      </c>
      <c r="X39" s="24">
        <v>291759</v>
      </c>
      <c r="Y39" s="24">
        <v>-58121</v>
      </c>
      <c r="Z39" s="6">
        <v>-19.92</v>
      </c>
      <c r="AA39" s="22">
        <v>1167030</v>
      </c>
    </row>
    <row r="40" spans="1:27" ht="13.5">
      <c r="A40" s="5" t="s">
        <v>44</v>
      </c>
      <c r="B40" s="3"/>
      <c r="C40" s="22">
        <v>1406193</v>
      </c>
      <c r="D40" s="22"/>
      <c r="E40" s="23">
        <v>1445810</v>
      </c>
      <c r="F40" s="24">
        <v>1445810</v>
      </c>
      <c r="G40" s="24">
        <v>55216</v>
      </c>
      <c r="H40" s="24">
        <v>59029</v>
      </c>
      <c r="I40" s="24">
        <v>62106</v>
      </c>
      <c r="J40" s="24">
        <v>176351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176351</v>
      </c>
      <c r="X40" s="24">
        <v>361452</v>
      </c>
      <c r="Y40" s="24">
        <v>-185101</v>
      </c>
      <c r="Z40" s="6">
        <v>-51.21</v>
      </c>
      <c r="AA40" s="22">
        <v>1445810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20087423</v>
      </c>
      <c r="D42" s="19">
        <f>SUM(D43:D46)</f>
        <v>0</v>
      </c>
      <c r="E42" s="20">
        <f t="shared" si="8"/>
        <v>21970680</v>
      </c>
      <c r="F42" s="21">
        <f t="shared" si="8"/>
        <v>21970680</v>
      </c>
      <c r="G42" s="21">
        <f t="shared" si="8"/>
        <v>341661</v>
      </c>
      <c r="H42" s="21">
        <f t="shared" si="8"/>
        <v>371182</v>
      </c>
      <c r="I42" s="21">
        <f t="shared" si="8"/>
        <v>504062</v>
      </c>
      <c r="J42" s="21">
        <f t="shared" si="8"/>
        <v>1216905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1216905</v>
      </c>
      <c r="X42" s="21">
        <f t="shared" si="8"/>
        <v>5492670</v>
      </c>
      <c r="Y42" s="21">
        <f t="shared" si="8"/>
        <v>-4275765</v>
      </c>
      <c r="Z42" s="4">
        <f>+IF(X42&lt;&gt;0,+(Y42/X42)*100,0)</f>
        <v>-77.84492787660646</v>
      </c>
      <c r="AA42" s="19">
        <f>SUM(AA43:AA46)</f>
        <v>21970680</v>
      </c>
    </row>
    <row r="43" spans="1:27" ht="13.5">
      <c r="A43" s="5" t="s">
        <v>47</v>
      </c>
      <c r="B43" s="3"/>
      <c r="C43" s="22">
        <v>6880748</v>
      </c>
      <c r="D43" s="22"/>
      <c r="E43" s="23">
        <v>6261220</v>
      </c>
      <c r="F43" s="24">
        <v>6261220</v>
      </c>
      <c r="G43" s="24">
        <v>16075</v>
      </c>
      <c r="H43" s="24">
        <v>43844</v>
      </c>
      <c r="I43" s="24">
        <v>22402</v>
      </c>
      <c r="J43" s="24">
        <v>82321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82321</v>
      </c>
      <c r="X43" s="24">
        <v>1565304</v>
      </c>
      <c r="Y43" s="24">
        <v>-1482983</v>
      </c>
      <c r="Z43" s="6">
        <v>-94.74</v>
      </c>
      <c r="AA43" s="22">
        <v>6261220</v>
      </c>
    </row>
    <row r="44" spans="1:27" ht="13.5">
      <c r="A44" s="5" t="s">
        <v>48</v>
      </c>
      <c r="B44" s="3"/>
      <c r="C44" s="22">
        <v>8842694</v>
      </c>
      <c r="D44" s="22"/>
      <c r="E44" s="23">
        <v>7723410</v>
      </c>
      <c r="F44" s="24">
        <v>7723410</v>
      </c>
      <c r="G44" s="24">
        <v>114736</v>
      </c>
      <c r="H44" s="24">
        <v>110752</v>
      </c>
      <c r="I44" s="24">
        <v>229886</v>
      </c>
      <c r="J44" s="24">
        <v>455374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455374</v>
      </c>
      <c r="X44" s="24">
        <v>1930854</v>
      </c>
      <c r="Y44" s="24">
        <v>-1475480</v>
      </c>
      <c r="Z44" s="6">
        <v>-76.42</v>
      </c>
      <c r="AA44" s="22">
        <v>7723410</v>
      </c>
    </row>
    <row r="45" spans="1:27" ht="13.5">
      <c r="A45" s="5" t="s">
        <v>49</v>
      </c>
      <c r="B45" s="3"/>
      <c r="C45" s="25">
        <v>2085385</v>
      </c>
      <c r="D45" s="25"/>
      <c r="E45" s="26">
        <v>4028090</v>
      </c>
      <c r="F45" s="27">
        <v>4028090</v>
      </c>
      <c r="G45" s="27">
        <v>106437</v>
      </c>
      <c r="H45" s="27">
        <v>109644</v>
      </c>
      <c r="I45" s="27">
        <v>116527</v>
      </c>
      <c r="J45" s="27">
        <v>332608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332608</v>
      </c>
      <c r="X45" s="27">
        <v>1007022</v>
      </c>
      <c r="Y45" s="27">
        <v>-674414</v>
      </c>
      <c r="Z45" s="7">
        <v>-66.97</v>
      </c>
      <c r="AA45" s="25">
        <v>4028090</v>
      </c>
    </row>
    <row r="46" spans="1:27" ht="13.5">
      <c r="A46" s="5" t="s">
        <v>50</v>
      </c>
      <c r="B46" s="3"/>
      <c r="C46" s="22">
        <v>2278596</v>
      </c>
      <c r="D46" s="22"/>
      <c r="E46" s="23">
        <v>3957960</v>
      </c>
      <c r="F46" s="24">
        <v>3957960</v>
      </c>
      <c r="G46" s="24">
        <v>104413</v>
      </c>
      <c r="H46" s="24">
        <v>106942</v>
      </c>
      <c r="I46" s="24">
        <v>135247</v>
      </c>
      <c r="J46" s="24">
        <v>346602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346602</v>
      </c>
      <c r="X46" s="24">
        <v>989490</v>
      </c>
      <c r="Y46" s="24">
        <v>-642888</v>
      </c>
      <c r="Z46" s="6">
        <v>-64.97</v>
      </c>
      <c r="AA46" s="22">
        <v>3957960</v>
      </c>
    </row>
    <row r="47" spans="1:27" ht="13.5">
      <c r="A47" s="2" t="s">
        <v>51</v>
      </c>
      <c r="B47" s="8" t="s">
        <v>52</v>
      </c>
      <c r="C47" s="19">
        <v>187866</v>
      </c>
      <c r="D47" s="19"/>
      <c r="E47" s="20">
        <v>270550</v>
      </c>
      <c r="F47" s="21">
        <v>270550</v>
      </c>
      <c r="G47" s="21">
        <v>27314</v>
      </c>
      <c r="H47" s="21">
        <v>16138</v>
      </c>
      <c r="I47" s="21">
        <v>19075</v>
      </c>
      <c r="J47" s="21">
        <v>62527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62527</v>
      </c>
      <c r="X47" s="21">
        <v>67638</v>
      </c>
      <c r="Y47" s="21">
        <v>-5111</v>
      </c>
      <c r="Z47" s="4">
        <v>-7.56</v>
      </c>
      <c r="AA47" s="19">
        <v>270550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53475755</v>
      </c>
      <c r="D48" s="40">
        <f>+D28+D32+D38+D42+D47</f>
        <v>0</v>
      </c>
      <c r="E48" s="41">
        <f t="shared" si="9"/>
        <v>48985790</v>
      </c>
      <c r="F48" s="42">
        <f t="shared" si="9"/>
        <v>48985790</v>
      </c>
      <c r="G48" s="42">
        <f t="shared" si="9"/>
        <v>2421506</v>
      </c>
      <c r="H48" s="42">
        <f t="shared" si="9"/>
        <v>2528554</v>
      </c>
      <c r="I48" s="42">
        <f t="shared" si="9"/>
        <v>2483071</v>
      </c>
      <c r="J48" s="42">
        <f t="shared" si="9"/>
        <v>7433131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7433131</v>
      </c>
      <c r="X48" s="42">
        <f t="shared" si="9"/>
        <v>12246201</v>
      </c>
      <c r="Y48" s="42">
        <f t="shared" si="9"/>
        <v>-4813070</v>
      </c>
      <c r="Z48" s="43">
        <f>+IF(X48&lt;&gt;0,+(Y48/X48)*100,0)</f>
        <v>-39.30255595184172</v>
      </c>
      <c r="AA48" s="40">
        <f>+AA28+AA32+AA38+AA42+AA47</f>
        <v>48985790</v>
      </c>
    </row>
    <row r="49" spans="1:27" ht="13.5">
      <c r="A49" s="14" t="s">
        <v>58</v>
      </c>
      <c r="B49" s="15"/>
      <c r="C49" s="44">
        <f aca="true" t="shared" si="10" ref="C49:Y49">+C25-C48</f>
        <v>120216</v>
      </c>
      <c r="D49" s="44">
        <f>+D25-D48</f>
        <v>0</v>
      </c>
      <c r="E49" s="45">
        <f t="shared" si="10"/>
        <v>19460390</v>
      </c>
      <c r="F49" s="46">
        <f t="shared" si="10"/>
        <v>19460390</v>
      </c>
      <c r="G49" s="46">
        <f t="shared" si="10"/>
        <v>4013291</v>
      </c>
      <c r="H49" s="46">
        <f t="shared" si="10"/>
        <v>1027078</v>
      </c>
      <c r="I49" s="46">
        <f t="shared" si="10"/>
        <v>2477208</v>
      </c>
      <c r="J49" s="46">
        <f t="shared" si="10"/>
        <v>7517577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7517577</v>
      </c>
      <c r="X49" s="46">
        <f>IF(F25=F48,0,X25-X48)</f>
        <v>4865346</v>
      </c>
      <c r="Y49" s="46">
        <f t="shared" si="10"/>
        <v>2652231</v>
      </c>
      <c r="Z49" s="47">
        <f>+IF(X49&lt;&gt;0,+(Y49/X49)*100,0)</f>
        <v>54.51269036158991</v>
      </c>
      <c r="AA49" s="44">
        <f>+AA25-AA48</f>
        <v>19460390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38975167</v>
      </c>
      <c r="D5" s="19">
        <f>SUM(D6:D8)</f>
        <v>0</v>
      </c>
      <c r="E5" s="20">
        <f t="shared" si="0"/>
        <v>44941219</v>
      </c>
      <c r="F5" s="21">
        <f t="shared" si="0"/>
        <v>44941219</v>
      </c>
      <c r="G5" s="21">
        <f t="shared" si="0"/>
        <v>11818238</v>
      </c>
      <c r="H5" s="21">
        <f t="shared" si="0"/>
        <v>639018</v>
      </c>
      <c r="I5" s="21">
        <f t="shared" si="0"/>
        <v>561903</v>
      </c>
      <c r="J5" s="21">
        <f t="shared" si="0"/>
        <v>13019159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13019159</v>
      </c>
      <c r="X5" s="21">
        <f t="shared" si="0"/>
        <v>10919214</v>
      </c>
      <c r="Y5" s="21">
        <f t="shared" si="0"/>
        <v>2099945</v>
      </c>
      <c r="Z5" s="4">
        <f>+IF(X5&lt;&gt;0,+(Y5/X5)*100,0)</f>
        <v>19.231649823879266</v>
      </c>
      <c r="AA5" s="19">
        <f>SUM(AA6:AA8)</f>
        <v>44941219</v>
      </c>
    </row>
    <row r="6" spans="1:27" ht="13.5">
      <c r="A6" s="5" t="s">
        <v>33</v>
      </c>
      <c r="B6" s="3"/>
      <c r="C6" s="22">
        <v>4826275</v>
      </c>
      <c r="D6" s="22"/>
      <c r="E6" s="23">
        <v>9585832</v>
      </c>
      <c r="F6" s="24">
        <v>9585832</v>
      </c>
      <c r="G6" s="24">
        <v>1337915</v>
      </c>
      <c r="H6" s="24">
        <v>123400</v>
      </c>
      <c r="I6" s="24">
        <v>264646</v>
      </c>
      <c r="J6" s="24">
        <v>1725961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1725961</v>
      </c>
      <c r="X6" s="24">
        <v>2021457</v>
      </c>
      <c r="Y6" s="24">
        <v>-295496</v>
      </c>
      <c r="Z6" s="6">
        <v>-14.62</v>
      </c>
      <c r="AA6" s="22">
        <v>9585832</v>
      </c>
    </row>
    <row r="7" spans="1:27" ht="13.5">
      <c r="A7" s="5" t="s">
        <v>34</v>
      </c>
      <c r="B7" s="3"/>
      <c r="C7" s="25">
        <v>32761717</v>
      </c>
      <c r="D7" s="25"/>
      <c r="E7" s="26">
        <v>30373960</v>
      </c>
      <c r="F7" s="27">
        <v>30373960</v>
      </c>
      <c r="G7" s="27">
        <v>9167414</v>
      </c>
      <c r="H7" s="27">
        <v>355935</v>
      </c>
      <c r="I7" s="27">
        <v>233775</v>
      </c>
      <c r="J7" s="27">
        <v>9757124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9757124</v>
      </c>
      <c r="X7" s="27">
        <v>7652400</v>
      </c>
      <c r="Y7" s="27">
        <v>2104724</v>
      </c>
      <c r="Z7" s="7">
        <v>27.5</v>
      </c>
      <c r="AA7" s="25">
        <v>30373960</v>
      </c>
    </row>
    <row r="8" spans="1:27" ht="13.5">
      <c r="A8" s="5" t="s">
        <v>35</v>
      </c>
      <c r="B8" s="3"/>
      <c r="C8" s="22">
        <v>1387175</v>
      </c>
      <c r="D8" s="22"/>
      <c r="E8" s="23">
        <v>4981427</v>
      </c>
      <c r="F8" s="24">
        <v>4981427</v>
      </c>
      <c r="G8" s="24">
        <v>1312909</v>
      </c>
      <c r="H8" s="24">
        <v>159683</v>
      </c>
      <c r="I8" s="24">
        <v>63482</v>
      </c>
      <c r="J8" s="24">
        <v>1536074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1536074</v>
      </c>
      <c r="X8" s="24">
        <v>1245357</v>
      </c>
      <c r="Y8" s="24">
        <v>290717</v>
      </c>
      <c r="Z8" s="6">
        <v>23.34</v>
      </c>
      <c r="AA8" s="22">
        <v>4981427</v>
      </c>
    </row>
    <row r="9" spans="1:27" ht="13.5">
      <c r="A9" s="2" t="s">
        <v>36</v>
      </c>
      <c r="B9" s="3"/>
      <c r="C9" s="19">
        <f aca="true" t="shared" si="1" ref="C9:Y9">SUM(C10:C14)</f>
        <v>774113</v>
      </c>
      <c r="D9" s="19">
        <f>SUM(D10:D14)</f>
        <v>0</v>
      </c>
      <c r="E9" s="20">
        <f t="shared" si="1"/>
        <v>3058800</v>
      </c>
      <c r="F9" s="21">
        <f t="shared" si="1"/>
        <v>3058800</v>
      </c>
      <c r="G9" s="21">
        <f t="shared" si="1"/>
        <v>0</v>
      </c>
      <c r="H9" s="21">
        <f t="shared" si="1"/>
        <v>0</v>
      </c>
      <c r="I9" s="21">
        <f t="shared" si="1"/>
        <v>10404</v>
      </c>
      <c r="J9" s="21">
        <f t="shared" si="1"/>
        <v>10404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10404</v>
      </c>
      <c r="X9" s="21">
        <f t="shared" si="1"/>
        <v>664701</v>
      </c>
      <c r="Y9" s="21">
        <f t="shared" si="1"/>
        <v>-654297</v>
      </c>
      <c r="Z9" s="4">
        <f>+IF(X9&lt;&gt;0,+(Y9/X9)*100,0)</f>
        <v>-98.43478496346478</v>
      </c>
      <c r="AA9" s="19">
        <f>SUM(AA10:AA14)</f>
        <v>3058800</v>
      </c>
    </row>
    <row r="10" spans="1:27" ht="13.5">
      <c r="A10" s="5" t="s">
        <v>37</v>
      </c>
      <c r="B10" s="3"/>
      <c r="C10" s="22"/>
      <c r="D10" s="22"/>
      <c r="E10" s="23">
        <v>2428800</v>
      </c>
      <c r="F10" s="24">
        <v>2428800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607200</v>
      </c>
      <c r="Y10" s="24">
        <v>-607200</v>
      </c>
      <c r="Z10" s="6">
        <v>-100</v>
      </c>
      <c r="AA10" s="22">
        <v>2428800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774113</v>
      </c>
      <c r="D12" s="22"/>
      <c r="E12" s="23">
        <v>630000</v>
      </c>
      <c r="F12" s="24">
        <v>630000</v>
      </c>
      <c r="G12" s="24"/>
      <c r="H12" s="24"/>
      <c r="I12" s="24">
        <v>10404</v>
      </c>
      <c r="J12" s="24">
        <v>10404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10404</v>
      </c>
      <c r="X12" s="24">
        <v>57501</v>
      </c>
      <c r="Y12" s="24">
        <v>-47097</v>
      </c>
      <c r="Z12" s="6">
        <v>-81.91</v>
      </c>
      <c r="AA12" s="22">
        <v>630000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3642624</v>
      </c>
      <c r="D15" s="19">
        <f>SUM(D16:D18)</f>
        <v>0</v>
      </c>
      <c r="E15" s="20">
        <f t="shared" si="2"/>
        <v>43129452</v>
      </c>
      <c r="F15" s="21">
        <f t="shared" si="2"/>
        <v>43129452</v>
      </c>
      <c r="G15" s="21">
        <f t="shared" si="2"/>
        <v>3045826</v>
      </c>
      <c r="H15" s="21">
        <f t="shared" si="2"/>
        <v>213650</v>
      </c>
      <c r="I15" s="21">
        <f t="shared" si="2"/>
        <v>7352</v>
      </c>
      <c r="J15" s="21">
        <f t="shared" si="2"/>
        <v>3266828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3266828</v>
      </c>
      <c r="X15" s="21">
        <f t="shared" si="2"/>
        <v>2039379</v>
      </c>
      <c r="Y15" s="21">
        <f t="shared" si="2"/>
        <v>1227449</v>
      </c>
      <c r="Z15" s="4">
        <f>+IF(X15&lt;&gt;0,+(Y15/X15)*100,0)</f>
        <v>60.18739037716874</v>
      </c>
      <c r="AA15" s="19">
        <f>SUM(AA16:AA18)</f>
        <v>43129452</v>
      </c>
    </row>
    <row r="16" spans="1:27" ht="13.5">
      <c r="A16" s="5" t="s">
        <v>43</v>
      </c>
      <c r="B16" s="3"/>
      <c r="C16" s="22">
        <v>1342624</v>
      </c>
      <c r="D16" s="22"/>
      <c r="E16" s="23">
        <v>43121265</v>
      </c>
      <c r="F16" s="24">
        <v>43121265</v>
      </c>
      <c r="G16" s="24">
        <v>617026</v>
      </c>
      <c r="H16" s="24">
        <v>213650</v>
      </c>
      <c r="I16" s="24">
        <v>7352</v>
      </c>
      <c r="J16" s="24">
        <v>838028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838028</v>
      </c>
      <c r="X16" s="24">
        <v>2037333</v>
      </c>
      <c r="Y16" s="24">
        <v>-1199305</v>
      </c>
      <c r="Z16" s="6">
        <v>-58.87</v>
      </c>
      <c r="AA16" s="22">
        <v>43121265</v>
      </c>
    </row>
    <row r="17" spans="1:27" ht="13.5">
      <c r="A17" s="5" t="s">
        <v>44</v>
      </c>
      <c r="B17" s="3"/>
      <c r="C17" s="22"/>
      <c r="D17" s="22"/>
      <c r="E17" s="23">
        <v>8187</v>
      </c>
      <c r="F17" s="24">
        <v>8187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2046</v>
      </c>
      <c r="Y17" s="24">
        <v>-2046</v>
      </c>
      <c r="Z17" s="6">
        <v>-100</v>
      </c>
      <c r="AA17" s="22">
        <v>8187</v>
      </c>
    </row>
    <row r="18" spans="1:27" ht="13.5">
      <c r="A18" s="5" t="s">
        <v>45</v>
      </c>
      <c r="B18" s="3"/>
      <c r="C18" s="22">
        <v>2300000</v>
      </c>
      <c r="D18" s="22"/>
      <c r="E18" s="23"/>
      <c r="F18" s="24"/>
      <c r="G18" s="24">
        <v>2428800</v>
      </c>
      <c r="H18" s="24"/>
      <c r="I18" s="24"/>
      <c r="J18" s="24">
        <v>2428800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2428800</v>
      </c>
      <c r="X18" s="24"/>
      <c r="Y18" s="24">
        <v>2428800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43391904</v>
      </c>
      <c r="D25" s="40">
        <f>+D5+D9+D15+D19+D24</f>
        <v>0</v>
      </c>
      <c r="E25" s="41">
        <f t="shared" si="4"/>
        <v>91129471</v>
      </c>
      <c r="F25" s="42">
        <f t="shared" si="4"/>
        <v>91129471</v>
      </c>
      <c r="G25" s="42">
        <f t="shared" si="4"/>
        <v>14864064</v>
      </c>
      <c r="H25" s="42">
        <f t="shared" si="4"/>
        <v>852668</v>
      </c>
      <c r="I25" s="42">
        <f t="shared" si="4"/>
        <v>579659</v>
      </c>
      <c r="J25" s="42">
        <f t="shared" si="4"/>
        <v>16296391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16296391</v>
      </c>
      <c r="X25" s="42">
        <f t="shared" si="4"/>
        <v>13623294</v>
      </c>
      <c r="Y25" s="42">
        <f t="shared" si="4"/>
        <v>2673097</v>
      </c>
      <c r="Z25" s="43">
        <f>+IF(X25&lt;&gt;0,+(Y25/X25)*100,0)</f>
        <v>19.621517380451454</v>
      </c>
      <c r="AA25" s="40">
        <f>+AA5+AA9+AA15+AA19+AA24</f>
        <v>91129471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32755222</v>
      </c>
      <c r="D28" s="19">
        <f>SUM(D29:D31)</f>
        <v>0</v>
      </c>
      <c r="E28" s="20">
        <f t="shared" si="5"/>
        <v>39458741</v>
      </c>
      <c r="F28" s="21">
        <f t="shared" si="5"/>
        <v>39458741</v>
      </c>
      <c r="G28" s="21">
        <f t="shared" si="5"/>
        <v>2893395</v>
      </c>
      <c r="H28" s="21">
        <f t="shared" si="5"/>
        <v>2445563</v>
      </c>
      <c r="I28" s="21">
        <f t="shared" si="5"/>
        <v>2548855</v>
      </c>
      <c r="J28" s="21">
        <f t="shared" si="5"/>
        <v>7887813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7887813</v>
      </c>
      <c r="X28" s="21">
        <f t="shared" si="5"/>
        <v>9488184</v>
      </c>
      <c r="Y28" s="21">
        <f t="shared" si="5"/>
        <v>-1600371</v>
      </c>
      <c r="Z28" s="4">
        <f>+IF(X28&lt;&gt;0,+(Y28/X28)*100,0)</f>
        <v>-16.86698951032147</v>
      </c>
      <c r="AA28" s="19">
        <f>SUM(AA29:AA31)</f>
        <v>39458741</v>
      </c>
    </row>
    <row r="29" spans="1:27" ht="13.5">
      <c r="A29" s="5" t="s">
        <v>33</v>
      </c>
      <c r="B29" s="3"/>
      <c r="C29" s="22">
        <v>19888205</v>
      </c>
      <c r="D29" s="22"/>
      <c r="E29" s="23">
        <v>23159921</v>
      </c>
      <c r="F29" s="24">
        <v>23159921</v>
      </c>
      <c r="G29" s="24">
        <v>1919139</v>
      </c>
      <c r="H29" s="24">
        <v>1179632</v>
      </c>
      <c r="I29" s="24">
        <v>1190829</v>
      </c>
      <c r="J29" s="24">
        <v>4289600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4289600</v>
      </c>
      <c r="X29" s="24">
        <v>5413479</v>
      </c>
      <c r="Y29" s="24">
        <v>-1123879</v>
      </c>
      <c r="Z29" s="6">
        <v>-20.76</v>
      </c>
      <c r="AA29" s="22">
        <v>23159921</v>
      </c>
    </row>
    <row r="30" spans="1:27" ht="13.5">
      <c r="A30" s="5" t="s">
        <v>34</v>
      </c>
      <c r="B30" s="3"/>
      <c r="C30" s="25">
        <v>4400537</v>
      </c>
      <c r="D30" s="25"/>
      <c r="E30" s="26">
        <v>5605112</v>
      </c>
      <c r="F30" s="27">
        <v>5605112</v>
      </c>
      <c r="G30" s="27">
        <v>366000</v>
      </c>
      <c r="H30" s="27">
        <v>578547</v>
      </c>
      <c r="I30" s="27">
        <v>485334</v>
      </c>
      <c r="J30" s="27">
        <v>1429881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1429881</v>
      </c>
      <c r="X30" s="27">
        <v>1401279</v>
      </c>
      <c r="Y30" s="27">
        <v>28602</v>
      </c>
      <c r="Z30" s="7">
        <v>2.04</v>
      </c>
      <c r="AA30" s="25">
        <v>5605112</v>
      </c>
    </row>
    <row r="31" spans="1:27" ht="13.5">
      <c r="A31" s="5" t="s">
        <v>35</v>
      </c>
      <c r="B31" s="3"/>
      <c r="C31" s="22">
        <v>8466480</v>
      </c>
      <c r="D31" s="22"/>
      <c r="E31" s="23">
        <v>10693708</v>
      </c>
      <c r="F31" s="24">
        <v>10693708</v>
      </c>
      <c r="G31" s="24">
        <v>608256</v>
      </c>
      <c r="H31" s="24">
        <v>687384</v>
      </c>
      <c r="I31" s="24">
        <v>872692</v>
      </c>
      <c r="J31" s="24">
        <v>2168332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2168332</v>
      </c>
      <c r="X31" s="24">
        <v>2673426</v>
      </c>
      <c r="Y31" s="24">
        <v>-505094</v>
      </c>
      <c r="Z31" s="6">
        <v>-18.89</v>
      </c>
      <c r="AA31" s="22">
        <v>10693708</v>
      </c>
    </row>
    <row r="32" spans="1:27" ht="13.5">
      <c r="A32" s="2" t="s">
        <v>36</v>
      </c>
      <c r="B32" s="3"/>
      <c r="C32" s="19">
        <f aca="true" t="shared" si="6" ref="C32:Y32">SUM(C33:C37)</f>
        <v>4074675</v>
      </c>
      <c r="D32" s="19">
        <f>SUM(D33:D37)</f>
        <v>0</v>
      </c>
      <c r="E32" s="20">
        <f t="shared" si="6"/>
        <v>9354447</v>
      </c>
      <c r="F32" s="21">
        <f t="shared" si="6"/>
        <v>9354447</v>
      </c>
      <c r="G32" s="21">
        <f t="shared" si="6"/>
        <v>351907</v>
      </c>
      <c r="H32" s="21">
        <f t="shared" si="6"/>
        <v>367398</v>
      </c>
      <c r="I32" s="21">
        <f t="shared" si="6"/>
        <v>372847</v>
      </c>
      <c r="J32" s="21">
        <f t="shared" si="6"/>
        <v>1092152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1092152</v>
      </c>
      <c r="X32" s="21">
        <f t="shared" si="6"/>
        <v>2345604</v>
      </c>
      <c r="Y32" s="21">
        <f t="shared" si="6"/>
        <v>-1253452</v>
      </c>
      <c r="Z32" s="4">
        <f>+IF(X32&lt;&gt;0,+(Y32/X32)*100,0)</f>
        <v>-53.43834679681652</v>
      </c>
      <c r="AA32" s="19">
        <f>SUM(AA33:AA37)</f>
        <v>9354447</v>
      </c>
    </row>
    <row r="33" spans="1:27" ht="13.5">
      <c r="A33" s="5" t="s">
        <v>37</v>
      </c>
      <c r="B33" s="3"/>
      <c r="C33" s="22"/>
      <c r="D33" s="22"/>
      <c r="E33" s="23">
        <v>4642710</v>
      </c>
      <c r="F33" s="24">
        <v>4642710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1167669</v>
      </c>
      <c r="Y33" s="24">
        <v>-1167669</v>
      </c>
      <c r="Z33" s="6">
        <v>-100</v>
      </c>
      <c r="AA33" s="22">
        <v>4642710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4012830</v>
      </c>
      <c r="D35" s="22"/>
      <c r="E35" s="23">
        <v>4645628</v>
      </c>
      <c r="F35" s="24">
        <v>4645628</v>
      </c>
      <c r="G35" s="24">
        <v>346624</v>
      </c>
      <c r="H35" s="24">
        <v>362115</v>
      </c>
      <c r="I35" s="24">
        <v>367564</v>
      </c>
      <c r="J35" s="24">
        <v>1076303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1076303</v>
      </c>
      <c r="X35" s="24">
        <v>1161408</v>
      </c>
      <c r="Y35" s="24">
        <v>-85105</v>
      </c>
      <c r="Z35" s="6">
        <v>-7.33</v>
      </c>
      <c r="AA35" s="22">
        <v>4645628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61845</v>
      </c>
      <c r="D37" s="25"/>
      <c r="E37" s="26">
        <v>66109</v>
      </c>
      <c r="F37" s="27">
        <v>66109</v>
      </c>
      <c r="G37" s="27">
        <v>5283</v>
      </c>
      <c r="H37" s="27">
        <v>5283</v>
      </c>
      <c r="I37" s="27">
        <v>5283</v>
      </c>
      <c r="J37" s="27">
        <v>15849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15849</v>
      </c>
      <c r="X37" s="27">
        <v>16527</v>
      </c>
      <c r="Y37" s="27">
        <v>-678</v>
      </c>
      <c r="Z37" s="7">
        <v>-4.1</v>
      </c>
      <c r="AA37" s="25">
        <v>66109</v>
      </c>
    </row>
    <row r="38" spans="1:27" ht="13.5">
      <c r="A38" s="2" t="s">
        <v>42</v>
      </c>
      <c r="B38" s="8"/>
      <c r="C38" s="19">
        <f aca="true" t="shared" si="7" ref="C38:Y38">SUM(C39:C41)</f>
        <v>14591652</v>
      </c>
      <c r="D38" s="19">
        <f>SUM(D39:D41)</f>
        <v>0</v>
      </c>
      <c r="E38" s="20">
        <f t="shared" si="7"/>
        <v>48878501</v>
      </c>
      <c r="F38" s="21">
        <f t="shared" si="7"/>
        <v>48878501</v>
      </c>
      <c r="G38" s="21">
        <f t="shared" si="7"/>
        <v>1775097</v>
      </c>
      <c r="H38" s="21">
        <f t="shared" si="7"/>
        <v>1929356</v>
      </c>
      <c r="I38" s="21">
        <f t="shared" si="7"/>
        <v>1838829</v>
      </c>
      <c r="J38" s="21">
        <f t="shared" si="7"/>
        <v>5543282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5543282</v>
      </c>
      <c r="X38" s="21">
        <f t="shared" si="7"/>
        <v>3548508</v>
      </c>
      <c r="Y38" s="21">
        <f t="shared" si="7"/>
        <v>1994774</v>
      </c>
      <c r="Z38" s="4">
        <f>+IF(X38&lt;&gt;0,+(Y38/X38)*100,0)</f>
        <v>56.21444280243979</v>
      </c>
      <c r="AA38" s="19">
        <f>SUM(AA39:AA41)</f>
        <v>48878501</v>
      </c>
    </row>
    <row r="39" spans="1:27" ht="13.5">
      <c r="A39" s="5" t="s">
        <v>43</v>
      </c>
      <c r="B39" s="3"/>
      <c r="C39" s="22">
        <v>10289519</v>
      </c>
      <c r="D39" s="22"/>
      <c r="E39" s="23">
        <v>47966589</v>
      </c>
      <c r="F39" s="24">
        <v>47966589</v>
      </c>
      <c r="G39" s="24">
        <v>1374710</v>
      </c>
      <c r="H39" s="24">
        <v>1466305</v>
      </c>
      <c r="I39" s="24">
        <v>1410466</v>
      </c>
      <c r="J39" s="24">
        <v>4251481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4251481</v>
      </c>
      <c r="X39" s="24">
        <v>3320529</v>
      </c>
      <c r="Y39" s="24">
        <v>930952</v>
      </c>
      <c r="Z39" s="6">
        <v>28.04</v>
      </c>
      <c r="AA39" s="22">
        <v>47966589</v>
      </c>
    </row>
    <row r="40" spans="1:27" ht="13.5">
      <c r="A40" s="5" t="s">
        <v>44</v>
      </c>
      <c r="B40" s="3"/>
      <c r="C40" s="22"/>
      <c r="D40" s="22"/>
      <c r="E40" s="23">
        <v>911912</v>
      </c>
      <c r="F40" s="24">
        <v>911912</v>
      </c>
      <c r="G40" s="24">
        <v>67343</v>
      </c>
      <c r="H40" s="24">
        <v>67343</v>
      </c>
      <c r="I40" s="24">
        <v>66162</v>
      </c>
      <c r="J40" s="24">
        <v>200848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200848</v>
      </c>
      <c r="X40" s="24">
        <v>227979</v>
      </c>
      <c r="Y40" s="24">
        <v>-27131</v>
      </c>
      <c r="Z40" s="6">
        <v>-11.9</v>
      </c>
      <c r="AA40" s="22">
        <v>911912</v>
      </c>
    </row>
    <row r="41" spans="1:27" ht="13.5">
      <c r="A41" s="5" t="s">
        <v>45</v>
      </c>
      <c r="B41" s="3"/>
      <c r="C41" s="22">
        <v>4302133</v>
      </c>
      <c r="D41" s="22"/>
      <c r="E41" s="23"/>
      <c r="F41" s="24"/>
      <c r="G41" s="24">
        <v>333044</v>
      </c>
      <c r="H41" s="24">
        <v>395708</v>
      </c>
      <c r="I41" s="24">
        <v>362201</v>
      </c>
      <c r="J41" s="24">
        <v>1090953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1090953</v>
      </c>
      <c r="X41" s="24"/>
      <c r="Y41" s="24">
        <v>1090953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1957841</v>
      </c>
      <c r="F47" s="21">
        <v>1957841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452814</v>
      </c>
      <c r="Y47" s="21">
        <v>-452814</v>
      </c>
      <c r="Z47" s="4">
        <v>-100</v>
      </c>
      <c r="AA47" s="19">
        <v>1957841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51421549</v>
      </c>
      <c r="D48" s="40">
        <f>+D28+D32+D38+D42+D47</f>
        <v>0</v>
      </c>
      <c r="E48" s="41">
        <f t="shared" si="9"/>
        <v>99649530</v>
      </c>
      <c r="F48" s="42">
        <f t="shared" si="9"/>
        <v>99649530</v>
      </c>
      <c r="G48" s="42">
        <f t="shared" si="9"/>
        <v>5020399</v>
      </c>
      <c r="H48" s="42">
        <f t="shared" si="9"/>
        <v>4742317</v>
      </c>
      <c r="I48" s="42">
        <f t="shared" si="9"/>
        <v>4760531</v>
      </c>
      <c r="J48" s="42">
        <f t="shared" si="9"/>
        <v>14523247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14523247</v>
      </c>
      <c r="X48" s="42">
        <f t="shared" si="9"/>
        <v>15835110</v>
      </c>
      <c r="Y48" s="42">
        <f t="shared" si="9"/>
        <v>-1311863</v>
      </c>
      <c r="Z48" s="43">
        <f>+IF(X48&lt;&gt;0,+(Y48/X48)*100,0)</f>
        <v>-8.284520915863547</v>
      </c>
      <c r="AA48" s="40">
        <f>+AA28+AA32+AA38+AA42+AA47</f>
        <v>99649530</v>
      </c>
    </row>
    <row r="49" spans="1:27" ht="13.5">
      <c r="A49" s="14" t="s">
        <v>58</v>
      </c>
      <c r="B49" s="15"/>
      <c r="C49" s="44">
        <f aca="true" t="shared" si="10" ref="C49:Y49">+C25-C48</f>
        <v>-8029645</v>
      </c>
      <c r="D49" s="44">
        <f>+D25-D48</f>
        <v>0</v>
      </c>
      <c r="E49" s="45">
        <f t="shared" si="10"/>
        <v>-8520059</v>
      </c>
      <c r="F49" s="46">
        <f t="shared" si="10"/>
        <v>-8520059</v>
      </c>
      <c r="G49" s="46">
        <f t="shared" si="10"/>
        <v>9843665</v>
      </c>
      <c r="H49" s="46">
        <f t="shared" si="10"/>
        <v>-3889649</v>
      </c>
      <c r="I49" s="46">
        <f t="shared" si="10"/>
        <v>-4180872</v>
      </c>
      <c r="J49" s="46">
        <f t="shared" si="10"/>
        <v>1773144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1773144</v>
      </c>
      <c r="X49" s="46">
        <f>IF(F25=F48,0,X25-X48)</f>
        <v>-2211816</v>
      </c>
      <c r="Y49" s="46">
        <f t="shared" si="10"/>
        <v>3984960</v>
      </c>
      <c r="Z49" s="47">
        <f>+IF(X49&lt;&gt;0,+(Y49/X49)*100,0)</f>
        <v>-180.16688549137902</v>
      </c>
      <c r="AA49" s="44">
        <f>+AA25-AA48</f>
        <v>-8520059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46980000</v>
      </c>
      <c r="F5" s="21">
        <f t="shared" si="0"/>
        <v>46980000</v>
      </c>
      <c r="G5" s="21">
        <f t="shared" si="0"/>
        <v>10980255</v>
      </c>
      <c r="H5" s="21">
        <f t="shared" si="0"/>
        <v>639552</v>
      </c>
      <c r="I5" s="21">
        <f t="shared" si="0"/>
        <v>321041</v>
      </c>
      <c r="J5" s="21">
        <f t="shared" si="0"/>
        <v>11940848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11940848</v>
      </c>
      <c r="X5" s="21">
        <f t="shared" si="0"/>
        <v>0</v>
      </c>
      <c r="Y5" s="21">
        <f t="shared" si="0"/>
        <v>11940848</v>
      </c>
      <c r="Z5" s="4">
        <f>+IF(X5&lt;&gt;0,+(Y5/X5)*100,0)</f>
        <v>0</v>
      </c>
      <c r="AA5" s="19">
        <f>SUM(AA6:AA8)</f>
        <v>46980000</v>
      </c>
    </row>
    <row r="6" spans="1:27" ht="13.5">
      <c r="A6" s="5" t="s">
        <v>33</v>
      </c>
      <c r="B6" s="3"/>
      <c r="C6" s="22"/>
      <c r="D6" s="22"/>
      <c r="E6" s="23">
        <v>457000</v>
      </c>
      <c r="F6" s="24">
        <v>457000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457000</v>
      </c>
    </row>
    <row r="7" spans="1:27" ht="13.5">
      <c r="A7" s="5" t="s">
        <v>34</v>
      </c>
      <c r="B7" s="3"/>
      <c r="C7" s="25"/>
      <c r="D7" s="25"/>
      <c r="E7" s="26">
        <v>46523000</v>
      </c>
      <c r="F7" s="27">
        <v>46523000</v>
      </c>
      <c r="G7" s="27">
        <v>10980255</v>
      </c>
      <c r="H7" s="27">
        <v>639552</v>
      </c>
      <c r="I7" s="27">
        <v>321041</v>
      </c>
      <c r="J7" s="27">
        <v>11940848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11940848</v>
      </c>
      <c r="X7" s="27"/>
      <c r="Y7" s="27">
        <v>11940848</v>
      </c>
      <c r="Z7" s="7">
        <v>0</v>
      </c>
      <c r="AA7" s="25">
        <v>46523000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23615000</v>
      </c>
      <c r="F9" s="21">
        <f t="shared" si="1"/>
        <v>23615000</v>
      </c>
      <c r="G9" s="21">
        <f t="shared" si="1"/>
        <v>120335</v>
      </c>
      <c r="H9" s="21">
        <f t="shared" si="1"/>
        <v>74350</v>
      </c>
      <c r="I9" s="21">
        <f t="shared" si="1"/>
        <v>37923</v>
      </c>
      <c r="J9" s="21">
        <f t="shared" si="1"/>
        <v>232608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232608</v>
      </c>
      <c r="X9" s="21">
        <f t="shared" si="1"/>
        <v>3150</v>
      </c>
      <c r="Y9" s="21">
        <f t="shared" si="1"/>
        <v>229458</v>
      </c>
      <c r="Z9" s="4">
        <f>+IF(X9&lt;&gt;0,+(Y9/X9)*100,0)</f>
        <v>7284.380952380952</v>
      </c>
      <c r="AA9" s="19">
        <f>SUM(AA10:AA14)</f>
        <v>23615000</v>
      </c>
    </row>
    <row r="10" spans="1:27" ht="13.5">
      <c r="A10" s="5" t="s">
        <v>37</v>
      </c>
      <c r="B10" s="3"/>
      <c r="C10" s="22"/>
      <c r="D10" s="22"/>
      <c r="E10" s="23">
        <v>23597000</v>
      </c>
      <c r="F10" s="24">
        <v>23597000</v>
      </c>
      <c r="G10" s="24">
        <v>82429</v>
      </c>
      <c r="H10" s="24">
        <v>69708</v>
      </c>
      <c r="I10" s="24">
        <v>37923</v>
      </c>
      <c r="J10" s="24">
        <v>190060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190060</v>
      </c>
      <c r="X10" s="24"/>
      <c r="Y10" s="24">
        <v>190060</v>
      </c>
      <c r="Z10" s="6">
        <v>0</v>
      </c>
      <c r="AA10" s="22">
        <v>23597000</v>
      </c>
    </row>
    <row r="11" spans="1:27" ht="13.5">
      <c r="A11" s="5" t="s">
        <v>38</v>
      </c>
      <c r="B11" s="3"/>
      <c r="C11" s="22"/>
      <c r="D11" s="22"/>
      <c r="E11" s="23">
        <v>5000</v>
      </c>
      <c r="F11" s="24">
        <v>5000</v>
      </c>
      <c r="G11" s="24"/>
      <c r="H11" s="24">
        <v>82</v>
      </c>
      <c r="I11" s="24"/>
      <c r="J11" s="24">
        <v>82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82</v>
      </c>
      <c r="X11" s="24"/>
      <c r="Y11" s="24">
        <v>82</v>
      </c>
      <c r="Z11" s="6">
        <v>0</v>
      </c>
      <c r="AA11" s="22">
        <v>5000</v>
      </c>
    </row>
    <row r="12" spans="1:27" ht="13.5">
      <c r="A12" s="5" t="s">
        <v>39</v>
      </c>
      <c r="B12" s="3"/>
      <c r="C12" s="22"/>
      <c r="D12" s="22"/>
      <c r="E12" s="23">
        <v>2000</v>
      </c>
      <c r="F12" s="24">
        <v>2000</v>
      </c>
      <c r="G12" s="24">
        <v>37906</v>
      </c>
      <c r="H12" s="24">
        <v>4560</v>
      </c>
      <c r="I12" s="24"/>
      <c r="J12" s="24">
        <v>42466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42466</v>
      </c>
      <c r="X12" s="24">
        <v>501</v>
      </c>
      <c r="Y12" s="24">
        <v>41965</v>
      </c>
      <c r="Z12" s="6">
        <v>8376.25</v>
      </c>
      <c r="AA12" s="22">
        <v>2000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11000</v>
      </c>
      <c r="F14" s="27">
        <v>11000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2649</v>
      </c>
      <c r="Y14" s="27">
        <v>-2649</v>
      </c>
      <c r="Z14" s="7">
        <v>-100</v>
      </c>
      <c r="AA14" s="25">
        <v>11000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1127000</v>
      </c>
      <c r="F15" s="21">
        <f t="shared" si="2"/>
        <v>1127000</v>
      </c>
      <c r="G15" s="21">
        <f t="shared" si="2"/>
        <v>1392743</v>
      </c>
      <c r="H15" s="21">
        <f t="shared" si="2"/>
        <v>577000</v>
      </c>
      <c r="I15" s="21">
        <f t="shared" si="2"/>
        <v>769038</v>
      </c>
      <c r="J15" s="21">
        <f t="shared" si="2"/>
        <v>2738781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2738781</v>
      </c>
      <c r="X15" s="21">
        <f t="shared" si="2"/>
        <v>0</v>
      </c>
      <c r="Y15" s="21">
        <f t="shared" si="2"/>
        <v>2738781</v>
      </c>
      <c r="Z15" s="4">
        <f>+IF(X15&lt;&gt;0,+(Y15/X15)*100,0)</f>
        <v>0</v>
      </c>
      <c r="AA15" s="19">
        <f>SUM(AA16:AA18)</f>
        <v>1127000</v>
      </c>
    </row>
    <row r="16" spans="1:27" ht="13.5">
      <c r="A16" s="5" t="s">
        <v>43</v>
      </c>
      <c r="B16" s="3"/>
      <c r="C16" s="22"/>
      <c r="D16" s="22"/>
      <c r="E16" s="23">
        <v>1127000</v>
      </c>
      <c r="F16" s="24">
        <v>1127000</v>
      </c>
      <c r="G16" s="24">
        <v>777</v>
      </c>
      <c r="H16" s="24">
        <v>277787</v>
      </c>
      <c r="I16" s="24">
        <v>637</v>
      </c>
      <c r="J16" s="24">
        <v>279201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279201</v>
      </c>
      <c r="X16" s="24"/>
      <c r="Y16" s="24">
        <v>279201</v>
      </c>
      <c r="Z16" s="6">
        <v>0</v>
      </c>
      <c r="AA16" s="22">
        <v>1127000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>
        <v>1391966</v>
      </c>
      <c r="H17" s="24">
        <v>299213</v>
      </c>
      <c r="I17" s="24">
        <v>768401</v>
      </c>
      <c r="J17" s="24">
        <v>2459580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2459580</v>
      </c>
      <c r="X17" s="24"/>
      <c r="Y17" s="24">
        <v>2459580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24908000</v>
      </c>
      <c r="F19" s="21">
        <f t="shared" si="3"/>
        <v>24908000</v>
      </c>
      <c r="G19" s="21">
        <f t="shared" si="3"/>
        <v>3390540</v>
      </c>
      <c r="H19" s="21">
        <f t="shared" si="3"/>
        <v>3942259</v>
      </c>
      <c r="I19" s="21">
        <f t="shared" si="3"/>
        <v>4769299</v>
      </c>
      <c r="J19" s="21">
        <f t="shared" si="3"/>
        <v>12102098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12102098</v>
      </c>
      <c r="X19" s="21">
        <f t="shared" si="3"/>
        <v>6226842</v>
      </c>
      <c r="Y19" s="21">
        <f t="shared" si="3"/>
        <v>5875256</v>
      </c>
      <c r="Z19" s="4">
        <f>+IF(X19&lt;&gt;0,+(Y19/X19)*100,0)</f>
        <v>94.35370288823773</v>
      </c>
      <c r="AA19" s="19">
        <f>SUM(AA20:AA23)</f>
        <v>24908000</v>
      </c>
    </row>
    <row r="20" spans="1:27" ht="13.5">
      <c r="A20" s="5" t="s">
        <v>47</v>
      </c>
      <c r="B20" s="3"/>
      <c r="C20" s="22"/>
      <c r="D20" s="22"/>
      <c r="E20" s="23">
        <v>11683000</v>
      </c>
      <c r="F20" s="24">
        <v>11683000</v>
      </c>
      <c r="G20" s="24">
        <v>1310109</v>
      </c>
      <c r="H20" s="24">
        <v>1438529</v>
      </c>
      <c r="I20" s="24">
        <v>1354271</v>
      </c>
      <c r="J20" s="24">
        <v>4102909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4102909</v>
      </c>
      <c r="X20" s="24">
        <v>2920761</v>
      </c>
      <c r="Y20" s="24">
        <v>1182148</v>
      </c>
      <c r="Z20" s="6">
        <v>40.47</v>
      </c>
      <c r="AA20" s="22">
        <v>11683000</v>
      </c>
    </row>
    <row r="21" spans="1:27" ht="13.5">
      <c r="A21" s="5" t="s">
        <v>48</v>
      </c>
      <c r="B21" s="3"/>
      <c r="C21" s="22"/>
      <c r="D21" s="22"/>
      <c r="E21" s="23">
        <v>6485000</v>
      </c>
      <c r="F21" s="24">
        <v>6485000</v>
      </c>
      <c r="G21" s="24">
        <v>933339</v>
      </c>
      <c r="H21" s="24">
        <v>1129832</v>
      </c>
      <c r="I21" s="24">
        <v>2261149</v>
      </c>
      <c r="J21" s="24">
        <v>4324320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4324320</v>
      </c>
      <c r="X21" s="24">
        <v>1621269</v>
      </c>
      <c r="Y21" s="24">
        <v>2703051</v>
      </c>
      <c r="Z21" s="6">
        <v>166.72</v>
      </c>
      <c r="AA21" s="22">
        <v>6485000</v>
      </c>
    </row>
    <row r="22" spans="1:27" ht="13.5">
      <c r="A22" s="5" t="s">
        <v>49</v>
      </c>
      <c r="B22" s="3"/>
      <c r="C22" s="25"/>
      <c r="D22" s="25"/>
      <c r="E22" s="26">
        <v>3305000</v>
      </c>
      <c r="F22" s="27">
        <v>3305000</v>
      </c>
      <c r="G22" s="27">
        <v>521310</v>
      </c>
      <c r="H22" s="27">
        <v>753708</v>
      </c>
      <c r="I22" s="27">
        <v>526653</v>
      </c>
      <c r="J22" s="27">
        <v>1801671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1801671</v>
      </c>
      <c r="X22" s="27"/>
      <c r="Y22" s="27">
        <v>1801671</v>
      </c>
      <c r="Z22" s="7">
        <v>0</v>
      </c>
      <c r="AA22" s="25">
        <v>3305000</v>
      </c>
    </row>
    <row r="23" spans="1:27" ht="13.5">
      <c r="A23" s="5" t="s">
        <v>50</v>
      </c>
      <c r="B23" s="3"/>
      <c r="C23" s="22"/>
      <c r="D23" s="22"/>
      <c r="E23" s="23">
        <v>3435000</v>
      </c>
      <c r="F23" s="24">
        <v>3435000</v>
      </c>
      <c r="G23" s="24">
        <v>625782</v>
      </c>
      <c r="H23" s="24">
        <v>620190</v>
      </c>
      <c r="I23" s="24">
        <v>627226</v>
      </c>
      <c r="J23" s="24">
        <v>1873198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1873198</v>
      </c>
      <c r="X23" s="24">
        <v>1684812</v>
      </c>
      <c r="Y23" s="24">
        <v>188386</v>
      </c>
      <c r="Z23" s="6">
        <v>11.18</v>
      </c>
      <c r="AA23" s="22">
        <v>3435000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96630000</v>
      </c>
      <c r="F25" s="42">
        <f t="shared" si="4"/>
        <v>96630000</v>
      </c>
      <c r="G25" s="42">
        <f t="shared" si="4"/>
        <v>15883873</v>
      </c>
      <c r="H25" s="42">
        <f t="shared" si="4"/>
        <v>5233161</v>
      </c>
      <c r="I25" s="42">
        <f t="shared" si="4"/>
        <v>5897301</v>
      </c>
      <c r="J25" s="42">
        <f t="shared" si="4"/>
        <v>27014335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27014335</v>
      </c>
      <c r="X25" s="42">
        <f t="shared" si="4"/>
        <v>6229992</v>
      </c>
      <c r="Y25" s="42">
        <f t="shared" si="4"/>
        <v>20784343</v>
      </c>
      <c r="Z25" s="43">
        <f>+IF(X25&lt;&gt;0,+(Y25/X25)*100,0)</f>
        <v>333.6174910015936</v>
      </c>
      <c r="AA25" s="40">
        <f>+AA5+AA9+AA15+AA19+AA24</f>
        <v>96630000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22032000</v>
      </c>
      <c r="F28" s="21">
        <f t="shared" si="5"/>
        <v>22032000</v>
      </c>
      <c r="G28" s="21">
        <f t="shared" si="5"/>
        <v>914291</v>
      </c>
      <c r="H28" s="21">
        <f t="shared" si="5"/>
        <v>1502485</v>
      </c>
      <c r="I28" s="21">
        <f t="shared" si="5"/>
        <v>1027732</v>
      </c>
      <c r="J28" s="21">
        <f t="shared" si="5"/>
        <v>3444508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3444508</v>
      </c>
      <c r="X28" s="21">
        <f t="shared" si="5"/>
        <v>0</v>
      </c>
      <c r="Y28" s="21">
        <f t="shared" si="5"/>
        <v>3444508</v>
      </c>
      <c r="Z28" s="4">
        <f>+IF(X28&lt;&gt;0,+(Y28/X28)*100,0)</f>
        <v>0</v>
      </c>
      <c r="AA28" s="19">
        <f>SUM(AA29:AA31)</f>
        <v>22032000</v>
      </c>
    </row>
    <row r="29" spans="1:27" ht="13.5">
      <c r="A29" s="5" t="s">
        <v>33</v>
      </c>
      <c r="B29" s="3"/>
      <c r="C29" s="22"/>
      <c r="D29" s="22"/>
      <c r="E29" s="23">
        <v>5527000</v>
      </c>
      <c r="F29" s="24">
        <v>5527000</v>
      </c>
      <c r="G29" s="24">
        <v>464302</v>
      </c>
      <c r="H29" s="24">
        <v>1014766</v>
      </c>
      <c r="I29" s="24">
        <v>541246</v>
      </c>
      <c r="J29" s="24">
        <v>2020314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2020314</v>
      </c>
      <c r="X29" s="24"/>
      <c r="Y29" s="24">
        <v>2020314</v>
      </c>
      <c r="Z29" s="6">
        <v>0</v>
      </c>
      <c r="AA29" s="22">
        <v>5527000</v>
      </c>
    </row>
    <row r="30" spans="1:27" ht="13.5">
      <c r="A30" s="5" t="s">
        <v>34</v>
      </c>
      <c r="B30" s="3"/>
      <c r="C30" s="25"/>
      <c r="D30" s="25"/>
      <c r="E30" s="26">
        <v>16505000</v>
      </c>
      <c r="F30" s="27">
        <v>16505000</v>
      </c>
      <c r="G30" s="27">
        <v>449989</v>
      </c>
      <c r="H30" s="27">
        <v>487719</v>
      </c>
      <c r="I30" s="27">
        <v>486486</v>
      </c>
      <c r="J30" s="27">
        <v>1424194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1424194</v>
      </c>
      <c r="X30" s="27"/>
      <c r="Y30" s="27">
        <v>1424194</v>
      </c>
      <c r="Z30" s="7">
        <v>0</v>
      </c>
      <c r="AA30" s="25">
        <v>16505000</v>
      </c>
    </row>
    <row r="31" spans="1:27" ht="13.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27312000</v>
      </c>
      <c r="F32" s="21">
        <f t="shared" si="6"/>
        <v>27312000</v>
      </c>
      <c r="G32" s="21">
        <f t="shared" si="6"/>
        <v>563019</v>
      </c>
      <c r="H32" s="21">
        <f t="shared" si="6"/>
        <v>484921</v>
      </c>
      <c r="I32" s="21">
        <f t="shared" si="6"/>
        <v>360552</v>
      </c>
      <c r="J32" s="21">
        <f t="shared" si="6"/>
        <v>1408492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1408492</v>
      </c>
      <c r="X32" s="21">
        <f t="shared" si="6"/>
        <v>33249</v>
      </c>
      <c r="Y32" s="21">
        <f t="shared" si="6"/>
        <v>1375243</v>
      </c>
      <c r="Z32" s="4">
        <f>+IF(X32&lt;&gt;0,+(Y32/X32)*100,0)</f>
        <v>4136.19356973142</v>
      </c>
      <c r="AA32" s="19">
        <f>SUM(AA33:AA37)</f>
        <v>27312000</v>
      </c>
    </row>
    <row r="33" spans="1:27" ht="13.5">
      <c r="A33" s="5" t="s">
        <v>37</v>
      </c>
      <c r="B33" s="3"/>
      <c r="C33" s="22"/>
      <c r="D33" s="22"/>
      <c r="E33" s="23">
        <v>27168000</v>
      </c>
      <c r="F33" s="24">
        <v>27168000</v>
      </c>
      <c r="G33" s="24">
        <v>560024</v>
      </c>
      <c r="H33" s="24">
        <v>443620</v>
      </c>
      <c r="I33" s="24">
        <v>360552</v>
      </c>
      <c r="J33" s="24">
        <v>1364196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1364196</v>
      </c>
      <c r="X33" s="24"/>
      <c r="Y33" s="24">
        <v>1364196</v>
      </c>
      <c r="Z33" s="6">
        <v>0</v>
      </c>
      <c r="AA33" s="22">
        <v>27168000</v>
      </c>
    </row>
    <row r="34" spans="1:27" ht="13.5">
      <c r="A34" s="5" t="s">
        <v>38</v>
      </c>
      <c r="B34" s="3"/>
      <c r="C34" s="22"/>
      <c r="D34" s="22"/>
      <c r="E34" s="23">
        <v>11000</v>
      </c>
      <c r="F34" s="24">
        <v>11000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>
        <v>11000</v>
      </c>
    </row>
    <row r="35" spans="1:27" ht="13.5">
      <c r="A35" s="5" t="s">
        <v>39</v>
      </c>
      <c r="B35" s="3"/>
      <c r="C35" s="22"/>
      <c r="D35" s="22"/>
      <c r="E35" s="23">
        <v>133000</v>
      </c>
      <c r="F35" s="24">
        <v>133000</v>
      </c>
      <c r="G35" s="24">
        <v>2995</v>
      </c>
      <c r="H35" s="24">
        <v>41301</v>
      </c>
      <c r="I35" s="24"/>
      <c r="J35" s="24">
        <v>44296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44296</v>
      </c>
      <c r="X35" s="24">
        <v>33249</v>
      </c>
      <c r="Y35" s="24">
        <v>11047</v>
      </c>
      <c r="Z35" s="6">
        <v>33.23</v>
      </c>
      <c r="AA35" s="22">
        <v>133000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11226000</v>
      </c>
      <c r="F38" s="21">
        <f t="shared" si="7"/>
        <v>11226000</v>
      </c>
      <c r="G38" s="21">
        <f t="shared" si="7"/>
        <v>1440876</v>
      </c>
      <c r="H38" s="21">
        <f t="shared" si="7"/>
        <v>1014104</v>
      </c>
      <c r="I38" s="21">
        <f t="shared" si="7"/>
        <v>1414725</v>
      </c>
      <c r="J38" s="21">
        <f t="shared" si="7"/>
        <v>3869705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3869705</v>
      </c>
      <c r="X38" s="21">
        <f t="shared" si="7"/>
        <v>0</v>
      </c>
      <c r="Y38" s="21">
        <f t="shared" si="7"/>
        <v>3869705</v>
      </c>
      <c r="Z38" s="4">
        <f>+IF(X38&lt;&gt;0,+(Y38/X38)*100,0)</f>
        <v>0</v>
      </c>
      <c r="AA38" s="19">
        <f>SUM(AA39:AA41)</f>
        <v>11226000</v>
      </c>
    </row>
    <row r="39" spans="1:27" ht="13.5">
      <c r="A39" s="5" t="s">
        <v>43</v>
      </c>
      <c r="B39" s="3"/>
      <c r="C39" s="22"/>
      <c r="D39" s="22"/>
      <c r="E39" s="23">
        <v>11226000</v>
      </c>
      <c r="F39" s="24">
        <v>11226000</v>
      </c>
      <c r="G39" s="24">
        <v>408768</v>
      </c>
      <c r="H39" s="24">
        <v>402056</v>
      </c>
      <c r="I39" s="24">
        <v>416450</v>
      </c>
      <c r="J39" s="24">
        <v>1227274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1227274</v>
      </c>
      <c r="X39" s="24"/>
      <c r="Y39" s="24">
        <v>1227274</v>
      </c>
      <c r="Z39" s="6">
        <v>0</v>
      </c>
      <c r="AA39" s="22">
        <v>11226000</v>
      </c>
    </row>
    <row r="40" spans="1:27" ht="13.5">
      <c r="A40" s="5" t="s">
        <v>44</v>
      </c>
      <c r="B40" s="3"/>
      <c r="C40" s="22"/>
      <c r="D40" s="22"/>
      <c r="E40" s="23"/>
      <c r="F40" s="24"/>
      <c r="G40" s="24">
        <v>1032108</v>
      </c>
      <c r="H40" s="24">
        <v>612048</v>
      </c>
      <c r="I40" s="24">
        <v>998275</v>
      </c>
      <c r="J40" s="24">
        <v>2642431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2642431</v>
      </c>
      <c r="X40" s="24"/>
      <c r="Y40" s="24">
        <v>2642431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27028000</v>
      </c>
      <c r="F42" s="21">
        <f t="shared" si="8"/>
        <v>27028000</v>
      </c>
      <c r="G42" s="21">
        <f t="shared" si="8"/>
        <v>1033724</v>
      </c>
      <c r="H42" s="21">
        <f t="shared" si="8"/>
        <v>980001</v>
      </c>
      <c r="I42" s="21">
        <f t="shared" si="8"/>
        <v>779764</v>
      </c>
      <c r="J42" s="21">
        <f t="shared" si="8"/>
        <v>2793489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2793489</v>
      </c>
      <c r="X42" s="21">
        <f t="shared" si="8"/>
        <v>6229740</v>
      </c>
      <c r="Y42" s="21">
        <f t="shared" si="8"/>
        <v>-3436251</v>
      </c>
      <c r="Z42" s="4">
        <f>+IF(X42&lt;&gt;0,+(Y42/X42)*100,0)</f>
        <v>-55.158818827109954</v>
      </c>
      <c r="AA42" s="19">
        <f>SUM(AA43:AA46)</f>
        <v>27028000</v>
      </c>
    </row>
    <row r="43" spans="1:27" ht="13.5">
      <c r="A43" s="5" t="s">
        <v>47</v>
      </c>
      <c r="B43" s="3"/>
      <c r="C43" s="22"/>
      <c r="D43" s="22"/>
      <c r="E43" s="23">
        <v>13250000</v>
      </c>
      <c r="F43" s="24">
        <v>13250000</v>
      </c>
      <c r="G43" s="24">
        <v>212927</v>
      </c>
      <c r="H43" s="24">
        <v>92066</v>
      </c>
      <c r="I43" s="24">
        <v>67108</v>
      </c>
      <c r="J43" s="24">
        <v>372101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372101</v>
      </c>
      <c r="X43" s="24">
        <v>3112785</v>
      </c>
      <c r="Y43" s="24">
        <v>-2740684</v>
      </c>
      <c r="Z43" s="6">
        <v>-88.05</v>
      </c>
      <c r="AA43" s="22">
        <v>13250000</v>
      </c>
    </row>
    <row r="44" spans="1:27" ht="13.5">
      <c r="A44" s="5" t="s">
        <v>48</v>
      </c>
      <c r="B44" s="3"/>
      <c r="C44" s="22"/>
      <c r="D44" s="22"/>
      <c r="E44" s="23">
        <v>4161000</v>
      </c>
      <c r="F44" s="24">
        <v>4161000</v>
      </c>
      <c r="G44" s="24">
        <v>171984</v>
      </c>
      <c r="H44" s="24">
        <v>181944</v>
      </c>
      <c r="I44" s="24">
        <v>110019</v>
      </c>
      <c r="J44" s="24">
        <v>463947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463947</v>
      </c>
      <c r="X44" s="24">
        <v>753663</v>
      </c>
      <c r="Y44" s="24">
        <v>-289716</v>
      </c>
      <c r="Z44" s="6">
        <v>-38.44</v>
      </c>
      <c r="AA44" s="22">
        <v>4161000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>
        <v>377477</v>
      </c>
      <c r="H45" s="27">
        <v>437063</v>
      </c>
      <c r="I45" s="27">
        <v>325507</v>
      </c>
      <c r="J45" s="27">
        <v>1140047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1140047</v>
      </c>
      <c r="X45" s="27"/>
      <c r="Y45" s="27">
        <v>1140047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9617000</v>
      </c>
      <c r="F46" s="24">
        <v>9617000</v>
      </c>
      <c r="G46" s="24">
        <v>271336</v>
      </c>
      <c r="H46" s="24">
        <v>268928</v>
      </c>
      <c r="I46" s="24">
        <v>277130</v>
      </c>
      <c r="J46" s="24">
        <v>817394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817394</v>
      </c>
      <c r="X46" s="24">
        <v>2363292</v>
      </c>
      <c r="Y46" s="24">
        <v>-1545898</v>
      </c>
      <c r="Z46" s="6">
        <v>-65.41</v>
      </c>
      <c r="AA46" s="22">
        <v>9617000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87598000</v>
      </c>
      <c r="F48" s="42">
        <f t="shared" si="9"/>
        <v>87598000</v>
      </c>
      <c r="G48" s="42">
        <f t="shared" si="9"/>
        <v>3951910</v>
      </c>
      <c r="H48" s="42">
        <f t="shared" si="9"/>
        <v>3981511</v>
      </c>
      <c r="I48" s="42">
        <f t="shared" si="9"/>
        <v>3582773</v>
      </c>
      <c r="J48" s="42">
        <f t="shared" si="9"/>
        <v>11516194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11516194</v>
      </c>
      <c r="X48" s="42">
        <f t="shared" si="9"/>
        <v>6262989</v>
      </c>
      <c r="Y48" s="42">
        <f t="shared" si="9"/>
        <v>5253205</v>
      </c>
      <c r="Z48" s="43">
        <f>+IF(X48&lt;&gt;0,+(Y48/X48)*100,0)</f>
        <v>83.87696353929411</v>
      </c>
      <c r="AA48" s="40">
        <f>+AA28+AA32+AA38+AA42+AA47</f>
        <v>87598000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9032000</v>
      </c>
      <c r="F49" s="46">
        <f t="shared" si="10"/>
        <v>9032000</v>
      </c>
      <c r="G49" s="46">
        <f t="shared" si="10"/>
        <v>11931963</v>
      </c>
      <c r="H49" s="46">
        <f t="shared" si="10"/>
        <v>1251650</v>
      </c>
      <c r="I49" s="46">
        <f t="shared" si="10"/>
        <v>2314528</v>
      </c>
      <c r="J49" s="46">
        <f t="shared" si="10"/>
        <v>15498141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15498141</v>
      </c>
      <c r="X49" s="46">
        <f>IF(F25=F48,0,X25-X48)</f>
        <v>-32997</v>
      </c>
      <c r="Y49" s="46">
        <f t="shared" si="10"/>
        <v>15531138</v>
      </c>
      <c r="Z49" s="47">
        <f>+IF(X49&lt;&gt;0,+(Y49/X49)*100,0)</f>
        <v>-47068.33348486226</v>
      </c>
      <c r="AA49" s="44">
        <f>+AA25-AA48</f>
        <v>9032000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39429835</v>
      </c>
      <c r="D5" s="19">
        <f>SUM(D6:D8)</f>
        <v>0</v>
      </c>
      <c r="E5" s="20">
        <f t="shared" si="0"/>
        <v>44746586</v>
      </c>
      <c r="F5" s="21">
        <f t="shared" si="0"/>
        <v>44746586</v>
      </c>
      <c r="G5" s="21">
        <f t="shared" si="0"/>
        <v>15820238</v>
      </c>
      <c r="H5" s="21">
        <f t="shared" si="0"/>
        <v>2522037</v>
      </c>
      <c r="I5" s="21">
        <f t="shared" si="0"/>
        <v>713886</v>
      </c>
      <c r="J5" s="21">
        <f t="shared" si="0"/>
        <v>19056161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19056161</v>
      </c>
      <c r="X5" s="21">
        <f t="shared" si="0"/>
        <v>19161219</v>
      </c>
      <c r="Y5" s="21">
        <f t="shared" si="0"/>
        <v>-105058</v>
      </c>
      <c r="Z5" s="4">
        <f>+IF(X5&lt;&gt;0,+(Y5/X5)*100,0)</f>
        <v>-0.5482845324193623</v>
      </c>
      <c r="AA5" s="19">
        <f>SUM(AA6:AA8)</f>
        <v>44746586</v>
      </c>
    </row>
    <row r="6" spans="1:27" ht="13.5">
      <c r="A6" s="5" t="s">
        <v>33</v>
      </c>
      <c r="B6" s="3"/>
      <c r="C6" s="22">
        <v>30684000</v>
      </c>
      <c r="D6" s="22"/>
      <c r="E6" s="23">
        <v>32382000</v>
      </c>
      <c r="F6" s="24">
        <v>32382000</v>
      </c>
      <c r="G6" s="24">
        <v>12817000</v>
      </c>
      <c r="H6" s="24"/>
      <c r="I6" s="24"/>
      <c r="J6" s="24">
        <v>12817000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12817000</v>
      </c>
      <c r="X6" s="24">
        <v>12937000</v>
      </c>
      <c r="Y6" s="24">
        <v>-120000</v>
      </c>
      <c r="Z6" s="6">
        <v>-0.93</v>
      </c>
      <c r="AA6" s="22">
        <v>32382000</v>
      </c>
    </row>
    <row r="7" spans="1:27" ht="13.5">
      <c r="A7" s="5" t="s">
        <v>34</v>
      </c>
      <c r="B7" s="3"/>
      <c r="C7" s="25">
        <v>8725645</v>
      </c>
      <c r="D7" s="25"/>
      <c r="E7" s="26">
        <v>12345485</v>
      </c>
      <c r="F7" s="27">
        <v>12345485</v>
      </c>
      <c r="G7" s="27">
        <v>3002626</v>
      </c>
      <c r="H7" s="27">
        <v>2521425</v>
      </c>
      <c r="I7" s="27">
        <v>713124</v>
      </c>
      <c r="J7" s="27">
        <v>6237175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6237175</v>
      </c>
      <c r="X7" s="27">
        <v>6205219</v>
      </c>
      <c r="Y7" s="27">
        <v>31956</v>
      </c>
      <c r="Z7" s="7">
        <v>0.51</v>
      </c>
      <c r="AA7" s="25">
        <v>12345485</v>
      </c>
    </row>
    <row r="8" spans="1:27" ht="13.5">
      <c r="A8" s="5" t="s">
        <v>35</v>
      </c>
      <c r="B8" s="3"/>
      <c r="C8" s="22">
        <v>20190</v>
      </c>
      <c r="D8" s="22"/>
      <c r="E8" s="23">
        <v>19101</v>
      </c>
      <c r="F8" s="24">
        <v>19101</v>
      </c>
      <c r="G8" s="24">
        <v>612</v>
      </c>
      <c r="H8" s="24">
        <v>612</v>
      </c>
      <c r="I8" s="24">
        <v>762</v>
      </c>
      <c r="J8" s="24">
        <v>1986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1986</v>
      </c>
      <c r="X8" s="24">
        <v>19000</v>
      </c>
      <c r="Y8" s="24">
        <v>-17014</v>
      </c>
      <c r="Z8" s="6">
        <v>-89.55</v>
      </c>
      <c r="AA8" s="22">
        <v>19101</v>
      </c>
    </row>
    <row r="9" spans="1:27" ht="13.5">
      <c r="A9" s="2" t="s">
        <v>36</v>
      </c>
      <c r="B9" s="3"/>
      <c r="C9" s="19">
        <f aca="true" t="shared" si="1" ref="C9:Y9">SUM(C10:C14)</f>
        <v>2362587</v>
      </c>
      <c r="D9" s="19">
        <f>SUM(D10:D14)</f>
        <v>0</v>
      </c>
      <c r="E9" s="20">
        <f t="shared" si="1"/>
        <v>3696948</v>
      </c>
      <c r="F9" s="21">
        <f t="shared" si="1"/>
        <v>3696948</v>
      </c>
      <c r="G9" s="21">
        <f t="shared" si="1"/>
        <v>426119</v>
      </c>
      <c r="H9" s="21">
        <f t="shared" si="1"/>
        <v>211240</v>
      </c>
      <c r="I9" s="21">
        <f t="shared" si="1"/>
        <v>873153</v>
      </c>
      <c r="J9" s="21">
        <f t="shared" si="1"/>
        <v>1510512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1510512</v>
      </c>
      <c r="X9" s="21">
        <f t="shared" si="1"/>
        <v>571320</v>
      </c>
      <c r="Y9" s="21">
        <f t="shared" si="1"/>
        <v>939192</v>
      </c>
      <c r="Z9" s="4">
        <f>+IF(X9&lt;&gt;0,+(Y9/X9)*100,0)</f>
        <v>164.389834068473</v>
      </c>
      <c r="AA9" s="19">
        <f>SUM(AA10:AA14)</f>
        <v>3696948</v>
      </c>
    </row>
    <row r="10" spans="1:27" ht="13.5">
      <c r="A10" s="5" t="s">
        <v>37</v>
      </c>
      <c r="B10" s="3"/>
      <c r="C10" s="22">
        <v>1164432</v>
      </c>
      <c r="D10" s="22"/>
      <c r="E10" s="23">
        <v>1413966</v>
      </c>
      <c r="F10" s="24">
        <v>1413966</v>
      </c>
      <c r="G10" s="24">
        <v>92847</v>
      </c>
      <c r="H10" s="24">
        <v>89992</v>
      </c>
      <c r="I10" s="24">
        <v>585010</v>
      </c>
      <c r="J10" s="24">
        <v>767849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767849</v>
      </c>
      <c r="X10" s="24"/>
      <c r="Y10" s="24">
        <v>767849</v>
      </c>
      <c r="Z10" s="6">
        <v>0</v>
      </c>
      <c r="AA10" s="22">
        <v>1413966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1198155</v>
      </c>
      <c r="D12" s="22"/>
      <c r="E12" s="23">
        <v>2282982</v>
      </c>
      <c r="F12" s="24">
        <v>2282982</v>
      </c>
      <c r="G12" s="24">
        <v>333272</v>
      </c>
      <c r="H12" s="24">
        <v>121248</v>
      </c>
      <c r="I12" s="24">
        <v>288143</v>
      </c>
      <c r="J12" s="24">
        <v>742663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742663</v>
      </c>
      <c r="X12" s="24">
        <v>571320</v>
      </c>
      <c r="Y12" s="24">
        <v>171343</v>
      </c>
      <c r="Z12" s="6">
        <v>29.99</v>
      </c>
      <c r="AA12" s="22">
        <v>2282982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5222310</v>
      </c>
      <c r="D15" s="19">
        <f>SUM(D16:D18)</f>
        <v>0</v>
      </c>
      <c r="E15" s="20">
        <f t="shared" si="2"/>
        <v>1060261</v>
      </c>
      <c r="F15" s="21">
        <f t="shared" si="2"/>
        <v>1060261</v>
      </c>
      <c r="G15" s="21">
        <f t="shared" si="2"/>
        <v>1637</v>
      </c>
      <c r="H15" s="21">
        <f t="shared" si="2"/>
        <v>0</v>
      </c>
      <c r="I15" s="21">
        <f t="shared" si="2"/>
        <v>782</v>
      </c>
      <c r="J15" s="21">
        <f t="shared" si="2"/>
        <v>2419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2419</v>
      </c>
      <c r="X15" s="21">
        <f t="shared" si="2"/>
        <v>1015000</v>
      </c>
      <c r="Y15" s="21">
        <f t="shared" si="2"/>
        <v>-1012581</v>
      </c>
      <c r="Z15" s="4">
        <f>+IF(X15&lt;&gt;0,+(Y15/X15)*100,0)</f>
        <v>-99.7616748768473</v>
      </c>
      <c r="AA15" s="19">
        <f>SUM(AA16:AA18)</f>
        <v>1060261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5222310</v>
      </c>
      <c r="D17" s="22"/>
      <c r="E17" s="23">
        <v>1060261</v>
      </c>
      <c r="F17" s="24">
        <v>1060261</v>
      </c>
      <c r="G17" s="24">
        <v>1637</v>
      </c>
      <c r="H17" s="24"/>
      <c r="I17" s="24">
        <v>782</v>
      </c>
      <c r="J17" s="24">
        <v>2419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2419</v>
      </c>
      <c r="X17" s="24">
        <v>1015000</v>
      </c>
      <c r="Y17" s="24">
        <v>-1012581</v>
      </c>
      <c r="Z17" s="6">
        <v>-99.76</v>
      </c>
      <c r="AA17" s="22">
        <v>1060261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100453601</v>
      </c>
      <c r="D19" s="19">
        <f>SUM(D20:D23)</f>
        <v>0</v>
      </c>
      <c r="E19" s="20">
        <f t="shared" si="3"/>
        <v>94887675</v>
      </c>
      <c r="F19" s="21">
        <f t="shared" si="3"/>
        <v>94887675</v>
      </c>
      <c r="G19" s="21">
        <f t="shared" si="3"/>
        <v>5352695</v>
      </c>
      <c r="H19" s="21">
        <f t="shared" si="3"/>
        <v>2999218</v>
      </c>
      <c r="I19" s="21">
        <f t="shared" si="3"/>
        <v>3963329</v>
      </c>
      <c r="J19" s="21">
        <f t="shared" si="3"/>
        <v>12315242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12315242</v>
      </c>
      <c r="X19" s="21">
        <f t="shared" si="3"/>
        <v>29936184</v>
      </c>
      <c r="Y19" s="21">
        <f t="shared" si="3"/>
        <v>-17620942</v>
      </c>
      <c r="Z19" s="4">
        <f>+IF(X19&lt;&gt;0,+(Y19/X19)*100,0)</f>
        <v>-58.86168390734103</v>
      </c>
      <c r="AA19" s="19">
        <f>SUM(AA20:AA23)</f>
        <v>94887675</v>
      </c>
    </row>
    <row r="20" spans="1:27" ht="13.5">
      <c r="A20" s="5" t="s">
        <v>47</v>
      </c>
      <c r="B20" s="3"/>
      <c r="C20" s="22">
        <v>29497323</v>
      </c>
      <c r="D20" s="22"/>
      <c r="E20" s="23">
        <v>29830612</v>
      </c>
      <c r="F20" s="24">
        <v>29830612</v>
      </c>
      <c r="G20" s="24">
        <v>3225627</v>
      </c>
      <c r="H20" s="24">
        <v>796623</v>
      </c>
      <c r="I20" s="24">
        <v>1655027</v>
      </c>
      <c r="J20" s="24">
        <v>5677277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5677277</v>
      </c>
      <c r="X20" s="24">
        <v>8500000</v>
      </c>
      <c r="Y20" s="24">
        <v>-2822723</v>
      </c>
      <c r="Z20" s="6">
        <v>-33.21</v>
      </c>
      <c r="AA20" s="22">
        <v>29830612</v>
      </c>
    </row>
    <row r="21" spans="1:27" ht="13.5">
      <c r="A21" s="5" t="s">
        <v>48</v>
      </c>
      <c r="B21" s="3"/>
      <c r="C21" s="22">
        <v>57737804</v>
      </c>
      <c r="D21" s="22"/>
      <c r="E21" s="23">
        <v>51499158</v>
      </c>
      <c r="F21" s="24">
        <v>51499158</v>
      </c>
      <c r="G21" s="24">
        <v>936669</v>
      </c>
      <c r="H21" s="24">
        <v>988878</v>
      </c>
      <c r="I21" s="24">
        <v>1070268</v>
      </c>
      <c r="J21" s="24">
        <v>2995815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2995815</v>
      </c>
      <c r="X21" s="24">
        <v>18204242</v>
      </c>
      <c r="Y21" s="24">
        <v>-15208427</v>
      </c>
      <c r="Z21" s="6">
        <v>-83.54</v>
      </c>
      <c r="AA21" s="22">
        <v>51499158</v>
      </c>
    </row>
    <row r="22" spans="1:27" ht="13.5">
      <c r="A22" s="5" t="s">
        <v>49</v>
      </c>
      <c r="B22" s="3"/>
      <c r="C22" s="25">
        <v>7471549</v>
      </c>
      <c r="D22" s="25"/>
      <c r="E22" s="26">
        <v>7661981</v>
      </c>
      <c r="F22" s="27">
        <v>7661981</v>
      </c>
      <c r="G22" s="27">
        <v>676019</v>
      </c>
      <c r="H22" s="27">
        <v>689182</v>
      </c>
      <c r="I22" s="27">
        <v>686116</v>
      </c>
      <c r="J22" s="27">
        <v>2051317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2051317</v>
      </c>
      <c r="X22" s="27">
        <v>1854456</v>
      </c>
      <c r="Y22" s="27">
        <v>196861</v>
      </c>
      <c r="Z22" s="7">
        <v>10.62</v>
      </c>
      <c r="AA22" s="25">
        <v>7661981</v>
      </c>
    </row>
    <row r="23" spans="1:27" ht="13.5">
      <c r="A23" s="5" t="s">
        <v>50</v>
      </c>
      <c r="B23" s="3"/>
      <c r="C23" s="22">
        <v>5746925</v>
      </c>
      <c r="D23" s="22"/>
      <c r="E23" s="23">
        <v>5895924</v>
      </c>
      <c r="F23" s="24">
        <v>5895924</v>
      </c>
      <c r="G23" s="24">
        <v>514380</v>
      </c>
      <c r="H23" s="24">
        <v>524535</v>
      </c>
      <c r="I23" s="24">
        <v>551918</v>
      </c>
      <c r="J23" s="24">
        <v>1590833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1590833</v>
      </c>
      <c r="X23" s="24">
        <v>1377486</v>
      </c>
      <c r="Y23" s="24">
        <v>213347</v>
      </c>
      <c r="Z23" s="6">
        <v>15.49</v>
      </c>
      <c r="AA23" s="22">
        <v>5895924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147468333</v>
      </c>
      <c r="D25" s="40">
        <f>+D5+D9+D15+D19+D24</f>
        <v>0</v>
      </c>
      <c r="E25" s="41">
        <f t="shared" si="4"/>
        <v>144391470</v>
      </c>
      <c r="F25" s="42">
        <f t="shared" si="4"/>
        <v>144391470</v>
      </c>
      <c r="G25" s="42">
        <f t="shared" si="4"/>
        <v>21600689</v>
      </c>
      <c r="H25" s="42">
        <f t="shared" si="4"/>
        <v>5732495</v>
      </c>
      <c r="I25" s="42">
        <f t="shared" si="4"/>
        <v>5551150</v>
      </c>
      <c r="J25" s="42">
        <f t="shared" si="4"/>
        <v>32884334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32884334</v>
      </c>
      <c r="X25" s="42">
        <f t="shared" si="4"/>
        <v>50683723</v>
      </c>
      <c r="Y25" s="42">
        <f t="shared" si="4"/>
        <v>-17799389</v>
      </c>
      <c r="Z25" s="43">
        <f>+IF(X25&lt;&gt;0,+(Y25/X25)*100,0)</f>
        <v>-35.118550782072575</v>
      </c>
      <c r="AA25" s="40">
        <f>+AA5+AA9+AA15+AA19+AA24</f>
        <v>144391470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37949094</v>
      </c>
      <c r="D28" s="19">
        <f>SUM(D29:D31)</f>
        <v>0</v>
      </c>
      <c r="E28" s="20">
        <f t="shared" si="5"/>
        <v>44487700</v>
      </c>
      <c r="F28" s="21">
        <f t="shared" si="5"/>
        <v>44487700</v>
      </c>
      <c r="G28" s="21">
        <f t="shared" si="5"/>
        <v>3216093</v>
      </c>
      <c r="H28" s="21">
        <f t="shared" si="5"/>
        <v>3078656</v>
      </c>
      <c r="I28" s="21">
        <f t="shared" si="5"/>
        <v>3181145</v>
      </c>
      <c r="J28" s="21">
        <f t="shared" si="5"/>
        <v>9475894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9475894</v>
      </c>
      <c r="X28" s="21">
        <f t="shared" si="5"/>
        <v>11121927</v>
      </c>
      <c r="Y28" s="21">
        <f t="shared" si="5"/>
        <v>-1646033</v>
      </c>
      <c r="Z28" s="4">
        <f>+IF(X28&lt;&gt;0,+(Y28/X28)*100,0)</f>
        <v>-14.799890342743662</v>
      </c>
      <c r="AA28" s="19">
        <f>SUM(AA29:AA31)</f>
        <v>44487700</v>
      </c>
    </row>
    <row r="29" spans="1:27" ht="13.5">
      <c r="A29" s="5" t="s">
        <v>33</v>
      </c>
      <c r="B29" s="3"/>
      <c r="C29" s="22">
        <v>19422512</v>
      </c>
      <c r="D29" s="22"/>
      <c r="E29" s="23">
        <v>19628119</v>
      </c>
      <c r="F29" s="24">
        <v>19628119</v>
      </c>
      <c r="G29" s="24">
        <v>1641019</v>
      </c>
      <c r="H29" s="24">
        <v>1330718</v>
      </c>
      <c r="I29" s="24">
        <v>1363065</v>
      </c>
      <c r="J29" s="24">
        <v>4334802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4334802</v>
      </c>
      <c r="X29" s="24">
        <v>4907031</v>
      </c>
      <c r="Y29" s="24">
        <v>-572229</v>
      </c>
      <c r="Z29" s="6">
        <v>-11.66</v>
      </c>
      <c r="AA29" s="22">
        <v>19628119</v>
      </c>
    </row>
    <row r="30" spans="1:27" ht="13.5">
      <c r="A30" s="5" t="s">
        <v>34</v>
      </c>
      <c r="B30" s="3"/>
      <c r="C30" s="25">
        <v>13847732</v>
      </c>
      <c r="D30" s="25"/>
      <c r="E30" s="26">
        <v>19315267</v>
      </c>
      <c r="F30" s="27">
        <v>19315267</v>
      </c>
      <c r="G30" s="27">
        <v>1165475</v>
      </c>
      <c r="H30" s="27">
        <v>1352816</v>
      </c>
      <c r="I30" s="27">
        <v>1413648</v>
      </c>
      <c r="J30" s="27">
        <v>3931939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3931939</v>
      </c>
      <c r="X30" s="27">
        <v>4828818</v>
      </c>
      <c r="Y30" s="27">
        <v>-896879</v>
      </c>
      <c r="Z30" s="7">
        <v>-18.57</v>
      </c>
      <c r="AA30" s="25">
        <v>19315267</v>
      </c>
    </row>
    <row r="31" spans="1:27" ht="13.5">
      <c r="A31" s="5" t="s">
        <v>35</v>
      </c>
      <c r="B31" s="3"/>
      <c r="C31" s="22">
        <v>4678850</v>
      </c>
      <c r="D31" s="22"/>
      <c r="E31" s="23">
        <v>5544314</v>
      </c>
      <c r="F31" s="24">
        <v>5544314</v>
      </c>
      <c r="G31" s="24">
        <v>409599</v>
      </c>
      <c r="H31" s="24">
        <v>395122</v>
      </c>
      <c r="I31" s="24">
        <v>404432</v>
      </c>
      <c r="J31" s="24">
        <v>1209153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1209153</v>
      </c>
      <c r="X31" s="24">
        <v>1386078</v>
      </c>
      <c r="Y31" s="24">
        <v>-176925</v>
      </c>
      <c r="Z31" s="6">
        <v>-12.76</v>
      </c>
      <c r="AA31" s="22">
        <v>5544314</v>
      </c>
    </row>
    <row r="32" spans="1:27" ht="13.5">
      <c r="A32" s="2" t="s">
        <v>36</v>
      </c>
      <c r="B32" s="3"/>
      <c r="C32" s="19">
        <f aca="true" t="shared" si="6" ref="C32:Y32">SUM(C33:C37)</f>
        <v>10034195</v>
      </c>
      <c r="D32" s="19">
        <f>SUM(D33:D37)</f>
        <v>0</v>
      </c>
      <c r="E32" s="20">
        <f t="shared" si="6"/>
        <v>8863950</v>
      </c>
      <c r="F32" s="21">
        <f t="shared" si="6"/>
        <v>8863950</v>
      </c>
      <c r="G32" s="21">
        <f t="shared" si="6"/>
        <v>629827</v>
      </c>
      <c r="H32" s="21">
        <f t="shared" si="6"/>
        <v>889476</v>
      </c>
      <c r="I32" s="21">
        <f t="shared" si="6"/>
        <v>1006497</v>
      </c>
      <c r="J32" s="21">
        <f t="shared" si="6"/>
        <v>2525800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2525800</v>
      </c>
      <c r="X32" s="21">
        <f t="shared" si="6"/>
        <v>2168823</v>
      </c>
      <c r="Y32" s="21">
        <f t="shared" si="6"/>
        <v>356977</v>
      </c>
      <c r="Z32" s="4">
        <f>+IF(X32&lt;&gt;0,+(Y32/X32)*100,0)</f>
        <v>16.45948055696569</v>
      </c>
      <c r="AA32" s="19">
        <f>SUM(AA33:AA37)</f>
        <v>8863950</v>
      </c>
    </row>
    <row r="33" spans="1:27" ht="13.5">
      <c r="A33" s="5" t="s">
        <v>37</v>
      </c>
      <c r="B33" s="3"/>
      <c r="C33" s="22">
        <v>5928389</v>
      </c>
      <c r="D33" s="22"/>
      <c r="E33" s="23">
        <v>4542935</v>
      </c>
      <c r="F33" s="24">
        <v>4542935</v>
      </c>
      <c r="G33" s="24">
        <v>283031</v>
      </c>
      <c r="H33" s="24">
        <v>540433</v>
      </c>
      <c r="I33" s="24">
        <v>625856</v>
      </c>
      <c r="J33" s="24">
        <v>1449320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1449320</v>
      </c>
      <c r="X33" s="24">
        <v>1088568</v>
      </c>
      <c r="Y33" s="24">
        <v>360752</v>
      </c>
      <c r="Z33" s="6">
        <v>33.14</v>
      </c>
      <c r="AA33" s="22">
        <v>4542935</v>
      </c>
    </row>
    <row r="34" spans="1:27" ht="13.5">
      <c r="A34" s="5" t="s">
        <v>38</v>
      </c>
      <c r="B34" s="3"/>
      <c r="C34" s="22">
        <v>1130365</v>
      </c>
      <c r="D34" s="22"/>
      <c r="E34" s="23">
        <v>1337573</v>
      </c>
      <c r="F34" s="24">
        <v>1337573</v>
      </c>
      <c r="G34" s="24">
        <v>110410</v>
      </c>
      <c r="H34" s="24">
        <v>75153</v>
      </c>
      <c r="I34" s="24">
        <v>84095</v>
      </c>
      <c r="J34" s="24">
        <v>269658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269658</v>
      </c>
      <c r="X34" s="24">
        <v>334392</v>
      </c>
      <c r="Y34" s="24">
        <v>-64734</v>
      </c>
      <c r="Z34" s="6">
        <v>-19.36</v>
      </c>
      <c r="AA34" s="22">
        <v>1337573</v>
      </c>
    </row>
    <row r="35" spans="1:27" ht="13.5">
      <c r="A35" s="5" t="s">
        <v>39</v>
      </c>
      <c r="B35" s="3"/>
      <c r="C35" s="22">
        <v>2441959</v>
      </c>
      <c r="D35" s="22"/>
      <c r="E35" s="23">
        <v>2510658</v>
      </c>
      <c r="F35" s="24">
        <v>2510658</v>
      </c>
      <c r="G35" s="24">
        <v>200544</v>
      </c>
      <c r="H35" s="24">
        <v>234553</v>
      </c>
      <c r="I35" s="24">
        <v>247518</v>
      </c>
      <c r="J35" s="24">
        <v>682615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682615</v>
      </c>
      <c r="X35" s="24">
        <v>627666</v>
      </c>
      <c r="Y35" s="24">
        <v>54949</v>
      </c>
      <c r="Z35" s="6">
        <v>8.75</v>
      </c>
      <c r="AA35" s="22">
        <v>2510658</v>
      </c>
    </row>
    <row r="36" spans="1:27" ht="13.5">
      <c r="A36" s="5" t="s">
        <v>40</v>
      </c>
      <c r="B36" s="3"/>
      <c r="C36" s="22">
        <v>533482</v>
      </c>
      <c r="D36" s="22"/>
      <c r="E36" s="23">
        <v>472784</v>
      </c>
      <c r="F36" s="24">
        <v>472784</v>
      </c>
      <c r="G36" s="24">
        <v>35842</v>
      </c>
      <c r="H36" s="24">
        <v>39337</v>
      </c>
      <c r="I36" s="24">
        <v>49028</v>
      </c>
      <c r="J36" s="24">
        <v>124207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124207</v>
      </c>
      <c r="X36" s="24">
        <v>118197</v>
      </c>
      <c r="Y36" s="24">
        <v>6010</v>
      </c>
      <c r="Z36" s="6">
        <v>5.08</v>
      </c>
      <c r="AA36" s="22">
        <v>472784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15015203</v>
      </c>
      <c r="D38" s="19">
        <f>SUM(D39:D41)</f>
        <v>0</v>
      </c>
      <c r="E38" s="20">
        <f t="shared" si="7"/>
        <v>11110869</v>
      </c>
      <c r="F38" s="21">
        <f t="shared" si="7"/>
        <v>11110869</v>
      </c>
      <c r="G38" s="21">
        <f t="shared" si="7"/>
        <v>934052</v>
      </c>
      <c r="H38" s="21">
        <f t="shared" si="7"/>
        <v>949999</v>
      </c>
      <c r="I38" s="21">
        <f t="shared" si="7"/>
        <v>1039684</v>
      </c>
      <c r="J38" s="21">
        <f t="shared" si="7"/>
        <v>2923735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2923735</v>
      </c>
      <c r="X38" s="21">
        <f t="shared" si="7"/>
        <v>2777718</v>
      </c>
      <c r="Y38" s="21">
        <f t="shared" si="7"/>
        <v>146017</v>
      </c>
      <c r="Z38" s="4">
        <f>+IF(X38&lt;&gt;0,+(Y38/X38)*100,0)</f>
        <v>5.256725124724684</v>
      </c>
      <c r="AA38" s="19">
        <f>SUM(AA39:AA41)</f>
        <v>11110869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15015203</v>
      </c>
      <c r="D40" s="22"/>
      <c r="E40" s="23">
        <v>11110869</v>
      </c>
      <c r="F40" s="24">
        <v>11110869</v>
      </c>
      <c r="G40" s="24">
        <v>934052</v>
      </c>
      <c r="H40" s="24">
        <v>949999</v>
      </c>
      <c r="I40" s="24">
        <v>1039684</v>
      </c>
      <c r="J40" s="24">
        <v>2923735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2923735</v>
      </c>
      <c r="X40" s="24">
        <v>2777718</v>
      </c>
      <c r="Y40" s="24">
        <v>146017</v>
      </c>
      <c r="Z40" s="6">
        <v>5.26</v>
      </c>
      <c r="AA40" s="22">
        <v>11110869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61781042</v>
      </c>
      <c r="D42" s="19">
        <f>SUM(D43:D46)</f>
        <v>0</v>
      </c>
      <c r="E42" s="20">
        <f t="shared" si="8"/>
        <v>61566262</v>
      </c>
      <c r="F42" s="21">
        <f t="shared" si="8"/>
        <v>61566262</v>
      </c>
      <c r="G42" s="21">
        <f t="shared" si="8"/>
        <v>2983822</v>
      </c>
      <c r="H42" s="21">
        <f t="shared" si="8"/>
        <v>5724339</v>
      </c>
      <c r="I42" s="21">
        <f t="shared" si="8"/>
        <v>6128768</v>
      </c>
      <c r="J42" s="21">
        <f t="shared" si="8"/>
        <v>14836929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14836929</v>
      </c>
      <c r="X42" s="21">
        <f t="shared" si="8"/>
        <v>15391566</v>
      </c>
      <c r="Y42" s="21">
        <f t="shared" si="8"/>
        <v>-554637</v>
      </c>
      <c r="Z42" s="4">
        <f>+IF(X42&lt;&gt;0,+(Y42/X42)*100,0)</f>
        <v>-3.6035124691015845</v>
      </c>
      <c r="AA42" s="19">
        <f>SUM(AA43:AA46)</f>
        <v>61566262</v>
      </c>
    </row>
    <row r="43" spans="1:27" ht="13.5">
      <c r="A43" s="5" t="s">
        <v>47</v>
      </c>
      <c r="B43" s="3"/>
      <c r="C43" s="22">
        <v>26588384</v>
      </c>
      <c r="D43" s="22"/>
      <c r="E43" s="23">
        <v>24705157</v>
      </c>
      <c r="F43" s="24">
        <v>24705157</v>
      </c>
      <c r="G43" s="24">
        <v>456840</v>
      </c>
      <c r="H43" s="24">
        <v>2989451</v>
      </c>
      <c r="I43" s="24">
        <v>3203515</v>
      </c>
      <c r="J43" s="24">
        <v>6649806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6649806</v>
      </c>
      <c r="X43" s="24">
        <v>6176289</v>
      </c>
      <c r="Y43" s="24">
        <v>473517</v>
      </c>
      <c r="Z43" s="6">
        <v>7.67</v>
      </c>
      <c r="AA43" s="22">
        <v>24705157</v>
      </c>
    </row>
    <row r="44" spans="1:27" ht="13.5">
      <c r="A44" s="5" t="s">
        <v>48</v>
      </c>
      <c r="B44" s="3"/>
      <c r="C44" s="22">
        <v>26800187</v>
      </c>
      <c r="D44" s="22"/>
      <c r="E44" s="23">
        <v>21289377</v>
      </c>
      <c r="F44" s="24">
        <v>21289377</v>
      </c>
      <c r="G44" s="24">
        <v>1516309</v>
      </c>
      <c r="H44" s="24">
        <v>1688849</v>
      </c>
      <c r="I44" s="24">
        <v>1780556</v>
      </c>
      <c r="J44" s="24">
        <v>4985714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4985714</v>
      </c>
      <c r="X44" s="24">
        <v>5322345</v>
      </c>
      <c r="Y44" s="24">
        <v>-336631</v>
      </c>
      <c r="Z44" s="6">
        <v>-6.32</v>
      </c>
      <c r="AA44" s="22">
        <v>21289377</v>
      </c>
    </row>
    <row r="45" spans="1:27" ht="13.5">
      <c r="A45" s="5" t="s">
        <v>49</v>
      </c>
      <c r="B45" s="3"/>
      <c r="C45" s="25">
        <v>8809066</v>
      </c>
      <c r="D45" s="25"/>
      <c r="E45" s="26">
        <v>9235690</v>
      </c>
      <c r="F45" s="27">
        <v>9235690</v>
      </c>
      <c r="G45" s="27">
        <v>654225</v>
      </c>
      <c r="H45" s="27">
        <v>653215</v>
      </c>
      <c r="I45" s="27">
        <v>675021</v>
      </c>
      <c r="J45" s="27">
        <v>1982461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1982461</v>
      </c>
      <c r="X45" s="27">
        <v>2308923</v>
      </c>
      <c r="Y45" s="27">
        <v>-326462</v>
      </c>
      <c r="Z45" s="7">
        <v>-14.14</v>
      </c>
      <c r="AA45" s="25">
        <v>9235690</v>
      </c>
    </row>
    <row r="46" spans="1:27" ht="13.5">
      <c r="A46" s="5" t="s">
        <v>50</v>
      </c>
      <c r="B46" s="3"/>
      <c r="C46" s="22">
        <v>-416595</v>
      </c>
      <c r="D46" s="22"/>
      <c r="E46" s="23">
        <v>6336038</v>
      </c>
      <c r="F46" s="24">
        <v>6336038</v>
      </c>
      <c r="G46" s="24">
        <v>356448</v>
      </c>
      <c r="H46" s="24">
        <v>392824</v>
      </c>
      <c r="I46" s="24">
        <v>469676</v>
      </c>
      <c r="J46" s="24">
        <v>1218948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1218948</v>
      </c>
      <c r="X46" s="24">
        <v>1584009</v>
      </c>
      <c r="Y46" s="24">
        <v>-365061</v>
      </c>
      <c r="Z46" s="6">
        <v>-23.05</v>
      </c>
      <c r="AA46" s="22">
        <v>6336038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124779534</v>
      </c>
      <c r="D48" s="40">
        <f>+D28+D32+D38+D42+D47</f>
        <v>0</v>
      </c>
      <c r="E48" s="41">
        <f t="shared" si="9"/>
        <v>126028781</v>
      </c>
      <c r="F48" s="42">
        <f t="shared" si="9"/>
        <v>126028781</v>
      </c>
      <c r="G48" s="42">
        <f t="shared" si="9"/>
        <v>7763794</v>
      </c>
      <c r="H48" s="42">
        <f t="shared" si="9"/>
        <v>10642470</v>
      </c>
      <c r="I48" s="42">
        <f t="shared" si="9"/>
        <v>11356094</v>
      </c>
      <c r="J48" s="42">
        <f t="shared" si="9"/>
        <v>29762358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29762358</v>
      </c>
      <c r="X48" s="42">
        <f t="shared" si="9"/>
        <v>31460034</v>
      </c>
      <c r="Y48" s="42">
        <f t="shared" si="9"/>
        <v>-1697676</v>
      </c>
      <c r="Z48" s="43">
        <f>+IF(X48&lt;&gt;0,+(Y48/X48)*100,0)</f>
        <v>-5.3962942315955535</v>
      </c>
      <c r="AA48" s="40">
        <f>+AA28+AA32+AA38+AA42+AA47</f>
        <v>126028781</v>
      </c>
    </row>
    <row r="49" spans="1:27" ht="13.5">
      <c r="A49" s="14" t="s">
        <v>58</v>
      </c>
      <c r="B49" s="15"/>
      <c r="C49" s="44">
        <f aca="true" t="shared" si="10" ref="C49:Y49">+C25-C48</f>
        <v>22688799</v>
      </c>
      <c r="D49" s="44">
        <f>+D25-D48</f>
        <v>0</v>
      </c>
      <c r="E49" s="45">
        <f t="shared" si="10"/>
        <v>18362689</v>
      </c>
      <c r="F49" s="46">
        <f t="shared" si="10"/>
        <v>18362689</v>
      </c>
      <c r="G49" s="46">
        <f t="shared" si="10"/>
        <v>13836895</v>
      </c>
      <c r="H49" s="46">
        <f t="shared" si="10"/>
        <v>-4909975</v>
      </c>
      <c r="I49" s="46">
        <f t="shared" si="10"/>
        <v>-5804944</v>
      </c>
      <c r="J49" s="46">
        <f t="shared" si="10"/>
        <v>3121976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3121976</v>
      </c>
      <c r="X49" s="46">
        <f>IF(F25=F48,0,X25-X48)</f>
        <v>19223689</v>
      </c>
      <c r="Y49" s="46">
        <f t="shared" si="10"/>
        <v>-16101713</v>
      </c>
      <c r="Z49" s="47">
        <f>+IF(X49&lt;&gt;0,+(Y49/X49)*100,0)</f>
        <v>-83.75974559305449</v>
      </c>
      <c r="AA49" s="44">
        <f>+AA25-AA48</f>
        <v>18362689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43449191</v>
      </c>
      <c r="D5" s="19">
        <f>SUM(D6:D8)</f>
        <v>0</v>
      </c>
      <c r="E5" s="20">
        <f t="shared" si="0"/>
        <v>42547789</v>
      </c>
      <c r="F5" s="21">
        <f t="shared" si="0"/>
        <v>42547789</v>
      </c>
      <c r="G5" s="21">
        <f t="shared" si="0"/>
        <v>10948603</v>
      </c>
      <c r="H5" s="21">
        <f t="shared" si="0"/>
        <v>7929610</v>
      </c>
      <c r="I5" s="21">
        <f t="shared" si="0"/>
        <v>2295665</v>
      </c>
      <c r="J5" s="21">
        <f t="shared" si="0"/>
        <v>21173878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21173878</v>
      </c>
      <c r="X5" s="21">
        <f t="shared" si="0"/>
        <v>24010390</v>
      </c>
      <c r="Y5" s="21">
        <f t="shared" si="0"/>
        <v>-2836512</v>
      </c>
      <c r="Z5" s="4">
        <f>+IF(X5&lt;&gt;0,+(Y5/X5)*100,0)</f>
        <v>-11.813685658583637</v>
      </c>
      <c r="AA5" s="19">
        <f>SUM(AA6:AA8)</f>
        <v>42547789</v>
      </c>
    </row>
    <row r="6" spans="1:27" ht="13.5">
      <c r="A6" s="5" t="s">
        <v>33</v>
      </c>
      <c r="B6" s="3"/>
      <c r="C6" s="22">
        <v>5435955</v>
      </c>
      <c r="D6" s="22"/>
      <c r="E6" s="23">
        <v>3238259</v>
      </c>
      <c r="F6" s="24">
        <v>3238259</v>
      </c>
      <c r="G6" s="24">
        <v>68744</v>
      </c>
      <c r="H6" s="24">
        <v>1087285</v>
      </c>
      <c r="I6" s="24">
        <v>1095968</v>
      </c>
      <c r="J6" s="24">
        <v>2251997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2251997</v>
      </c>
      <c r="X6" s="24">
        <v>2009000</v>
      </c>
      <c r="Y6" s="24">
        <v>242997</v>
      </c>
      <c r="Z6" s="6">
        <v>12.1</v>
      </c>
      <c r="AA6" s="22">
        <v>3238259</v>
      </c>
    </row>
    <row r="7" spans="1:27" ht="13.5">
      <c r="A7" s="5" t="s">
        <v>34</v>
      </c>
      <c r="B7" s="3"/>
      <c r="C7" s="25">
        <v>37964888</v>
      </c>
      <c r="D7" s="25"/>
      <c r="E7" s="26">
        <v>39235190</v>
      </c>
      <c r="F7" s="27">
        <v>39235190</v>
      </c>
      <c r="G7" s="27">
        <v>10873702</v>
      </c>
      <c r="H7" s="27">
        <v>6839193</v>
      </c>
      <c r="I7" s="27">
        <v>1195247</v>
      </c>
      <c r="J7" s="27">
        <v>18908142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18908142</v>
      </c>
      <c r="X7" s="27">
        <v>21966540</v>
      </c>
      <c r="Y7" s="27">
        <v>-3058398</v>
      </c>
      <c r="Z7" s="7">
        <v>-13.92</v>
      </c>
      <c r="AA7" s="25">
        <v>39235190</v>
      </c>
    </row>
    <row r="8" spans="1:27" ht="13.5">
      <c r="A8" s="5" t="s">
        <v>35</v>
      </c>
      <c r="B8" s="3"/>
      <c r="C8" s="22">
        <v>48348</v>
      </c>
      <c r="D8" s="22"/>
      <c r="E8" s="23">
        <v>74340</v>
      </c>
      <c r="F8" s="24">
        <v>74340</v>
      </c>
      <c r="G8" s="24">
        <v>6157</v>
      </c>
      <c r="H8" s="24">
        <v>3132</v>
      </c>
      <c r="I8" s="24">
        <v>4450</v>
      </c>
      <c r="J8" s="24">
        <v>13739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13739</v>
      </c>
      <c r="X8" s="24">
        <v>34850</v>
      </c>
      <c r="Y8" s="24">
        <v>-21111</v>
      </c>
      <c r="Z8" s="6">
        <v>-60.58</v>
      </c>
      <c r="AA8" s="22">
        <v>74340</v>
      </c>
    </row>
    <row r="9" spans="1:27" ht="13.5">
      <c r="A9" s="2" t="s">
        <v>36</v>
      </c>
      <c r="B9" s="3"/>
      <c r="C9" s="19">
        <f aca="true" t="shared" si="1" ref="C9:Y9">SUM(C10:C14)</f>
        <v>28010023</v>
      </c>
      <c r="D9" s="19">
        <f>SUM(D10:D14)</f>
        <v>0</v>
      </c>
      <c r="E9" s="20">
        <f t="shared" si="1"/>
        <v>8744166</v>
      </c>
      <c r="F9" s="21">
        <f t="shared" si="1"/>
        <v>8744166</v>
      </c>
      <c r="G9" s="21">
        <f t="shared" si="1"/>
        <v>133927</v>
      </c>
      <c r="H9" s="21">
        <f t="shared" si="1"/>
        <v>99952</v>
      </c>
      <c r="I9" s="21">
        <f t="shared" si="1"/>
        <v>113055</v>
      </c>
      <c r="J9" s="21">
        <f t="shared" si="1"/>
        <v>346934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346934</v>
      </c>
      <c r="X9" s="21">
        <f t="shared" si="1"/>
        <v>1304517</v>
      </c>
      <c r="Y9" s="21">
        <f t="shared" si="1"/>
        <v>-957583</v>
      </c>
      <c r="Z9" s="4">
        <f>+IF(X9&lt;&gt;0,+(Y9/X9)*100,0)</f>
        <v>-73.40517601533747</v>
      </c>
      <c r="AA9" s="19">
        <f>SUM(AA10:AA14)</f>
        <v>8744166</v>
      </c>
    </row>
    <row r="10" spans="1:27" ht="13.5">
      <c r="A10" s="5" t="s">
        <v>37</v>
      </c>
      <c r="B10" s="3"/>
      <c r="C10" s="22">
        <v>1434627</v>
      </c>
      <c r="D10" s="22"/>
      <c r="E10" s="23">
        <v>1410135</v>
      </c>
      <c r="F10" s="24">
        <v>1410135</v>
      </c>
      <c r="G10" s="24">
        <v>69780</v>
      </c>
      <c r="H10" s="24">
        <v>53531</v>
      </c>
      <c r="I10" s="24">
        <v>64414</v>
      </c>
      <c r="J10" s="24">
        <v>187725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187725</v>
      </c>
      <c r="X10" s="24">
        <v>178500</v>
      </c>
      <c r="Y10" s="24">
        <v>9225</v>
      </c>
      <c r="Z10" s="6">
        <v>5.17</v>
      </c>
      <c r="AA10" s="22">
        <v>1410135</v>
      </c>
    </row>
    <row r="11" spans="1:27" ht="13.5">
      <c r="A11" s="5" t="s">
        <v>38</v>
      </c>
      <c r="B11" s="3"/>
      <c r="C11" s="22">
        <v>145443</v>
      </c>
      <c r="D11" s="22"/>
      <c r="E11" s="23">
        <v>101811</v>
      </c>
      <c r="F11" s="24">
        <v>101811</v>
      </c>
      <c r="G11" s="24">
        <v>329</v>
      </c>
      <c r="H11" s="24">
        <v>1356</v>
      </c>
      <c r="I11" s="24">
        <v>4520</v>
      </c>
      <c r="J11" s="24">
        <v>6205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6205</v>
      </c>
      <c r="X11" s="24">
        <v>6540</v>
      </c>
      <c r="Y11" s="24">
        <v>-335</v>
      </c>
      <c r="Z11" s="6">
        <v>-5.12</v>
      </c>
      <c r="AA11" s="22">
        <v>101811</v>
      </c>
    </row>
    <row r="12" spans="1:27" ht="13.5">
      <c r="A12" s="5" t="s">
        <v>39</v>
      </c>
      <c r="B12" s="3"/>
      <c r="C12" s="22">
        <v>25941194</v>
      </c>
      <c r="D12" s="22"/>
      <c r="E12" s="23">
        <v>7196300</v>
      </c>
      <c r="F12" s="24">
        <v>7196300</v>
      </c>
      <c r="G12" s="24">
        <v>60940</v>
      </c>
      <c r="H12" s="24">
        <v>39207</v>
      </c>
      <c r="I12" s="24">
        <v>41563</v>
      </c>
      <c r="J12" s="24">
        <v>141710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141710</v>
      </c>
      <c r="X12" s="24">
        <v>1110992</v>
      </c>
      <c r="Y12" s="24">
        <v>-969282</v>
      </c>
      <c r="Z12" s="6">
        <v>-87.24</v>
      </c>
      <c r="AA12" s="22">
        <v>7196300</v>
      </c>
    </row>
    <row r="13" spans="1:27" ht="13.5">
      <c r="A13" s="5" t="s">
        <v>40</v>
      </c>
      <c r="B13" s="3"/>
      <c r="C13" s="22">
        <v>488759</v>
      </c>
      <c r="D13" s="22"/>
      <c r="E13" s="23">
        <v>35920</v>
      </c>
      <c r="F13" s="24">
        <v>35920</v>
      </c>
      <c r="G13" s="24">
        <v>2878</v>
      </c>
      <c r="H13" s="24">
        <v>5858</v>
      </c>
      <c r="I13" s="24">
        <v>2558</v>
      </c>
      <c r="J13" s="24">
        <v>11294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11294</v>
      </c>
      <c r="X13" s="24">
        <v>8485</v>
      </c>
      <c r="Y13" s="24">
        <v>2809</v>
      </c>
      <c r="Z13" s="6">
        <v>33.11</v>
      </c>
      <c r="AA13" s="22">
        <v>35920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14818629</v>
      </c>
      <c r="D15" s="19">
        <f>SUM(D16:D18)</f>
        <v>0</v>
      </c>
      <c r="E15" s="20">
        <f t="shared" si="2"/>
        <v>14693716</v>
      </c>
      <c r="F15" s="21">
        <f t="shared" si="2"/>
        <v>14693716</v>
      </c>
      <c r="G15" s="21">
        <f t="shared" si="2"/>
        <v>840</v>
      </c>
      <c r="H15" s="21">
        <f t="shared" si="2"/>
        <v>404737</v>
      </c>
      <c r="I15" s="21">
        <f t="shared" si="2"/>
        <v>610</v>
      </c>
      <c r="J15" s="21">
        <f t="shared" si="2"/>
        <v>406187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406187</v>
      </c>
      <c r="X15" s="21">
        <f t="shared" si="2"/>
        <v>4524000</v>
      </c>
      <c r="Y15" s="21">
        <f t="shared" si="2"/>
        <v>-4117813</v>
      </c>
      <c r="Z15" s="4">
        <f>+IF(X15&lt;&gt;0,+(Y15/X15)*100,0)</f>
        <v>-91.02150751547303</v>
      </c>
      <c r="AA15" s="19">
        <f>SUM(AA16:AA18)</f>
        <v>14693716</v>
      </c>
    </row>
    <row r="16" spans="1:27" ht="13.5">
      <c r="A16" s="5" t="s">
        <v>43</v>
      </c>
      <c r="B16" s="3"/>
      <c r="C16" s="22">
        <v>1234627</v>
      </c>
      <c r="D16" s="22"/>
      <c r="E16" s="23">
        <v>1800000</v>
      </c>
      <c r="F16" s="24">
        <v>1800000</v>
      </c>
      <c r="G16" s="24"/>
      <c r="H16" s="24">
        <v>400000</v>
      </c>
      <c r="I16" s="24"/>
      <c r="J16" s="24">
        <v>400000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400000</v>
      </c>
      <c r="X16" s="24">
        <v>72000</v>
      </c>
      <c r="Y16" s="24">
        <v>328000</v>
      </c>
      <c r="Z16" s="6">
        <v>455.56</v>
      </c>
      <c r="AA16" s="22">
        <v>1800000</v>
      </c>
    </row>
    <row r="17" spans="1:27" ht="13.5">
      <c r="A17" s="5" t="s">
        <v>44</v>
      </c>
      <c r="B17" s="3"/>
      <c r="C17" s="22">
        <v>13584002</v>
      </c>
      <c r="D17" s="22"/>
      <c r="E17" s="23">
        <v>12893716</v>
      </c>
      <c r="F17" s="24">
        <v>12893716</v>
      </c>
      <c r="G17" s="24">
        <v>840</v>
      </c>
      <c r="H17" s="24">
        <v>4737</v>
      </c>
      <c r="I17" s="24">
        <v>610</v>
      </c>
      <c r="J17" s="24">
        <v>6187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6187</v>
      </c>
      <c r="X17" s="24">
        <v>4452000</v>
      </c>
      <c r="Y17" s="24">
        <v>-4445813</v>
      </c>
      <c r="Z17" s="6">
        <v>-99.86</v>
      </c>
      <c r="AA17" s="22">
        <v>12893716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116251259</v>
      </c>
      <c r="D19" s="19">
        <f>SUM(D20:D23)</f>
        <v>0</v>
      </c>
      <c r="E19" s="20">
        <f t="shared" si="3"/>
        <v>163455226</v>
      </c>
      <c r="F19" s="21">
        <f t="shared" si="3"/>
        <v>163455226</v>
      </c>
      <c r="G19" s="21">
        <f t="shared" si="3"/>
        <v>9422416</v>
      </c>
      <c r="H19" s="21">
        <f t="shared" si="3"/>
        <v>17811571</v>
      </c>
      <c r="I19" s="21">
        <f t="shared" si="3"/>
        <v>8949668</v>
      </c>
      <c r="J19" s="21">
        <f t="shared" si="3"/>
        <v>36183655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36183655</v>
      </c>
      <c r="X19" s="21">
        <f t="shared" si="3"/>
        <v>46915352</v>
      </c>
      <c r="Y19" s="21">
        <f t="shared" si="3"/>
        <v>-10731697</v>
      </c>
      <c r="Z19" s="4">
        <f>+IF(X19&lt;&gt;0,+(Y19/X19)*100,0)</f>
        <v>-22.874595505539425</v>
      </c>
      <c r="AA19" s="19">
        <f>SUM(AA20:AA23)</f>
        <v>163455226</v>
      </c>
    </row>
    <row r="20" spans="1:27" ht="13.5">
      <c r="A20" s="5" t="s">
        <v>47</v>
      </c>
      <c r="B20" s="3"/>
      <c r="C20" s="22">
        <v>60589837</v>
      </c>
      <c r="D20" s="22"/>
      <c r="E20" s="23">
        <v>75900310</v>
      </c>
      <c r="F20" s="24">
        <v>75900310</v>
      </c>
      <c r="G20" s="24">
        <v>5816558</v>
      </c>
      <c r="H20" s="24">
        <v>6726807</v>
      </c>
      <c r="I20" s="24">
        <v>5313224</v>
      </c>
      <c r="J20" s="24">
        <v>17856589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17856589</v>
      </c>
      <c r="X20" s="24">
        <v>19722352</v>
      </c>
      <c r="Y20" s="24">
        <v>-1865763</v>
      </c>
      <c r="Z20" s="6">
        <v>-9.46</v>
      </c>
      <c r="AA20" s="22">
        <v>75900310</v>
      </c>
    </row>
    <row r="21" spans="1:27" ht="13.5">
      <c r="A21" s="5" t="s">
        <v>48</v>
      </c>
      <c r="B21" s="3"/>
      <c r="C21" s="22">
        <v>25603450</v>
      </c>
      <c r="D21" s="22"/>
      <c r="E21" s="23">
        <v>45960953</v>
      </c>
      <c r="F21" s="24">
        <v>45960953</v>
      </c>
      <c r="G21" s="24">
        <v>1700645</v>
      </c>
      <c r="H21" s="24">
        <v>3600165</v>
      </c>
      <c r="I21" s="24">
        <v>1734776</v>
      </c>
      <c r="J21" s="24">
        <v>7035586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7035586</v>
      </c>
      <c r="X21" s="24">
        <v>13575000</v>
      </c>
      <c r="Y21" s="24">
        <v>-6539414</v>
      </c>
      <c r="Z21" s="6">
        <v>-48.17</v>
      </c>
      <c r="AA21" s="22">
        <v>45960953</v>
      </c>
    </row>
    <row r="22" spans="1:27" ht="13.5">
      <c r="A22" s="5" t="s">
        <v>49</v>
      </c>
      <c r="B22" s="3"/>
      <c r="C22" s="25">
        <v>18370791</v>
      </c>
      <c r="D22" s="25"/>
      <c r="E22" s="26">
        <v>25981911</v>
      </c>
      <c r="F22" s="27">
        <v>25981911</v>
      </c>
      <c r="G22" s="27">
        <v>1211026</v>
      </c>
      <c r="H22" s="27">
        <v>4646939</v>
      </c>
      <c r="I22" s="27">
        <v>1206086</v>
      </c>
      <c r="J22" s="27">
        <v>7064051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7064051</v>
      </c>
      <c r="X22" s="27">
        <v>8916000</v>
      </c>
      <c r="Y22" s="27">
        <v>-1851949</v>
      </c>
      <c r="Z22" s="7">
        <v>-20.77</v>
      </c>
      <c r="AA22" s="25">
        <v>25981911</v>
      </c>
    </row>
    <row r="23" spans="1:27" ht="13.5">
      <c r="A23" s="5" t="s">
        <v>50</v>
      </c>
      <c r="B23" s="3"/>
      <c r="C23" s="22">
        <v>11687181</v>
      </c>
      <c r="D23" s="22"/>
      <c r="E23" s="23">
        <v>15612052</v>
      </c>
      <c r="F23" s="24">
        <v>15612052</v>
      </c>
      <c r="G23" s="24">
        <v>694187</v>
      </c>
      <c r="H23" s="24">
        <v>2837660</v>
      </c>
      <c r="I23" s="24">
        <v>695582</v>
      </c>
      <c r="J23" s="24">
        <v>4227429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4227429</v>
      </c>
      <c r="X23" s="24">
        <v>4702000</v>
      </c>
      <c r="Y23" s="24">
        <v>-474571</v>
      </c>
      <c r="Z23" s="6">
        <v>-10.09</v>
      </c>
      <c r="AA23" s="22">
        <v>15612052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202529102</v>
      </c>
      <c r="D25" s="40">
        <f>+D5+D9+D15+D19+D24</f>
        <v>0</v>
      </c>
      <c r="E25" s="41">
        <f t="shared" si="4"/>
        <v>229440897</v>
      </c>
      <c r="F25" s="42">
        <f t="shared" si="4"/>
        <v>229440897</v>
      </c>
      <c r="G25" s="42">
        <f t="shared" si="4"/>
        <v>20505786</v>
      </c>
      <c r="H25" s="42">
        <f t="shared" si="4"/>
        <v>26245870</v>
      </c>
      <c r="I25" s="42">
        <f t="shared" si="4"/>
        <v>11358998</v>
      </c>
      <c r="J25" s="42">
        <f t="shared" si="4"/>
        <v>58110654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58110654</v>
      </c>
      <c r="X25" s="42">
        <f t="shared" si="4"/>
        <v>76754259</v>
      </c>
      <c r="Y25" s="42">
        <f t="shared" si="4"/>
        <v>-18643605</v>
      </c>
      <c r="Z25" s="43">
        <f>+IF(X25&lt;&gt;0,+(Y25/X25)*100,0)</f>
        <v>-24.28999412267142</v>
      </c>
      <c r="AA25" s="40">
        <f>+AA5+AA9+AA15+AA19+AA24</f>
        <v>229440897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44408685</v>
      </c>
      <c r="D28" s="19">
        <f>SUM(D29:D31)</f>
        <v>0</v>
      </c>
      <c r="E28" s="20">
        <f t="shared" si="5"/>
        <v>43503419</v>
      </c>
      <c r="F28" s="21">
        <f t="shared" si="5"/>
        <v>43503419</v>
      </c>
      <c r="G28" s="21">
        <f t="shared" si="5"/>
        <v>4055199</v>
      </c>
      <c r="H28" s="21">
        <f t="shared" si="5"/>
        <v>2652283</v>
      </c>
      <c r="I28" s="21">
        <f t="shared" si="5"/>
        <v>2474021</v>
      </c>
      <c r="J28" s="21">
        <f t="shared" si="5"/>
        <v>9181503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9181503</v>
      </c>
      <c r="X28" s="21">
        <f t="shared" si="5"/>
        <v>9795400</v>
      </c>
      <c r="Y28" s="21">
        <f t="shared" si="5"/>
        <v>-613897</v>
      </c>
      <c r="Z28" s="4">
        <f>+IF(X28&lt;&gt;0,+(Y28/X28)*100,0)</f>
        <v>-6.2671968474998465</v>
      </c>
      <c r="AA28" s="19">
        <f>SUM(AA29:AA31)</f>
        <v>43503419</v>
      </c>
    </row>
    <row r="29" spans="1:27" ht="13.5">
      <c r="A29" s="5" t="s">
        <v>33</v>
      </c>
      <c r="B29" s="3"/>
      <c r="C29" s="22">
        <v>15184527</v>
      </c>
      <c r="D29" s="22"/>
      <c r="E29" s="23">
        <v>12679680</v>
      </c>
      <c r="F29" s="24">
        <v>12679680</v>
      </c>
      <c r="G29" s="24">
        <v>1421906</v>
      </c>
      <c r="H29" s="24">
        <v>822720</v>
      </c>
      <c r="I29" s="24">
        <v>772341</v>
      </c>
      <c r="J29" s="24">
        <v>3016967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3016967</v>
      </c>
      <c r="X29" s="24">
        <v>3123000</v>
      </c>
      <c r="Y29" s="24">
        <v>-106033</v>
      </c>
      <c r="Z29" s="6">
        <v>-3.4</v>
      </c>
      <c r="AA29" s="22">
        <v>12679680</v>
      </c>
    </row>
    <row r="30" spans="1:27" ht="13.5">
      <c r="A30" s="5" t="s">
        <v>34</v>
      </c>
      <c r="B30" s="3"/>
      <c r="C30" s="25">
        <v>18154705</v>
      </c>
      <c r="D30" s="25"/>
      <c r="E30" s="26">
        <v>18909692</v>
      </c>
      <c r="F30" s="27">
        <v>18909692</v>
      </c>
      <c r="G30" s="27">
        <v>1624916</v>
      </c>
      <c r="H30" s="27">
        <v>1058722</v>
      </c>
      <c r="I30" s="27">
        <v>881246</v>
      </c>
      <c r="J30" s="27">
        <v>3564884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3564884</v>
      </c>
      <c r="X30" s="27">
        <v>3845400</v>
      </c>
      <c r="Y30" s="27">
        <v>-280516</v>
      </c>
      <c r="Z30" s="7">
        <v>-7.29</v>
      </c>
      <c r="AA30" s="25">
        <v>18909692</v>
      </c>
    </row>
    <row r="31" spans="1:27" ht="13.5">
      <c r="A31" s="5" t="s">
        <v>35</v>
      </c>
      <c r="B31" s="3"/>
      <c r="C31" s="22">
        <v>11069453</v>
      </c>
      <c r="D31" s="22"/>
      <c r="E31" s="23">
        <v>11914047</v>
      </c>
      <c r="F31" s="24">
        <v>11914047</v>
      </c>
      <c r="G31" s="24">
        <v>1008377</v>
      </c>
      <c r="H31" s="24">
        <v>770841</v>
      </c>
      <c r="I31" s="24">
        <v>820434</v>
      </c>
      <c r="J31" s="24">
        <v>2599652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2599652</v>
      </c>
      <c r="X31" s="24">
        <v>2827000</v>
      </c>
      <c r="Y31" s="24">
        <v>-227348</v>
      </c>
      <c r="Z31" s="6">
        <v>-8.04</v>
      </c>
      <c r="AA31" s="22">
        <v>11914047</v>
      </c>
    </row>
    <row r="32" spans="1:27" ht="13.5">
      <c r="A32" s="2" t="s">
        <v>36</v>
      </c>
      <c r="B32" s="3"/>
      <c r="C32" s="19">
        <f aca="true" t="shared" si="6" ref="C32:Y32">SUM(C33:C37)</f>
        <v>40070373</v>
      </c>
      <c r="D32" s="19">
        <f>SUM(D33:D37)</f>
        <v>0</v>
      </c>
      <c r="E32" s="20">
        <f t="shared" si="6"/>
        <v>25763914</v>
      </c>
      <c r="F32" s="21">
        <f t="shared" si="6"/>
        <v>25763914</v>
      </c>
      <c r="G32" s="21">
        <f t="shared" si="6"/>
        <v>1643289</v>
      </c>
      <c r="H32" s="21">
        <f t="shared" si="6"/>
        <v>1692724</v>
      </c>
      <c r="I32" s="21">
        <f t="shared" si="6"/>
        <v>1658115</v>
      </c>
      <c r="J32" s="21">
        <f t="shared" si="6"/>
        <v>4994128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4994128</v>
      </c>
      <c r="X32" s="21">
        <f t="shared" si="6"/>
        <v>4961814</v>
      </c>
      <c r="Y32" s="21">
        <f t="shared" si="6"/>
        <v>32314</v>
      </c>
      <c r="Z32" s="4">
        <f>+IF(X32&lt;&gt;0,+(Y32/X32)*100,0)</f>
        <v>0.6512537551790535</v>
      </c>
      <c r="AA32" s="19">
        <f>SUM(AA33:AA37)</f>
        <v>25763914</v>
      </c>
    </row>
    <row r="33" spans="1:27" ht="13.5">
      <c r="A33" s="5" t="s">
        <v>37</v>
      </c>
      <c r="B33" s="3"/>
      <c r="C33" s="22">
        <v>25983271</v>
      </c>
      <c r="D33" s="22"/>
      <c r="E33" s="23">
        <v>10558919</v>
      </c>
      <c r="F33" s="24">
        <v>10558919</v>
      </c>
      <c r="G33" s="24">
        <v>522046</v>
      </c>
      <c r="H33" s="24">
        <v>592445</v>
      </c>
      <c r="I33" s="24">
        <v>613405</v>
      </c>
      <c r="J33" s="24">
        <v>1727896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1727896</v>
      </c>
      <c r="X33" s="24">
        <v>1752150</v>
      </c>
      <c r="Y33" s="24">
        <v>-24254</v>
      </c>
      <c r="Z33" s="6">
        <v>-1.38</v>
      </c>
      <c r="AA33" s="22">
        <v>10558919</v>
      </c>
    </row>
    <row r="34" spans="1:27" ht="13.5">
      <c r="A34" s="5" t="s">
        <v>38</v>
      </c>
      <c r="B34" s="3"/>
      <c r="C34" s="22">
        <v>3340446</v>
      </c>
      <c r="D34" s="22"/>
      <c r="E34" s="23">
        <v>3948387</v>
      </c>
      <c r="F34" s="24">
        <v>3948387</v>
      </c>
      <c r="G34" s="24">
        <v>342455</v>
      </c>
      <c r="H34" s="24">
        <v>335261</v>
      </c>
      <c r="I34" s="24">
        <v>237385</v>
      </c>
      <c r="J34" s="24">
        <v>915101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915101</v>
      </c>
      <c r="X34" s="24">
        <v>824915</v>
      </c>
      <c r="Y34" s="24">
        <v>90186</v>
      </c>
      <c r="Z34" s="6">
        <v>10.93</v>
      </c>
      <c r="AA34" s="22">
        <v>3948387</v>
      </c>
    </row>
    <row r="35" spans="1:27" ht="13.5">
      <c r="A35" s="5" t="s">
        <v>39</v>
      </c>
      <c r="B35" s="3"/>
      <c r="C35" s="22">
        <v>6584009</v>
      </c>
      <c r="D35" s="22"/>
      <c r="E35" s="23">
        <v>9017987</v>
      </c>
      <c r="F35" s="24">
        <v>9017987</v>
      </c>
      <c r="G35" s="24">
        <v>611207</v>
      </c>
      <c r="H35" s="24">
        <v>582582</v>
      </c>
      <c r="I35" s="24">
        <v>633992</v>
      </c>
      <c r="J35" s="24">
        <v>1827781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1827781</v>
      </c>
      <c r="X35" s="24">
        <v>1965500</v>
      </c>
      <c r="Y35" s="24">
        <v>-137719</v>
      </c>
      <c r="Z35" s="6">
        <v>-7.01</v>
      </c>
      <c r="AA35" s="22">
        <v>9017987</v>
      </c>
    </row>
    <row r="36" spans="1:27" ht="13.5">
      <c r="A36" s="5" t="s">
        <v>40</v>
      </c>
      <c r="B36" s="3"/>
      <c r="C36" s="22">
        <v>4087918</v>
      </c>
      <c r="D36" s="22"/>
      <c r="E36" s="23">
        <v>2069402</v>
      </c>
      <c r="F36" s="24">
        <v>2069402</v>
      </c>
      <c r="G36" s="24">
        <v>167581</v>
      </c>
      <c r="H36" s="24">
        <v>182436</v>
      </c>
      <c r="I36" s="24">
        <v>173333</v>
      </c>
      <c r="J36" s="24">
        <v>523350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523350</v>
      </c>
      <c r="X36" s="24">
        <v>377000</v>
      </c>
      <c r="Y36" s="24">
        <v>146350</v>
      </c>
      <c r="Z36" s="6">
        <v>38.82</v>
      </c>
      <c r="AA36" s="22">
        <v>2069402</v>
      </c>
    </row>
    <row r="37" spans="1:27" ht="13.5">
      <c r="A37" s="5" t="s">
        <v>41</v>
      </c>
      <c r="B37" s="3"/>
      <c r="C37" s="25">
        <v>74729</v>
      </c>
      <c r="D37" s="25"/>
      <c r="E37" s="26">
        <v>169219</v>
      </c>
      <c r="F37" s="27">
        <v>169219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42249</v>
      </c>
      <c r="Y37" s="27">
        <v>-42249</v>
      </c>
      <c r="Z37" s="7">
        <v>-100</v>
      </c>
      <c r="AA37" s="25">
        <v>169219</v>
      </c>
    </row>
    <row r="38" spans="1:27" ht="13.5">
      <c r="A38" s="2" t="s">
        <v>42</v>
      </c>
      <c r="B38" s="8"/>
      <c r="C38" s="19">
        <f aca="true" t="shared" si="7" ref="C38:Y38">SUM(C39:C41)</f>
        <v>39017173</v>
      </c>
      <c r="D38" s="19">
        <f>SUM(D39:D41)</f>
        <v>0</v>
      </c>
      <c r="E38" s="20">
        <f t="shared" si="7"/>
        <v>24681256</v>
      </c>
      <c r="F38" s="21">
        <f t="shared" si="7"/>
        <v>24681256</v>
      </c>
      <c r="G38" s="21">
        <f t="shared" si="7"/>
        <v>1121393</v>
      </c>
      <c r="H38" s="21">
        <f t="shared" si="7"/>
        <v>1826096</v>
      </c>
      <c r="I38" s="21">
        <f t="shared" si="7"/>
        <v>1434861</v>
      </c>
      <c r="J38" s="21">
        <f t="shared" si="7"/>
        <v>4382350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4382350</v>
      </c>
      <c r="X38" s="21">
        <f t="shared" si="7"/>
        <v>5426710</v>
      </c>
      <c r="Y38" s="21">
        <f t="shared" si="7"/>
        <v>-1044360</v>
      </c>
      <c r="Z38" s="4">
        <f>+IF(X38&lt;&gt;0,+(Y38/X38)*100,0)</f>
        <v>-19.24480947019465</v>
      </c>
      <c r="AA38" s="19">
        <f>SUM(AA39:AA41)</f>
        <v>24681256</v>
      </c>
    </row>
    <row r="39" spans="1:27" ht="13.5">
      <c r="A39" s="5" t="s">
        <v>43</v>
      </c>
      <c r="B39" s="3"/>
      <c r="C39" s="22">
        <v>18440260</v>
      </c>
      <c r="D39" s="22"/>
      <c r="E39" s="23">
        <v>9647249</v>
      </c>
      <c r="F39" s="24">
        <v>9647249</v>
      </c>
      <c r="G39" s="24">
        <v>528189</v>
      </c>
      <c r="H39" s="24">
        <v>701848</v>
      </c>
      <c r="I39" s="24">
        <v>651335</v>
      </c>
      <c r="J39" s="24">
        <v>1881372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1881372</v>
      </c>
      <c r="X39" s="24">
        <v>1860510</v>
      </c>
      <c r="Y39" s="24">
        <v>20862</v>
      </c>
      <c r="Z39" s="6">
        <v>1.12</v>
      </c>
      <c r="AA39" s="22">
        <v>9647249</v>
      </c>
    </row>
    <row r="40" spans="1:27" ht="13.5">
      <c r="A40" s="5" t="s">
        <v>44</v>
      </c>
      <c r="B40" s="3"/>
      <c r="C40" s="22">
        <v>20576913</v>
      </c>
      <c r="D40" s="22"/>
      <c r="E40" s="23">
        <v>15034007</v>
      </c>
      <c r="F40" s="24">
        <v>15034007</v>
      </c>
      <c r="G40" s="24">
        <v>593204</v>
      </c>
      <c r="H40" s="24">
        <v>1124248</v>
      </c>
      <c r="I40" s="24">
        <v>783526</v>
      </c>
      <c r="J40" s="24">
        <v>2500978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2500978</v>
      </c>
      <c r="X40" s="24">
        <v>3566200</v>
      </c>
      <c r="Y40" s="24">
        <v>-1065222</v>
      </c>
      <c r="Z40" s="6">
        <v>-29.87</v>
      </c>
      <c r="AA40" s="22">
        <v>15034007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143809373</v>
      </c>
      <c r="D42" s="19">
        <f>SUM(D43:D46)</f>
        <v>0</v>
      </c>
      <c r="E42" s="20">
        <f t="shared" si="8"/>
        <v>106811239</v>
      </c>
      <c r="F42" s="21">
        <f t="shared" si="8"/>
        <v>106811239</v>
      </c>
      <c r="G42" s="21">
        <f t="shared" si="8"/>
        <v>9146101</v>
      </c>
      <c r="H42" s="21">
        <f t="shared" si="8"/>
        <v>8983809</v>
      </c>
      <c r="I42" s="21">
        <f t="shared" si="8"/>
        <v>7378016</v>
      </c>
      <c r="J42" s="21">
        <f t="shared" si="8"/>
        <v>25507926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25507926</v>
      </c>
      <c r="X42" s="21">
        <f t="shared" si="8"/>
        <v>29774086</v>
      </c>
      <c r="Y42" s="21">
        <f t="shared" si="8"/>
        <v>-4266160</v>
      </c>
      <c r="Z42" s="4">
        <f>+IF(X42&lt;&gt;0,+(Y42/X42)*100,0)</f>
        <v>-14.32843312133914</v>
      </c>
      <c r="AA42" s="19">
        <f>SUM(AA43:AA46)</f>
        <v>106811239</v>
      </c>
    </row>
    <row r="43" spans="1:27" ht="13.5">
      <c r="A43" s="5" t="s">
        <v>47</v>
      </c>
      <c r="B43" s="3"/>
      <c r="C43" s="22">
        <v>82530035</v>
      </c>
      <c r="D43" s="22"/>
      <c r="E43" s="23">
        <v>64771277</v>
      </c>
      <c r="F43" s="24">
        <v>64771277</v>
      </c>
      <c r="G43" s="24">
        <v>6883680</v>
      </c>
      <c r="H43" s="24">
        <v>6550966</v>
      </c>
      <c r="I43" s="24">
        <v>4756224</v>
      </c>
      <c r="J43" s="24">
        <v>18190870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18190870</v>
      </c>
      <c r="X43" s="24">
        <v>19578765</v>
      </c>
      <c r="Y43" s="24">
        <v>-1387895</v>
      </c>
      <c r="Z43" s="6">
        <v>-7.09</v>
      </c>
      <c r="AA43" s="22">
        <v>64771277</v>
      </c>
    </row>
    <row r="44" spans="1:27" ht="13.5">
      <c r="A44" s="5" t="s">
        <v>48</v>
      </c>
      <c r="B44" s="3"/>
      <c r="C44" s="22">
        <v>32682715</v>
      </c>
      <c r="D44" s="22"/>
      <c r="E44" s="23">
        <v>14979380</v>
      </c>
      <c r="F44" s="24">
        <v>14979380</v>
      </c>
      <c r="G44" s="24">
        <v>612115</v>
      </c>
      <c r="H44" s="24">
        <v>706899</v>
      </c>
      <c r="I44" s="24">
        <v>837134</v>
      </c>
      <c r="J44" s="24">
        <v>2156148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2156148</v>
      </c>
      <c r="X44" s="24">
        <v>4685671</v>
      </c>
      <c r="Y44" s="24">
        <v>-2529523</v>
      </c>
      <c r="Z44" s="6">
        <v>-53.98</v>
      </c>
      <c r="AA44" s="22">
        <v>14979380</v>
      </c>
    </row>
    <row r="45" spans="1:27" ht="13.5">
      <c r="A45" s="5" t="s">
        <v>49</v>
      </c>
      <c r="B45" s="3"/>
      <c r="C45" s="25">
        <v>15771268</v>
      </c>
      <c r="D45" s="25"/>
      <c r="E45" s="26">
        <v>12297448</v>
      </c>
      <c r="F45" s="27">
        <v>12297448</v>
      </c>
      <c r="G45" s="27">
        <v>705863</v>
      </c>
      <c r="H45" s="27">
        <v>769495</v>
      </c>
      <c r="I45" s="27">
        <v>682920</v>
      </c>
      <c r="J45" s="27">
        <v>2158278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2158278</v>
      </c>
      <c r="X45" s="27">
        <v>2413000</v>
      </c>
      <c r="Y45" s="27">
        <v>-254722</v>
      </c>
      <c r="Z45" s="7">
        <v>-10.56</v>
      </c>
      <c r="AA45" s="25">
        <v>12297448</v>
      </c>
    </row>
    <row r="46" spans="1:27" ht="13.5">
      <c r="A46" s="5" t="s">
        <v>50</v>
      </c>
      <c r="B46" s="3"/>
      <c r="C46" s="22">
        <v>12825355</v>
      </c>
      <c r="D46" s="22"/>
      <c r="E46" s="23">
        <v>14763134</v>
      </c>
      <c r="F46" s="24">
        <v>14763134</v>
      </c>
      <c r="G46" s="24">
        <v>944443</v>
      </c>
      <c r="H46" s="24">
        <v>956449</v>
      </c>
      <c r="I46" s="24">
        <v>1101738</v>
      </c>
      <c r="J46" s="24">
        <v>3002630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3002630</v>
      </c>
      <c r="X46" s="24">
        <v>3096650</v>
      </c>
      <c r="Y46" s="24">
        <v>-94020</v>
      </c>
      <c r="Z46" s="6">
        <v>-3.04</v>
      </c>
      <c r="AA46" s="22">
        <v>14763134</v>
      </c>
    </row>
    <row r="47" spans="1:27" ht="13.5">
      <c r="A47" s="2" t="s">
        <v>51</v>
      </c>
      <c r="B47" s="8" t="s">
        <v>52</v>
      </c>
      <c r="C47" s="19">
        <v>1616980</v>
      </c>
      <c r="D47" s="19"/>
      <c r="E47" s="20">
        <v>907364</v>
      </c>
      <c r="F47" s="21">
        <v>907364</v>
      </c>
      <c r="G47" s="21">
        <v>128415</v>
      </c>
      <c r="H47" s="21">
        <v>131363</v>
      </c>
      <c r="I47" s="21">
        <v>150470</v>
      </c>
      <c r="J47" s="21">
        <v>410248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410248</v>
      </c>
      <c r="X47" s="21">
        <v>225498</v>
      </c>
      <c r="Y47" s="21">
        <v>184750</v>
      </c>
      <c r="Z47" s="4">
        <v>81.93</v>
      </c>
      <c r="AA47" s="19">
        <v>907364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268922584</v>
      </c>
      <c r="D48" s="40">
        <f>+D28+D32+D38+D42+D47</f>
        <v>0</v>
      </c>
      <c r="E48" s="41">
        <f t="shared" si="9"/>
        <v>201667192</v>
      </c>
      <c r="F48" s="42">
        <f t="shared" si="9"/>
        <v>201667192</v>
      </c>
      <c r="G48" s="42">
        <f t="shared" si="9"/>
        <v>16094397</v>
      </c>
      <c r="H48" s="42">
        <f t="shared" si="9"/>
        <v>15286275</v>
      </c>
      <c r="I48" s="42">
        <f t="shared" si="9"/>
        <v>13095483</v>
      </c>
      <c r="J48" s="42">
        <f t="shared" si="9"/>
        <v>44476155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44476155</v>
      </c>
      <c r="X48" s="42">
        <f t="shared" si="9"/>
        <v>50183508</v>
      </c>
      <c r="Y48" s="42">
        <f t="shared" si="9"/>
        <v>-5707353</v>
      </c>
      <c r="Z48" s="43">
        <f>+IF(X48&lt;&gt;0,+(Y48/X48)*100,0)</f>
        <v>-11.372965397317381</v>
      </c>
      <c r="AA48" s="40">
        <f>+AA28+AA32+AA38+AA42+AA47</f>
        <v>201667192</v>
      </c>
    </row>
    <row r="49" spans="1:27" ht="13.5">
      <c r="A49" s="14" t="s">
        <v>58</v>
      </c>
      <c r="B49" s="15"/>
      <c r="C49" s="44">
        <f aca="true" t="shared" si="10" ref="C49:Y49">+C25-C48</f>
        <v>-66393482</v>
      </c>
      <c r="D49" s="44">
        <f>+D25-D48</f>
        <v>0</v>
      </c>
      <c r="E49" s="45">
        <f t="shared" si="10"/>
        <v>27773705</v>
      </c>
      <c r="F49" s="46">
        <f t="shared" si="10"/>
        <v>27773705</v>
      </c>
      <c r="G49" s="46">
        <f t="shared" si="10"/>
        <v>4411389</v>
      </c>
      <c r="H49" s="46">
        <f t="shared" si="10"/>
        <v>10959595</v>
      </c>
      <c r="I49" s="46">
        <f t="shared" si="10"/>
        <v>-1736485</v>
      </c>
      <c r="J49" s="46">
        <f t="shared" si="10"/>
        <v>13634499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13634499</v>
      </c>
      <c r="X49" s="46">
        <f>IF(F25=F48,0,X25-X48)</f>
        <v>26570751</v>
      </c>
      <c r="Y49" s="46">
        <f t="shared" si="10"/>
        <v>-12936252</v>
      </c>
      <c r="Z49" s="47">
        <f>+IF(X49&lt;&gt;0,+(Y49/X49)*100,0)</f>
        <v>-48.686060849390365</v>
      </c>
      <c r="AA49" s="44">
        <f>+AA25-AA48</f>
        <v>27773705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31990301</v>
      </c>
      <c r="D5" s="19">
        <f>SUM(D6:D8)</f>
        <v>0</v>
      </c>
      <c r="E5" s="20">
        <f t="shared" si="0"/>
        <v>53780274</v>
      </c>
      <c r="F5" s="21">
        <f t="shared" si="0"/>
        <v>53780274</v>
      </c>
      <c r="G5" s="21">
        <f t="shared" si="0"/>
        <v>10445731</v>
      </c>
      <c r="H5" s="21">
        <f t="shared" si="0"/>
        <v>301199</v>
      </c>
      <c r="I5" s="21">
        <f t="shared" si="0"/>
        <v>3659011</v>
      </c>
      <c r="J5" s="21">
        <f t="shared" si="0"/>
        <v>14405941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14405941</v>
      </c>
      <c r="X5" s="21">
        <f t="shared" si="0"/>
        <v>27974566</v>
      </c>
      <c r="Y5" s="21">
        <f t="shared" si="0"/>
        <v>-13568625</v>
      </c>
      <c r="Z5" s="4">
        <f>+IF(X5&lt;&gt;0,+(Y5/X5)*100,0)</f>
        <v>-48.503433440218515</v>
      </c>
      <c r="AA5" s="19">
        <f>SUM(AA6:AA8)</f>
        <v>53780274</v>
      </c>
    </row>
    <row r="6" spans="1:27" ht="13.5">
      <c r="A6" s="5" t="s">
        <v>33</v>
      </c>
      <c r="B6" s="3"/>
      <c r="C6" s="22">
        <v>22005444</v>
      </c>
      <c r="D6" s="22"/>
      <c r="E6" s="23">
        <v>39156412</v>
      </c>
      <c r="F6" s="24">
        <v>39156412</v>
      </c>
      <c r="G6" s="24">
        <v>4165066</v>
      </c>
      <c r="H6" s="24">
        <v>66076</v>
      </c>
      <c r="I6" s="24">
        <v>3475679</v>
      </c>
      <c r="J6" s="24">
        <v>7706821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7706821</v>
      </c>
      <c r="X6" s="24">
        <v>24392545</v>
      </c>
      <c r="Y6" s="24">
        <v>-16685724</v>
      </c>
      <c r="Z6" s="6">
        <v>-68.41</v>
      </c>
      <c r="AA6" s="22">
        <v>39156412</v>
      </c>
    </row>
    <row r="7" spans="1:27" ht="13.5">
      <c r="A7" s="5" t="s">
        <v>34</v>
      </c>
      <c r="B7" s="3"/>
      <c r="C7" s="25">
        <v>9984857</v>
      </c>
      <c r="D7" s="25"/>
      <c r="E7" s="26">
        <v>14623862</v>
      </c>
      <c r="F7" s="27">
        <v>14623862</v>
      </c>
      <c r="G7" s="27">
        <v>6280665</v>
      </c>
      <c r="H7" s="27">
        <v>235123</v>
      </c>
      <c r="I7" s="27">
        <v>183332</v>
      </c>
      <c r="J7" s="27">
        <v>6699120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6699120</v>
      </c>
      <c r="X7" s="27">
        <v>3582021</v>
      </c>
      <c r="Y7" s="27">
        <v>3117099</v>
      </c>
      <c r="Z7" s="7">
        <v>87.02</v>
      </c>
      <c r="AA7" s="25">
        <v>14623862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88894</v>
      </c>
      <c r="D9" s="19">
        <f>SUM(D10:D14)</f>
        <v>0</v>
      </c>
      <c r="E9" s="20">
        <f t="shared" si="1"/>
        <v>24755</v>
      </c>
      <c r="F9" s="21">
        <f t="shared" si="1"/>
        <v>24755</v>
      </c>
      <c r="G9" s="21">
        <f t="shared" si="1"/>
        <v>1337</v>
      </c>
      <c r="H9" s="21">
        <f t="shared" si="1"/>
        <v>1456</v>
      </c>
      <c r="I9" s="21">
        <f t="shared" si="1"/>
        <v>2065</v>
      </c>
      <c r="J9" s="21">
        <f t="shared" si="1"/>
        <v>4858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4858</v>
      </c>
      <c r="X9" s="21">
        <f t="shared" si="1"/>
        <v>4410</v>
      </c>
      <c r="Y9" s="21">
        <f t="shared" si="1"/>
        <v>448</v>
      </c>
      <c r="Z9" s="4">
        <f>+IF(X9&lt;&gt;0,+(Y9/X9)*100,0)</f>
        <v>10.158730158730158</v>
      </c>
      <c r="AA9" s="19">
        <f>SUM(AA10:AA14)</f>
        <v>24755</v>
      </c>
    </row>
    <row r="10" spans="1:27" ht="13.5">
      <c r="A10" s="5" t="s">
        <v>37</v>
      </c>
      <c r="B10" s="3"/>
      <c r="C10" s="22">
        <v>13345</v>
      </c>
      <c r="D10" s="22"/>
      <c r="E10" s="23">
        <v>6650</v>
      </c>
      <c r="F10" s="24">
        <v>6650</v>
      </c>
      <c r="G10" s="24">
        <v>1234</v>
      </c>
      <c r="H10" s="24">
        <v>932</v>
      </c>
      <c r="I10" s="24">
        <v>855</v>
      </c>
      <c r="J10" s="24">
        <v>3021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3021</v>
      </c>
      <c r="X10" s="24">
        <v>1460</v>
      </c>
      <c r="Y10" s="24">
        <v>1561</v>
      </c>
      <c r="Z10" s="6">
        <v>106.92</v>
      </c>
      <c r="AA10" s="22">
        <v>6650</v>
      </c>
    </row>
    <row r="11" spans="1:27" ht="13.5">
      <c r="A11" s="5" t="s">
        <v>38</v>
      </c>
      <c r="B11" s="3"/>
      <c r="C11" s="22">
        <v>74874</v>
      </c>
      <c r="D11" s="22"/>
      <c r="E11" s="23">
        <v>17400</v>
      </c>
      <c r="F11" s="24">
        <v>17400</v>
      </c>
      <c r="G11" s="24">
        <v>103</v>
      </c>
      <c r="H11" s="24">
        <v>424</v>
      </c>
      <c r="I11" s="24">
        <v>1210</v>
      </c>
      <c r="J11" s="24">
        <v>1737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1737</v>
      </c>
      <c r="X11" s="24">
        <v>2799</v>
      </c>
      <c r="Y11" s="24">
        <v>-1062</v>
      </c>
      <c r="Z11" s="6">
        <v>-37.94</v>
      </c>
      <c r="AA11" s="22">
        <v>17400</v>
      </c>
    </row>
    <row r="12" spans="1:27" ht="13.5">
      <c r="A12" s="5" t="s">
        <v>39</v>
      </c>
      <c r="B12" s="3"/>
      <c r="C12" s="22">
        <v>675</v>
      </c>
      <c r="D12" s="22"/>
      <c r="E12" s="23">
        <v>705</v>
      </c>
      <c r="F12" s="24">
        <v>705</v>
      </c>
      <c r="G12" s="24"/>
      <c r="H12" s="24">
        <v>100</v>
      </c>
      <c r="I12" s="24"/>
      <c r="J12" s="24">
        <v>100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100</v>
      </c>
      <c r="X12" s="24">
        <v>151</v>
      </c>
      <c r="Y12" s="24">
        <v>-51</v>
      </c>
      <c r="Z12" s="6">
        <v>-33.77</v>
      </c>
      <c r="AA12" s="22">
        <v>705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3966</v>
      </c>
      <c r="D15" s="19">
        <f>SUM(D16:D18)</f>
        <v>0</v>
      </c>
      <c r="E15" s="20">
        <f t="shared" si="2"/>
        <v>2000</v>
      </c>
      <c r="F15" s="21">
        <f t="shared" si="2"/>
        <v>2000</v>
      </c>
      <c r="G15" s="21">
        <f t="shared" si="2"/>
        <v>240</v>
      </c>
      <c r="H15" s="21">
        <f t="shared" si="2"/>
        <v>160</v>
      </c>
      <c r="I15" s="21">
        <f t="shared" si="2"/>
        <v>360</v>
      </c>
      <c r="J15" s="21">
        <f t="shared" si="2"/>
        <v>760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760</v>
      </c>
      <c r="X15" s="21">
        <f t="shared" si="2"/>
        <v>328</v>
      </c>
      <c r="Y15" s="21">
        <f t="shared" si="2"/>
        <v>432</v>
      </c>
      <c r="Z15" s="4">
        <f>+IF(X15&lt;&gt;0,+(Y15/X15)*100,0)</f>
        <v>131.70731707317074</v>
      </c>
      <c r="AA15" s="19">
        <f>SUM(AA16:AA18)</f>
        <v>2000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3966</v>
      </c>
      <c r="D17" s="22"/>
      <c r="E17" s="23">
        <v>2000</v>
      </c>
      <c r="F17" s="24">
        <v>2000</v>
      </c>
      <c r="G17" s="24">
        <v>240</v>
      </c>
      <c r="H17" s="24">
        <v>160</v>
      </c>
      <c r="I17" s="24">
        <v>360</v>
      </c>
      <c r="J17" s="24">
        <v>760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760</v>
      </c>
      <c r="X17" s="24">
        <v>328</v>
      </c>
      <c r="Y17" s="24">
        <v>432</v>
      </c>
      <c r="Z17" s="6">
        <v>131.71</v>
      </c>
      <c r="AA17" s="22">
        <v>2000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17978837</v>
      </c>
      <c r="D19" s="19">
        <f>SUM(D20:D23)</f>
        <v>0</v>
      </c>
      <c r="E19" s="20">
        <f t="shared" si="3"/>
        <v>18019972</v>
      </c>
      <c r="F19" s="21">
        <f t="shared" si="3"/>
        <v>18019972</v>
      </c>
      <c r="G19" s="21">
        <f t="shared" si="3"/>
        <v>1471067</v>
      </c>
      <c r="H19" s="21">
        <f t="shared" si="3"/>
        <v>1544304</v>
      </c>
      <c r="I19" s="21">
        <f t="shared" si="3"/>
        <v>1543782</v>
      </c>
      <c r="J19" s="21">
        <f t="shared" si="3"/>
        <v>4559153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4559153</v>
      </c>
      <c r="X19" s="21">
        <f t="shared" si="3"/>
        <v>4098738</v>
      </c>
      <c r="Y19" s="21">
        <f t="shared" si="3"/>
        <v>460415</v>
      </c>
      <c r="Z19" s="4">
        <f>+IF(X19&lt;&gt;0,+(Y19/X19)*100,0)</f>
        <v>11.23309174677669</v>
      </c>
      <c r="AA19" s="19">
        <f>SUM(AA20:AA23)</f>
        <v>18019972</v>
      </c>
    </row>
    <row r="20" spans="1:27" ht="13.5">
      <c r="A20" s="5" t="s">
        <v>47</v>
      </c>
      <c r="B20" s="3"/>
      <c r="C20" s="22">
        <v>7936996</v>
      </c>
      <c r="D20" s="22"/>
      <c r="E20" s="23">
        <v>7981626</v>
      </c>
      <c r="F20" s="24">
        <v>7981626</v>
      </c>
      <c r="G20" s="24">
        <v>653106</v>
      </c>
      <c r="H20" s="24">
        <v>704672</v>
      </c>
      <c r="I20" s="24">
        <v>649368</v>
      </c>
      <c r="J20" s="24">
        <v>2007146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2007146</v>
      </c>
      <c r="X20" s="24">
        <v>2286863</v>
      </c>
      <c r="Y20" s="24">
        <v>-279717</v>
      </c>
      <c r="Z20" s="6">
        <v>-12.23</v>
      </c>
      <c r="AA20" s="22">
        <v>7981626</v>
      </c>
    </row>
    <row r="21" spans="1:27" ht="13.5">
      <c r="A21" s="5" t="s">
        <v>48</v>
      </c>
      <c r="B21" s="3"/>
      <c r="C21" s="22">
        <v>4198771</v>
      </c>
      <c r="D21" s="22"/>
      <c r="E21" s="23">
        <v>4137677</v>
      </c>
      <c r="F21" s="24">
        <v>4137677</v>
      </c>
      <c r="G21" s="24">
        <v>327339</v>
      </c>
      <c r="H21" s="24">
        <v>334458</v>
      </c>
      <c r="I21" s="24">
        <v>390656</v>
      </c>
      <c r="J21" s="24">
        <v>1052453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1052453</v>
      </c>
      <c r="X21" s="24">
        <v>857063</v>
      </c>
      <c r="Y21" s="24">
        <v>195390</v>
      </c>
      <c r="Z21" s="6">
        <v>22.8</v>
      </c>
      <c r="AA21" s="22">
        <v>4137677</v>
      </c>
    </row>
    <row r="22" spans="1:27" ht="13.5">
      <c r="A22" s="5" t="s">
        <v>49</v>
      </c>
      <c r="B22" s="3"/>
      <c r="C22" s="25">
        <v>2722357</v>
      </c>
      <c r="D22" s="25"/>
      <c r="E22" s="26">
        <v>2478859</v>
      </c>
      <c r="F22" s="27">
        <v>2478859</v>
      </c>
      <c r="G22" s="27">
        <v>206964</v>
      </c>
      <c r="H22" s="27">
        <v>218555</v>
      </c>
      <c r="I22" s="27">
        <v>217377</v>
      </c>
      <c r="J22" s="27">
        <v>642896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642896</v>
      </c>
      <c r="X22" s="27">
        <v>389532</v>
      </c>
      <c r="Y22" s="27">
        <v>253364</v>
      </c>
      <c r="Z22" s="7">
        <v>65.04</v>
      </c>
      <c r="AA22" s="25">
        <v>2478859</v>
      </c>
    </row>
    <row r="23" spans="1:27" ht="13.5">
      <c r="A23" s="5" t="s">
        <v>50</v>
      </c>
      <c r="B23" s="3"/>
      <c r="C23" s="22">
        <v>3120713</v>
      </c>
      <c r="D23" s="22"/>
      <c r="E23" s="23">
        <v>3421810</v>
      </c>
      <c r="F23" s="24">
        <v>3421810</v>
      </c>
      <c r="G23" s="24">
        <v>283658</v>
      </c>
      <c r="H23" s="24">
        <v>286619</v>
      </c>
      <c r="I23" s="24">
        <v>286381</v>
      </c>
      <c r="J23" s="24">
        <v>856658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856658</v>
      </c>
      <c r="X23" s="24">
        <v>565280</v>
      </c>
      <c r="Y23" s="24">
        <v>291378</v>
      </c>
      <c r="Z23" s="6">
        <v>51.55</v>
      </c>
      <c r="AA23" s="22">
        <v>3421810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50061998</v>
      </c>
      <c r="D25" s="40">
        <f>+D5+D9+D15+D19+D24</f>
        <v>0</v>
      </c>
      <c r="E25" s="41">
        <f t="shared" si="4"/>
        <v>71827001</v>
      </c>
      <c r="F25" s="42">
        <f t="shared" si="4"/>
        <v>71827001</v>
      </c>
      <c r="G25" s="42">
        <f t="shared" si="4"/>
        <v>11918375</v>
      </c>
      <c r="H25" s="42">
        <f t="shared" si="4"/>
        <v>1847119</v>
      </c>
      <c r="I25" s="42">
        <f t="shared" si="4"/>
        <v>5205218</v>
      </c>
      <c r="J25" s="42">
        <f t="shared" si="4"/>
        <v>18970712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18970712</v>
      </c>
      <c r="X25" s="42">
        <f t="shared" si="4"/>
        <v>32078042</v>
      </c>
      <c r="Y25" s="42">
        <f t="shared" si="4"/>
        <v>-13107330</v>
      </c>
      <c r="Z25" s="43">
        <f>+IF(X25&lt;&gt;0,+(Y25/X25)*100,0)</f>
        <v>-40.860754531090144</v>
      </c>
      <c r="AA25" s="40">
        <f>+AA5+AA9+AA15+AA19+AA24</f>
        <v>71827001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27776311</v>
      </c>
      <c r="D28" s="19">
        <f>SUM(D29:D31)</f>
        <v>0</v>
      </c>
      <c r="E28" s="20">
        <f t="shared" si="5"/>
        <v>32218112</v>
      </c>
      <c r="F28" s="21">
        <f t="shared" si="5"/>
        <v>32218112</v>
      </c>
      <c r="G28" s="21">
        <f t="shared" si="5"/>
        <v>4993863</v>
      </c>
      <c r="H28" s="21">
        <f t="shared" si="5"/>
        <v>881471</v>
      </c>
      <c r="I28" s="21">
        <f t="shared" si="5"/>
        <v>1231688</v>
      </c>
      <c r="J28" s="21">
        <f t="shared" si="5"/>
        <v>7107022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7107022</v>
      </c>
      <c r="X28" s="21">
        <f t="shared" si="5"/>
        <v>5606112</v>
      </c>
      <c r="Y28" s="21">
        <f t="shared" si="5"/>
        <v>1500910</v>
      </c>
      <c r="Z28" s="4">
        <f>+IF(X28&lt;&gt;0,+(Y28/X28)*100,0)</f>
        <v>26.77274374825191</v>
      </c>
      <c r="AA28" s="19">
        <f>SUM(AA29:AA31)</f>
        <v>32218112</v>
      </c>
    </row>
    <row r="29" spans="1:27" ht="13.5">
      <c r="A29" s="5" t="s">
        <v>33</v>
      </c>
      <c r="B29" s="3"/>
      <c r="C29" s="22">
        <v>18234467</v>
      </c>
      <c r="D29" s="22"/>
      <c r="E29" s="23">
        <v>21697749</v>
      </c>
      <c r="F29" s="24">
        <v>21697749</v>
      </c>
      <c r="G29" s="24">
        <v>4501217</v>
      </c>
      <c r="H29" s="24">
        <v>348909</v>
      </c>
      <c r="I29" s="24">
        <v>369130</v>
      </c>
      <c r="J29" s="24">
        <v>5219256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5219256</v>
      </c>
      <c r="X29" s="24">
        <v>3408922</v>
      </c>
      <c r="Y29" s="24">
        <v>1810334</v>
      </c>
      <c r="Z29" s="6">
        <v>53.11</v>
      </c>
      <c r="AA29" s="22">
        <v>21697749</v>
      </c>
    </row>
    <row r="30" spans="1:27" ht="13.5">
      <c r="A30" s="5" t="s">
        <v>34</v>
      </c>
      <c r="B30" s="3"/>
      <c r="C30" s="25">
        <v>7265726</v>
      </c>
      <c r="D30" s="25"/>
      <c r="E30" s="26">
        <v>8432117</v>
      </c>
      <c r="F30" s="27">
        <v>8432117</v>
      </c>
      <c r="G30" s="27">
        <v>354597</v>
      </c>
      <c r="H30" s="27">
        <v>401107</v>
      </c>
      <c r="I30" s="27">
        <v>701901</v>
      </c>
      <c r="J30" s="27">
        <v>1457605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1457605</v>
      </c>
      <c r="X30" s="27">
        <v>1627786</v>
      </c>
      <c r="Y30" s="27">
        <v>-170181</v>
      </c>
      <c r="Z30" s="7">
        <v>-10.45</v>
      </c>
      <c r="AA30" s="25">
        <v>8432117</v>
      </c>
    </row>
    <row r="31" spans="1:27" ht="13.5">
      <c r="A31" s="5" t="s">
        <v>35</v>
      </c>
      <c r="B31" s="3"/>
      <c r="C31" s="22">
        <v>2276118</v>
      </c>
      <c r="D31" s="22"/>
      <c r="E31" s="23">
        <v>2088246</v>
      </c>
      <c r="F31" s="24">
        <v>2088246</v>
      </c>
      <c r="G31" s="24">
        <v>138049</v>
      </c>
      <c r="H31" s="24">
        <v>131455</v>
      </c>
      <c r="I31" s="24">
        <v>160657</v>
      </c>
      <c r="J31" s="24">
        <v>430161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430161</v>
      </c>
      <c r="X31" s="24">
        <v>569404</v>
      </c>
      <c r="Y31" s="24">
        <v>-139243</v>
      </c>
      <c r="Z31" s="6">
        <v>-24.45</v>
      </c>
      <c r="AA31" s="22">
        <v>2088246</v>
      </c>
    </row>
    <row r="32" spans="1:27" ht="13.5">
      <c r="A32" s="2" t="s">
        <v>36</v>
      </c>
      <c r="B32" s="3"/>
      <c r="C32" s="19">
        <f aca="true" t="shared" si="6" ref="C32:Y32">SUM(C33:C37)</f>
        <v>1953688</v>
      </c>
      <c r="D32" s="19">
        <f>SUM(D33:D37)</f>
        <v>0</v>
      </c>
      <c r="E32" s="20">
        <f t="shared" si="6"/>
        <v>2224861</v>
      </c>
      <c r="F32" s="21">
        <f t="shared" si="6"/>
        <v>2224861</v>
      </c>
      <c r="G32" s="21">
        <f t="shared" si="6"/>
        <v>143019</v>
      </c>
      <c r="H32" s="21">
        <f t="shared" si="6"/>
        <v>174405</v>
      </c>
      <c r="I32" s="21">
        <f t="shared" si="6"/>
        <v>168298</v>
      </c>
      <c r="J32" s="21">
        <f t="shared" si="6"/>
        <v>485722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485722</v>
      </c>
      <c r="X32" s="21">
        <f t="shared" si="6"/>
        <v>942783</v>
      </c>
      <c r="Y32" s="21">
        <f t="shared" si="6"/>
        <v>-457061</v>
      </c>
      <c r="Z32" s="4">
        <f>+IF(X32&lt;&gt;0,+(Y32/X32)*100,0)</f>
        <v>-48.47997895592093</v>
      </c>
      <c r="AA32" s="19">
        <f>SUM(AA33:AA37)</f>
        <v>2224861</v>
      </c>
    </row>
    <row r="33" spans="1:27" ht="13.5">
      <c r="A33" s="5" t="s">
        <v>37</v>
      </c>
      <c r="B33" s="3"/>
      <c r="C33" s="22">
        <v>1127753</v>
      </c>
      <c r="D33" s="22"/>
      <c r="E33" s="23">
        <v>1369344</v>
      </c>
      <c r="F33" s="24">
        <v>1369344</v>
      </c>
      <c r="G33" s="24">
        <v>84345</v>
      </c>
      <c r="H33" s="24">
        <v>105969</v>
      </c>
      <c r="I33" s="24">
        <v>98648</v>
      </c>
      <c r="J33" s="24">
        <v>288962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288962</v>
      </c>
      <c r="X33" s="24">
        <v>600999</v>
      </c>
      <c r="Y33" s="24">
        <v>-312037</v>
      </c>
      <c r="Z33" s="6">
        <v>-51.92</v>
      </c>
      <c r="AA33" s="22">
        <v>1369344</v>
      </c>
    </row>
    <row r="34" spans="1:27" ht="13.5">
      <c r="A34" s="5" t="s">
        <v>38</v>
      </c>
      <c r="B34" s="3"/>
      <c r="C34" s="22">
        <v>715828</v>
      </c>
      <c r="D34" s="22"/>
      <c r="E34" s="23">
        <v>687128</v>
      </c>
      <c r="F34" s="24">
        <v>687128</v>
      </c>
      <c r="G34" s="24">
        <v>57441</v>
      </c>
      <c r="H34" s="24">
        <v>63582</v>
      </c>
      <c r="I34" s="24">
        <v>59053</v>
      </c>
      <c r="J34" s="24">
        <v>180076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180076</v>
      </c>
      <c r="X34" s="24">
        <v>210579</v>
      </c>
      <c r="Y34" s="24">
        <v>-30503</v>
      </c>
      <c r="Z34" s="6">
        <v>-14.49</v>
      </c>
      <c r="AA34" s="22">
        <v>687128</v>
      </c>
    </row>
    <row r="35" spans="1:27" ht="13.5">
      <c r="A35" s="5" t="s">
        <v>39</v>
      </c>
      <c r="B35" s="3"/>
      <c r="C35" s="22">
        <v>76666</v>
      </c>
      <c r="D35" s="22"/>
      <c r="E35" s="23">
        <v>111134</v>
      </c>
      <c r="F35" s="24">
        <v>111134</v>
      </c>
      <c r="G35" s="24">
        <v>1233</v>
      </c>
      <c r="H35" s="24">
        <v>2178</v>
      </c>
      <c r="I35" s="24">
        <v>10597</v>
      </c>
      <c r="J35" s="24">
        <v>14008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14008</v>
      </c>
      <c r="X35" s="24">
        <v>124093</v>
      </c>
      <c r="Y35" s="24">
        <v>-110085</v>
      </c>
      <c r="Z35" s="6">
        <v>-88.71</v>
      </c>
      <c r="AA35" s="22">
        <v>111134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33441</v>
      </c>
      <c r="D37" s="25"/>
      <c r="E37" s="26">
        <v>57255</v>
      </c>
      <c r="F37" s="27">
        <v>57255</v>
      </c>
      <c r="G37" s="27"/>
      <c r="H37" s="27">
        <v>2676</v>
      </c>
      <c r="I37" s="27"/>
      <c r="J37" s="27">
        <v>2676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2676</v>
      </c>
      <c r="X37" s="27">
        <v>7112</v>
      </c>
      <c r="Y37" s="27">
        <v>-4436</v>
      </c>
      <c r="Z37" s="7">
        <v>-62.37</v>
      </c>
      <c r="AA37" s="25">
        <v>57255</v>
      </c>
    </row>
    <row r="38" spans="1:27" ht="13.5">
      <c r="A38" s="2" t="s">
        <v>42</v>
      </c>
      <c r="B38" s="8"/>
      <c r="C38" s="19">
        <f aca="true" t="shared" si="7" ref="C38:Y38">SUM(C39:C41)</f>
        <v>2561099</v>
      </c>
      <c r="D38" s="19">
        <f>SUM(D39:D41)</f>
        <v>0</v>
      </c>
      <c r="E38" s="20">
        <f t="shared" si="7"/>
        <v>2970896</v>
      </c>
      <c r="F38" s="21">
        <f t="shared" si="7"/>
        <v>2970896</v>
      </c>
      <c r="G38" s="21">
        <f t="shared" si="7"/>
        <v>154142</v>
      </c>
      <c r="H38" s="21">
        <f t="shared" si="7"/>
        <v>173574</v>
      </c>
      <c r="I38" s="21">
        <f t="shared" si="7"/>
        <v>191781</v>
      </c>
      <c r="J38" s="21">
        <f t="shared" si="7"/>
        <v>519497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519497</v>
      </c>
      <c r="X38" s="21">
        <f t="shared" si="7"/>
        <v>589327</v>
      </c>
      <c r="Y38" s="21">
        <f t="shared" si="7"/>
        <v>-69830</v>
      </c>
      <c r="Z38" s="4">
        <f>+IF(X38&lt;&gt;0,+(Y38/X38)*100,0)</f>
        <v>-11.849109238164889</v>
      </c>
      <c r="AA38" s="19">
        <f>SUM(AA39:AA41)</f>
        <v>2970896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2561099</v>
      </c>
      <c r="D40" s="22"/>
      <c r="E40" s="23">
        <v>2970896</v>
      </c>
      <c r="F40" s="24">
        <v>2970896</v>
      </c>
      <c r="G40" s="24">
        <v>154142</v>
      </c>
      <c r="H40" s="24">
        <v>173574</v>
      </c>
      <c r="I40" s="24">
        <v>191781</v>
      </c>
      <c r="J40" s="24">
        <v>519497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519497</v>
      </c>
      <c r="X40" s="24">
        <v>589327</v>
      </c>
      <c r="Y40" s="24">
        <v>-69830</v>
      </c>
      <c r="Z40" s="6">
        <v>-11.85</v>
      </c>
      <c r="AA40" s="22">
        <v>2970896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14923196</v>
      </c>
      <c r="D42" s="19">
        <f>SUM(D43:D46)</f>
        <v>0</v>
      </c>
      <c r="E42" s="20">
        <f t="shared" si="8"/>
        <v>16365132</v>
      </c>
      <c r="F42" s="21">
        <f t="shared" si="8"/>
        <v>16365132</v>
      </c>
      <c r="G42" s="21">
        <f t="shared" si="8"/>
        <v>1031582</v>
      </c>
      <c r="H42" s="21">
        <f t="shared" si="8"/>
        <v>1478527</v>
      </c>
      <c r="I42" s="21">
        <f t="shared" si="8"/>
        <v>1262776</v>
      </c>
      <c r="J42" s="21">
        <f t="shared" si="8"/>
        <v>3772885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3772885</v>
      </c>
      <c r="X42" s="21">
        <f t="shared" si="8"/>
        <v>4072694</v>
      </c>
      <c r="Y42" s="21">
        <f t="shared" si="8"/>
        <v>-299809</v>
      </c>
      <c r="Z42" s="4">
        <f>+IF(X42&lt;&gt;0,+(Y42/X42)*100,0)</f>
        <v>-7.361441836779292</v>
      </c>
      <c r="AA42" s="19">
        <f>SUM(AA43:AA46)</f>
        <v>16365132</v>
      </c>
    </row>
    <row r="43" spans="1:27" ht="13.5">
      <c r="A43" s="5" t="s">
        <v>47</v>
      </c>
      <c r="B43" s="3"/>
      <c r="C43" s="22">
        <v>8449295</v>
      </c>
      <c r="D43" s="22"/>
      <c r="E43" s="23">
        <v>9310584</v>
      </c>
      <c r="F43" s="24">
        <v>9310584</v>
      </c>
      <c r="G43" s="24">
        <v>676167</v>
      </c>
      <c r="H43" s="24">
        <v>1044317</v>
      </c>
      <c r="I43" s="24">
        <v>852108</v>
      </c>
      <c r="J43" s="24">
        <v>2572592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2572592</v>
      </c>
      <c r="X43" s="24">
        <v>2489343</v>
      </c>
      <c r="Y43" s="24">
        <v>83249</v>
      </c>
      <c r="Z43" s="6">
        <v>3.34</v>
      </c>
      <c r="AA43" s="22">
        <v>9310584</v>
      </c>
    </row>
    <row r="44" spans="1:27" ht="13.5">
      <c r="A44" s="5" t="s">
        <v>48</v>
      </c>
      <c r="B44" s="3"/>
      <c r="C44" s="22">
        <v>1064208</v>
      </c>
      <c r="D44" s="22"/>
      <c r="E44" s="23">
        <v>1166396</v>
      </c>
      <c r="F44" s="24">
        <v>1166396</v>
      </c>
      <c r="G44" s="24">
        <v>50335</v>
      </c>
      <c r="H44" s="24">
        <v>54887</v>
      </c>
      <c r="I44" s="24">
        <v>39720</v>
      </c>
      <c r="J44" s="24">
        <v>144942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144942</v>
      </c>
      <c r="X44" s="24">
        <v>313412</v>
      </c>
      <c r="Y44" s="24">
        <v>-168470</v>
      </c>
      <c r="Z44" s="6">
        <v>-53.75</v>
      </c>
      <c r="AA44" s="22">
        <v>1166396</v>
      </c>
    </row>
    <row r="45" spans="1:27" ht="13.5">
      <c r="A45" s="5" t="s">
        <v>49</v>
      </c>
      <c r="B45" s="3"/>
      <c r="C45" s="25">
        <v>2803791</v>
      </c>
      <c r="D45" s="25"/>
      <c r="E45" s="26">
        <v>2805582</v>
      </c>
      <c r="F45" s="27">
        <v>2805582</v>
      </c>
      <c r="G45" s="27">
        <v>283897</v>
      </c>
      <c r="H45" s="27">
        <v>346757</v>
      </c>
      <c r="I45" s="27">
        <v>318555</v>
      </c>
      <c r="J45" s="27">
        <v>949209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949209</v>
      </c>
      <c r="X45" s="27">
        <v>640873</v>
      </c>
      <c r="Y45" s="27">
        <v>308336</v>
      </c>
      <c r="Z45" s="7">
        <v>48.11</v>
      </c>
      <c r="AA45" s="25">
        <v>2805582</v>
      </c>
    </row>
    <row r="46" spans="1:27" ht="13.5">
      <c r="A46" s="5" t="s">
        <v>50</v>
      </c>
      <c r="B46" s="3"/>
      <c r="C46" s="22">
        <v>2605902</v>
      </c>
      <c r="D46" s="22"/>
      <c r="E46" s="23">
        <v>3082570</v>
      </c>
      <c r="F46" s="24">
        <v>3082570</v>
      </c>
      <c r="G46" s="24">
        <v>21183</v>
      </c>
      <c r="H46" s="24">
        <v>32566</v>
      </c>
      <c r="I46" s="24">
        <v>52393</v>
      </c>
      <c r="J46" s="24">
        <v>106142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106142</v>
      </c>
      <c r="X46" s="24">
        <v>629066</v>
      </c>
      <c r="Y46" s="24">
        <v>-522924</v>
      </c>
      <c r="Z46" s="6">
        <v>-83.13</v>
      </c>
      <c r="AA46" s="22">
        <v>3082570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47214294</v>
      </c>
      <c r="D48" s="40">
        <f>+D28+D32+D38+D42+D47</f>
        <v>0</v>
      </c>
      <c r="E48" s="41">
        <f t="shared" si="9"/>
        <v>53779001</v>
      </c>
      <c r="F48" s="42">
        <f t="shared" si="9"/>
        <v>53779001</v>
      </c>
      <c r="G48" s="42">
        <f t="shared" si="9"/>
        <v>6322606</v>
      </c>
      <c r="H48" s="42">
        <f t="shared" si="9"/>
        <v>2707977</v>
      </c>
      <c r="I48" s="42">
        <f t="shared" si="9"/>
        <v>2854543</v>
      </c>
      <c r="J48" s="42">
        <f t="shared" si="9"/>
        <v>11885126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11885126</v>
      </c>
      <c r="X48" s="42">
        <f t="shared" si="9"/>
        <v>11210916</v>
      </c>
      <c r="Y48" s="42">
        <f t="shared" si="9"/>
        <v>674210</v>
      </c>
      <c r="Z48" s="43">
        <f>+IF(X48&lt;&gt;0,+(Y48/X48)*100,0)</f>
        <v>6.013870766670627</v>
      </c>
      <c r="AA48" s="40">
        <f>+AA28+AA32+AA38+AA42+AA47</f>
        <v>53779001</v>
      </c>
    </row>
    <row r="49" spans="1:27" ht="13.5">
      <c r="A49" s="14" t="s">
        <v>58</v>
      </c>
      <c r="B49" s="15"/>
      <c r="C49" s="44">
        <f aca="true" t="shared" si="10" ref="C49:Y49">+C25-C48</f>
        <v>2847704</v>
      </c>
      <c r="D49" s="44">
        <f>+D25-D48</f>
        <v>0</v>
      </c>
      <c r="E49" s="45">
        <f t="shared" si="10"/>
        <v>18048000</v>
      </c>
      <c r="F49" s="46">
        <f t="shared" si="10"/>
        <v>18048000</v>
      </c>
      <c r="G49" s="46">
        <f t="shared" si="10"/>
        <v>5595769</v>
      </c>
      <c r="H49" s="46">
        <f t="shared" si="10"/>
        <v>-860858</v>
      </c>
      <c r="I49" s="46">
        <f t="shared" si="10"/>
        <v>2350675</v>
      </c>
      <c r="J49" s="46">
        <f t="shared" si="10"/>
        <v>7085586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7085586</v>
      </c>
      <c r="X49" s="46">
        <f>IF(F25=F48,0,X25-X48)</f>
        <v>20867126</v>
      </c>
      <c r="Y49" s="46">
        <f t="shared" si="10"/>
        <v>-13781540</v>
      </c>
      <c r="Z49" s="47">
        <f>+IF(X49&lt;&gt;0,+(Y49/X49)*100,0)</f>
        <v>-66.04426503199339</v>
      </c>
      <c r="AA49" s="44">
        <f>+AA25-AA48</f>
        <v>18048000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30861500</v>
      </c>
      <c r="F5" s="21">
        <f t="shared" si="0"/>
        <v>30861500</v>
      </c>
      <c r="G5" s="21">
        <f t="shared" si="0"/>
        <v>8776104</v>
      </c>
      <c r="H5" s="21">
        <f t="shared" si="0"/>
        <v>1744288</v>
      </c>
      <c r="I5" s="21">
        <f t="shared" si="0"/>
        <v>170860</v>
      </c>
      <c r="J5" s="21">
        <f t="shared" si="0"/>
        <v>10691252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10691252</v>
      </c>
      <c r="X5" s="21">
        <f t="shared" si="0"/>
        <v>14885000</v>
      </c>
      <c r="Y5" s="21">
        <f t="shared" si="0"/>
        <v>-4193748</v>
      </c>
      <c r="Z5" s="4">
        <f>+IF(X5&lt;&gt;0,+(Y5/X5)*100,0)</f>
        <v>-28.1743231441048</v>
      </c>
      <c r="AA5" s="19">
        <f>SUM(AA6:AA8)</f>
        <v>30861500</v>
      </c>
    </row>
    <row r="6" spans="1:27" ht="13.5">
      <c r="A6" s="5" t="s">
        <v>33</v>
      </c>
      <c r="B6" s="3"/>
      <c r="C6" s="22"/>
      <c r="D6" s="22"/>
      <c r="E6" s="23">
        <v>1403000</v>
      </c>
      <c r="F6" s="24">
        <v>1403000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1403000</v>
      </c>
      <c r="Y6" s="24">
        <v>-1403000</v>
      </c>
      <c r="Z6" s="6">
        <v>-100</v>
      </c>
      <c r="AA6" s="22">
        <v>1403000</v>
      </c>
    </row>
    <row r="7" spans="1:27" ht="13.5">
      <c r="A7" s="5" t="s">
        <v>34</v>
      </c>
      <c r="B7" s="3"/>
      <c r="C7" s="25"/>
      <c r="D7" s="25"/>
      <c r="E7" s="26">
        <v>28101500</v>
      </c>
      <c r="F7" s="27">
        <v>28101500</v>
      </c>
      <c r="G7" s="27">
        <v>8776104</v>
      </c>
      <c r="H7" s="27">
        <v>1744288</v>
      </c>
      <c r="I7" s="27">
        <v>170860</v>
      </c>
      <c r="J7" s="27">
        <v>10691252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10691252</v>
      </c>
      <c r="X7" s="27">
        <v>12548000</v>
      </c>
      <c r="Y7" s="27">
        <v>-1856748</v>
      </c>
      <c r="Z7" s="7">
        <v>-14.8</v>
      </c>
      <c r="AA7" s="25">
        <v>28101500</v>
      </c>
    </row>
    <row r="8" spans="1:27" ht="13.5">
      <c r="A8" s="5" t="s">
        <v>35</v>
      </c>
      <c r="B8" s="3"/>
      <c r="C8" s="22"/>
      <c r="D8" s="22"/>
      <c r="E8" s="23">
        <v>1357000</v>
      </c>
      <c r="F8" s="24">
        <v>1357000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934000</v>
      </c>
      <c r="Y8" s="24">
        <v>-934000</v>
      </c>
      <c r="Z8" s="6">
        <v>-100</v>
      </c>
      <c r="AA8" s="22">
        <v>1357000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5081000</v>
      </c>
      <c r="F9" s="21">
        <f t="shared" si="1"/>
        <v>5081000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1376100</v>
      </c>
      <c r="Y9" s="21">
        <f t="shared" si="1"/>
        <v>-1376100</v>
      </c>
      <c r="Z9" s="4">
        <f>+IF(X9&lt;&gt;0,+(Y9/X9)*100,0)</f>
        <v>-100</v>
      </c>
      <c r="AA9" s="19">
        <f>SUM(AA10:AA14)</f>
        <v>5081000</v>
      </c>
    </row>
    <row r="10" spans="1:27" ht="13.5">
      <c r="A10" s="5" t="s">
        <v>37</v>
      </c>
      <c r="B10" s="3"/>
      <c r="C10" s="22"/>
      <c r="D10" s="22"/>
      <c r="E10" s="23">
        <v>5081000</v>
      </c>
      <c r="F10" s="24">
        <v>5081000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1270200</v>
      </c>
      <c r="Y10" s="24">
        <v>-1270200</v>
      </c>
      <c r="Z10" s="6">
        <v>-100</v>
      </c>
      <c r="AA10" s="22">
        <v>5081000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105900</v>
      </c>
      <c r="Y11" s="24">
        <v>-105900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7741000</v>
      </c>
      <c r="H15" s="21">
        <f t="shared" si="2"/>
        <v>0</v>
      </c>
      <c r="I15" s="21">
        <f t="shared" si="2"/>
        <v>0</v>
      </c>
      <c r="J15" s="21">
        <f t="shared" si="2"/>
        <v>7741000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7741000</v>
      </c>
      <c r="X15" s="21">
        <f t="shared" si="2"/>
        <v>0</v>
      </c>
      <c r="Y15" s="21">
        <f t="shared" si="2"/>
        <v>7741000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>
        <v>7741000</v>
      </c>
      <c r="H17" s="24"/>
      <c r="I17" s="24"/>
      <c r="J17" s="24">
        <v>7741000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7741000</v>
      </c>
      <c r="X17" s="24"/>
      <c r="Y17" s="24">
        <v>7741000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13997500</v>
      </c>
      <c r="F19" s="21">
        <f t="shared" si="3"/>
        <v>13997500</v>
      </c>
      <c r="G19" s="21">
        <f t="shared" si="3"/>
        <v>979801</v>
      </c>
      <c r="H19" s="21">
        <f t="shared" si="3"/>
        <v>411639</v>
      </c>
      <c r="I19" s="21">
        <f t="shared" si="3"/>
        <v>987010</v>
      </c>
      <c r="J19" s="21">
        <f t="shared" si="3"/>
        <v>2378450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2378450</v>
      </c>
      <c r="X19" s="21">
        <f t="shared" si="3"/>
        <v>3372800</v>
      </c>
      <c r="Y19" s="21">
        <f t="shared" si="3"/>
        <v>-994350</v>
      </c>
      <c r="Z19" s="4">
        <f>+IF(X19&lt;&gt;0,+(Y19/X19)*100,0)</f>
        <v>-29.481439753320682</v>
      </c>
      <c r="AA19" s="19">
        <f>SUM(AA20:AA23)</f>
        <v>13997500</v>
      </c>
    </row>
    <row r="20" spans="1:27" ht="13.5">
      <c r="A20" s="5" t="s">
        <v>47</v>
      </c>
      <c r="B20" s="3"/>
      <c r="C20" s="22"/>
      <c r="D20" s="22"/>
      <c r="E20" s="23">
        <v>8396900</v>
      </c>
      <c r="F20" s="24">
        <v>8396900</v>
      </c>
      <c r="G20" s="24">
        <v>493405</v>
      </c>
      <c r="H20" s="24">
        <v>172272</v>
      </c>
      <c r="I20" s="24">
        <v>539046</v>
      </c>
      <c r="J20" s="24">
        <v>1204723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1204723</v>
      </c>
      <c r="X20" s="24">
        <v>2040800</v>
      </c>
      <c r="Y20" s="24">
        <v>-836077</v>
      </c>
      <c r="Z20" s="6">
        <v>-40.97</v>
      </c>
      <c r="AA20" s="22">
        <v>8396900</v>
      </c>
    </row>
    <row r="21" spans="1:27" ht="13.5">
      <c r="A21" s="5" t="s">
        <v>48</v>
      </c>
      <c r="B21" s="3"/>
      <c r="C21" s="22"/>
      <c r="D21" s="22"/>
      <c r="E21" s="23">
        <v>2860000</v>
      </c>
      <c r="F21" s="24">
        <v>2860000</v>
      </c>
      <c r="G21" s="24">
        <v>280853</v>
      </c>
      <c r="H21" s="24">
        <v>120597</v>
      </c>
      <c r="I21" s="24">
        <v>301921</v>
      </c>
      <c r="J21" s="24">
        <v>703371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703371</v>
      </c>
      <c r="X21" s="24">
        <v>728000</v>
      </c>
      <c r="Y21" s="24">
        <v>-24629</v>
      </c>
      <c r="Z21" s="6">
        <v>-3.38</v>
      </c>
      <c r="AA21" s="22">
        <v>2860000</v>
      </c>
    </row>
    <row r="22" spans="1:27" ht="13.5">
      <c r="A22" s="5" t="s">
        <v>49</v>
      </c>
      <c r="B22" s="3"/>
      <c r="C22" s="25"/>
      <c r="D22" s="25"/>
      <c r="E22" s="26">
        <v>1909800</v>
      </c>
      <c r="F22" s="27">
        <v>1909800</v>
      </c>
      <c r="G22" s="27">
        <v>123508</v>
      </c>
      <c r="H22" s="27">
        <v>66091</v>
      </c>
      <c r="I22" s="27">
        <v>69662</v>
      </c>
      <c r="J22" s="27">
        <v>259261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259261</v>
      </c>
      <c r="X22" s="27">
        <v>442000</v>
      </c>
      <c r="Y22" s="27">
        <v>-182739</v>
      </c>
      <c r="Z22" s="7">
        <v>-41.34</v>
      </c>
      <c r="AA22" s="25">
        <v>1909800</v>
      </c>
    </row>
    <row r="23" spans="1:27" ht="13.5">
      <c r="A23" s="5" t="s">
        <v>50</v>
      </c>
      <c r="B23" s="3"/>
      <c r="C23" s="22"/>
      <c r="D23" s="22"/>
      <c r="E23" s="23">
        <v>830800</v>
      </c>
      <c r="F23" s="24">
        <v>830800</v>
      </c>
      <c r="G23" s="24">
        <v>82035</v>
      </c>
      <c r="H23" s="24">
        <v>52679</v>
      </c>
      <c r="I23" s="24">
        <v>76381</v>
      </c>
      <c r="J23" s="24">
        <v>211095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211095</v>
      </c>
      <c r="X23" s="24">
        <v>162000</v>
      </c>
      <c r="Y23" s="24">
        <v>49095</v>
      </c>
      <c r="Z23" s="6">
        <v>30.31</v>
      </c>
      <c r="AA23" s="22">
        <v>830800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49940000</v>
      </c>
      <c r="F25" s="42">
        <f t="shared" si="4"/>
        <v>49940000</v>
      </c>
      <c r="G25" s="42">
        <f t="shared" si="4"/>
        <v>17496905</v>
      </c>
      <c r="H25" s="42">
        <f t="shared" si="4"/>
        <v>2155927</v>
      </c>
      <c r="I25" s="42">
        <f t="shared" si="4"/>
        <v>1157870</v>
      </c>
      <c r="J25" s="42">
        <f t="shared" si="4"/>
        <v>20810702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20810702</v>
      </c>
      <c r="X25" s="42">
        <f t="shared" si="4"/>
        <v>19633900</v>
      </c>
      <c r="Y25" s="42">
        <f t="shared" si="4"/>
        <v>1176802</v>
      </c>
      <c r="Z25" s="43">
        <f>+IF(X25&lt;&gt;0,+(Y25/X25)*100,0)</f>
        <v>5.993725138663231</v>
      </c>
      <c r="AA25" s="40">
        <f>+AA5+AA9+AA15+AA19+AA24</f>
        <v>49940000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15659500</v>
      </c>
      <c r="F28" s="21">
        <f t="shared" si="5"/>
        <v>15659500</v>
      </c>
      <c r="G28" s="21">
        <f t="shared" si="5"/>
        <v>1161006</v>
      </c>
      <c r="H28" s="21">
        <f t="shared" si="5"/>
        <v>1997038</v>
      </c>
      <c r="I28" s="21">
        <f t="shared" si="5"/>
        <v>1161503</v>
      </c>
      <c r="J28" s="21">
        <f t="shared" si="5"/>
        <v>4319547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4319547</v>
      </c>
      <c r="X28" s="21">
        <f t="shared" si="5"/>
        <v>3935400</v>
      </c>
      <c r="Y28" s="21">
        <f t="shared" si="5"/>
        <v>384147</v>
      </c>
      <c r="Z28" s="4">
        <f>+IF(X28&lt;&gt;0,+(Y28/X28)*100,0)</f>
        <v>9.761320323220003</v>
      </c>
      <c r="AA28" s="19">
        <f>SUM(AA29:AA31)</f>
        <v>15659500</v>
      </c>
    </row>
    <row r="29" spans="1:27" ht="13.5">
      <c r="A29" s="5" t="s">
        <v>33</v>
      </c>
      <c r="B29" s="3"/>
      <c r="C29" s="22"/>
      <c r="D29" s="22"/>
      <c r="E29" s="23">
        <v>5494300</v>
      </c>
      <c r="F29" s="24">
        <v>5494300</v>
      </c>
      <c r="G29" s="24">
        <v>450616</v>
      </c>
      <c r="H29" s="24">
        <v>402143</v>
      </c>
      <c r="I29" s="24">
        <v>692796</v>
      </c>
      <c r="J29" s="24">
        <v>1545555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1545555</v>
      </c>
      <c r="X29" s="24">
        <v>1373400</v>
      </c>
      <c r="Y29" s="24">
        <v>172155</v>
      </c>
      <c r="Z29" s="6">
        <v>12.53</v>
      </c>
      <c r="AA29" s="22">
        <v>5494300</v>
      </c>
    </row>
    <row r="30" spans="1:27" ht="13.5">
      <c r="A30" s="5" t="s">
        <v>34</v>
      </c>
      <c r="B30" s="3"/>
      <c r="C30" s="25"/>
      <c r="D30" s="25"/>
      <c r="E30" s="26">
        <v>4243500</v>
      </c>
      <c r="F30" s="27">
        <v>4243500</v>
      </c>
      <c r="G30" s="27">
        <v>537199</v>
      </c>
      <c r="H30" s="27">
        <v>714892</v>
      </c>
      <c r="I30" s="27">
        <v>292482</v>
      </c>
      <c r="J30" s="27">
        <v>1544573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1544573</v>
      </c>
      <c r="X30" s="27">
        <v>1368600</v>
      </c>
      <c r="Y30" s="27">
        <v>175973</v>
      </c>
      <c r="Z30" s="7">
        <v>12.86</v>
      </c>
      <c r="AA30" s="25">
        <v>4243500</v>
      </c>
    </row>
    <row r="31" spans="1:27" ht="13.5">
      <c r="A31" s="5" t="s">
        <v>35</v>
      </c>
      <c r="B31" s="3"/>
      <c r="C31" s="22"/>
      <c r="D31" s="22"/>
      <c r="E31" s="23">
        <v>5921700</v>
      </c>
      <c r="F31" s="24">
        <v>5921700</v>
      </c>
      <c r="G31" s="24">
        <v>173191</v>
      </c>
      <c r="H31" s="24">
        <v>880003</v>
      </c>
      <c r="I31" s="24">
        <v>176225</v>
      </c>
      <c r="J31" s="24">
        <v>1229419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1229419</v>
      </c>
      <c r="X31" s="24">
        <v>1193400</v>
      </c>
      <c r="Y31" s="24">
        <v>36019</v>
      </c>
      <c r="Z31" s="6">
        <v>3.02</v>
      </c>
      <c r="AA31" s="22">
        <v>5921700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1794100</v>
      </c>
      <c r="F32" s="21">
        <f t="shared" si="6"/>
        <v>1794100</v>
      </c>
      <c r="G32" s="21">
        <f t="shared" si="6"/>
        <v>256548</v>
      </c>
      <c r="H32" s="21">
        <f t="shared" si="6"/>
        <v>308859</v>
      </c>
      <c r="I32" s="21">
        <f t="shared" si="6"/>
        <v>341632</v>
      </c>
      <c r="J32" s="21">
        <f t="shared" si="6"/>
        <v>907039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907039</v>
      </c>
      <c r="X32" s="21">
        <f t="shared" si="6"/>
        <v>972300</v>
      </c>
      <c r="Y32" s="21">
        <f t="shared" si="6"/>
        <v>-65261</v>
      </c>
      <c r="Z32" s="4">
        <f>+IF(X32&lt;&gt;0,+(Y32/X32)*100,0)</f>
        <v>-6.712023038156947</v>
      </c>
      <c r="AA32" s="19">
        <f>SUM(AA33:AA37)</f>
        <v>1794100</v>
      </c>
    </row>
    <row r="33" spans="1:27" ht="13.5">
      <c r="A33" s="5" t="s">
        <v>37</v>
      </c>
      <c r="B33" s="3"/>
      <c r="C33" s="22"/>
      <c r="D33" s="22"/>
      <c r="E33" s="23">
        <v>857200</v>
      </c>
      <c r="F33" s="24">
        <v>857200</v>
      </c>
      <c r="G33" s="24">
        <v>60922</v>
      </c>
      <c r="H33" s="24">
        <v>308859</v>
      </c>
      <c r="I33" s="24">
        <v>341632</v>
      </c>
      <c r="J33" s="24">
        <v>711413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711413</v>
      </c>
      <c r="X33" s="24">
        <v>236400</v>
      </c>
      <c r="Y33" s="24">
        <v>475013</v>
      </c>
      <c r="Z33" s="6">
        <v>200.94</v>
      </c>
      <c r="AA33" s="22">
        <v>857200</v>
      </c>
    </row>
    <row r="34" spans="1:27" ht="13.5">
      <c r="A34" s="5" t="s">
        <v>38</v>
      </c>
      <c r="B34" s="3"/>
      <c r="C34" s="22"/>
      <c r="D34" s="22"/>
      <c r="E34" s="23">
        <v>936900</v>
      </c>
      <c r="F34" s="24">
        <v>936900</v>
      </c>
      <c r="G34" s="24">
        <v>195626</v>
      </c>
      <c r="H34" s="24"/>
      <c r="I34" s="24"/>
      <c r="J34" s="24">
        <v>195626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195626</v>
      </c>
      <c r="X34" s="24">
        <v>735900</v>
      </c>
      <c r="Y34" s="24">
        <v>-540274</v>
      </c>
      <c r="Z34" s="6">
        <v>-73.42</v>
      </c>
      <c r="AA34" s="22">
        <v>936900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4775750</v>
      </c>
      <c r="F38" s="21">
        <f t="shared" si="7"/>
        <v>4775750</v>
      </c>
      <c r="G38" s="21">
        <f t="shared" si="7"/>
        <v>23092</v>
      </c>
      <c r="H38" s="21">
        <f t="shared" si="7"/>
        <v>15370</v>
      </c>
      <c r="I38" s="21">
        <f t="shared" si="7"/>
        <v>14712</v>
      </c>
      <c r="J38" s="21">
        <f t="shared" si="7"/>
        <v>53174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53174</v>
      </c>
      <c r="X38" s="21">
        <f t="shared" si="7"/>
        <v>886260</v>
      </c>
      <c r="Y38" s="21">
        <f t="shared" si="7"/>
        <v>-833086</v>
      </c>
      <c r="Z38" s="4">
        <f>+IF(X38&lt;&gt;0,+(Y38/X38)*100,0)</f>
        <v>-94.0001805339291</v>
      </c>
      <c r="AA38" s="19">
        <f>SUM(AA39:AA41)</f>
        <v>4775750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4775750</v>
      </c>
      <c r="F40" s="24">
        <v>4775750</v>
      </c>
      <c r="G40" s="24">
        <v>23092</v>
      </c>
      <c r="H40" s="24">
        <v>15370</v>
      </c>
      <c r="I40" s="24">
        <v>14712</v>
      </c>
      <c r="J40" s="24">
        <v>53174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53174</v>
      </c>
      <c r="X40" s="24">
        <v>886260</v>
      </c>
      <c r="Y40" s="24">
        <v>-833086</v>
      </c>
      <c r="Z40" s="6">
        <v>-94</v>
      </c>
      <c r="AA40" s="22">
        <v>4775750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18105750</v>
      </c>
      <c r="F42" s="21">
        <f t="shared" si="8"/>
        <v>18105750</v>
      </c>
      <c r="G42" s="21">
        <f t="shared" si="8"/>
        <v>1284321</v>
      </c>
      <c r="H42" s="21">
        <f t="shared" si="8"/>
        <v>566109</v>
      </c>
      <c r="I42" s="21">
        <f t="shared" si="8"/>
        <v>677621</v>
      </c>
      <c r="J42" s="21">
        <f t="shared" si="8"/>
        <v>2528051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2528051</v>
      </c>
      <c r="X42" s="21">
        <f t="shared" si="8"/>
        <v>4740600</v>
      </c>
      <c r="Y42" s="21">
        <f t="shared" si="8"/>
        <v>-2212549</v>
      </c>
      <c r="Z42" s="4">
        <f>+IF(X42&lt;&gt;0,+(Y42/X42)*100,0)</f>
        <v>-46.67234105387504</v>
      </c>
      <c r="AA42" s="19">
        <f>SUM(AA43:AA46)</f>
        <v>18105750</v>
      </c>
    </row>
    <row r="43" spans="1:27" ht="13.5">
      <c r="A43" s="5" t="s">
        <v>47</v>
      </c>
      <c r="B43" s="3"/>
      <c r="C43" s="22"/>
      <c r="D43" s="22"/>
      <c r="E43" s="23">
        <v>7692450</v>
      </c>
      <c r="F43" s="24">
        <v>7692450</v>
      </c>
      <c r="G43" s="24">
        <v>158888</v>
      </c>
      <c r="H43" s="24">
        <v>67933</v>
      </c>
      <c r="I43" s="24">
        <v>127030</v>
      </c>
      <c r="J43" s="24">
        <v>353851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353851</v>
      </c>
      <c r="X43" s="24">
        <v>1923000</v>
      </c>
      <c r="Y43" s="24">
        <v>-1569149</v>
      </c>
      <c r="Z43" s="6">
        <v>-81.6</v>
      </c>
      <c r="AA43" s="22">
        <v>7692450</v>
      </c>
    </row>
    <row r="44" spans="1:27" ht="13.5">
      <c r="A44" s="5" t="s">
        <v>48</v>
      </c>
      <c r="B44" s="3"/>
      <c r="C44" s="22"/>
      <c r="D44" s="22"/>
      <c r="E44" s="23">
        <v>4500800</v>
      </c>
      <c r="F44" s="24">
        <v>4500800</v>
      </c>
      <c r="G44" s="24">
        <v>411406</v>
      </c>
      <c r="H44" s="24">
        <v>223762</v>
      </c>
      <c r="I44" s="24">
        <v>294718</v>
      </c>
      <c r="J44" s="24">
        <v>929886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929886</v>
      </c>
      <c r="X44" s="24">
        <v>1125300</v>
      </c>
      <c r="Y44" s="24">
        <v>-195414</v>
      </c>
      <c r="Z44" s="6">
        <v>-17.37</v>
      </c>
      <c r="AA44" s="22">
        <v>4500800</v>
      </c>
    </row>
    <row r="45" spans="1:27" ht="13.5">
      <c r="A45" s="5" t="s">
        <v>49</v>
      </c>
      <c r="B45" s="3"/>
      <c r="C45" s="25"/>
      <c r="D45" s="25"/>
      <c r="E45" s="26">
        <v>3939200</v>
      </c>
      <c r="F45" s="27">
        <v>3939200</v>
      </c>
      <c r="G45" s="27">
        <v>654408</v>
      </c>
      <c r="H45" s="27">
        <v>208361</v>
      </c>
      <c r="I45" s="27">
        <v>186351</v>
      </c>
      <c r="J45" s="27">
        <v>1049120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1049120</v>
      </c>
      <c r="X45" s="27">
        <v>1199100</v>
      </c>
      <c r="Y45" s="27">
        <v>-149980</v>
      </c>
      <c r="Z45" s="7">
        <v>-12.51</v>
      </c>
      <c r="AA45" s="25">
        <v>3939200</v>
      </c>
    </row>
    <row r="46" spans="1:27" ht="13.5">
      <c r="A46" s="5" t="s">
        <v>50</v>
      </c>
      <c r="B46" s="3"/>
      <c r="C46" s="22"/>
      <c r="D46" s="22"/>
      <c r="E46" s="23">
        <v>1973300</v>
      </c>
      <c r="F46" s="24">
        <v>1973300</v>
      </c>
      <c r="G46" s="24">
        <v>59619</v>
      </c>
      <c r="H46" s="24">
        <v>66053</v>
      </c>
      <c r="I46" s="24">
        <v>69522</v>
      </c>
      <c r="J46" s="24">
        <v>195194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195194</v>
      </c>
      <c r="X46" s="24">
        <v>493200</v>
      </c>
      <c r="Y46" s="24">
        <v>-298006</v>
      </c>
      <c r="Z46" s="6">
        <v>-60.42</v>
      </c>
      <c r="AA46" s="22">
        <v>1973300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40335100</v>
      </c>
      <c r="F48" s="42">
        <f t="shared" si="9"/>
        <v>40335100</v>
      </c>
      <c r="G48" s="42">
        <f t="shared" si="9"/>
        <v>2724967</v>
      </c>
      <c r="H48" s="42">
        <f t="shared" si="9"/>
        <v>2887376</v>
      </c>
      <c r="I48" s="42">
        <f t="shared" si="9"/>
        <v>2195468</v>
      </c>
      <c r="J48" s="42">
        <f t="shared" si="9"/>
        <v>7807811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7807811</v>
      </c>
      <c r="X48" s="42">
        <f t="shared" si="9"/>
        <v>10534560</v>
      </c>
      <c r="Y48" s="42">
        <f t="shared" si="9"/>
        <v>-2726749</v>
      </c>
      <c r="Z48" s="43">
        <f>+IF(X48&lt;&gt;0,+(Y48/X48)*100,0)</f>
        <v>-25.883843273947843</v>
      </c>
      <c r="AA48" s="40">
        <f>+AA28+AA32+AA38+AA42+AA47</f>
        <v>40335100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9604900</v>
      </c>
      <c r="F49" s="46">
        <f t="shared" si="10"/>
        <v>9604900</v>
      </c>
      <c r="G49" s="46">
        <f t="shared" si="10"/>
        <v>14771938</v>
      </c>
      <c r="H49" s="46">
        <f t="shared" si="10"/>
        <v>-731449</v>
      </c>
      <c r="I49" s="46">
        <f t="shared" si="10"/>
        <v>-1037598</v>
      </c>
      <c r="J49" s="46">
        <f t="shared" si="10"/>
        <v>13002891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13002891</v>
      </c>
      <c r="X49" s="46">
        <f>IF(F25=F48,0,X25-X48)</f>
        <v>9099340</v>
      </c>
      <c r="Y49" s="46">
        <f t="shared" si="10"/>
        <v>3903551</v>
      </c>
      <c r="Z49" s="47">
        <f>+IF(X49&lt;&gt;0,+(Y49/X49)*100,0)</f>
        <v>42.89927621124169</v>
      </c>
      <c r="AA49" s="44">
        <f>+AA25-AA48</f>
        <v>9604900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24182832</v>
      </c>
      <c r="F5" s="21">
        <f t="shared" si="0"/>
        <v>24182832</v>
      </c>
      <c r="G5" s="21">
        <f t="shared" si="0"/>
        <v>9948055</v>
      </c>
      <c r="H5" s="21">
        <f t="shared" si="0"/>
        <v>-272655</v>
      </c>
      <c r="I5" s="21">
        <f t="shared" si="0"/>
        <v>113544</v>
      </c>
      <c r="J5" s="21">
        <f t="shared" si="0"/>
        <v>9788944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9788944</v>
      </c>
      <c r="X5" s="21">
        <f t="shared" si="0"/>
        <v>6158496</v>
      </c>
      <c r="Y5" s="21">
        <f t="shared" si="0"/>
        <v>3630448</v>
      </c>
      <c r="Z5" s="4">
        <f>+IF(X5&lt;&gt;0,+(Y5/X5)*100,0)</f>
        <v>58.95023720077109</v>
      </c>
      <c r="AA5" s="19">
        <f>SUM(AA6:AA8)</f>
        <v>24182832</v>
      </c>
    </row>
    <row r="6" spans="1:27" ht="13.5">
      <c r="A6" s="5" t="s">
        <v>33</v>
      </c>
      <c r="B6" s="3"/>
      <c r="C6" s="22"/>
      <c r="D6" s="22"/>
      <c r="E6" s="23">
        <v>16735000</v>
      </c>
      <c r="F6" s="24">
        <v>16735000</v>
      </c>
      <c r="G6" s="24">
        <v>6621158</v>
      </c>
      <c r="H6" s="24"/>
      <c r="I6" s="24">
        <v>2</v>
      </c>
      <c r="J6" s="24">
        <v>6621160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6621160</v>
      </c>
      <c r="X6" s="24">
        <v>2966000</v>
      </c>
      <c r="Y6" s="24">
        <v>3655160</v>
      </c>
      <c r="Z6" s="6">
        <v>123.24</v>
      </c>
      <c r="AA6" s="22">
        <v>16735000</v>
      </c>
    </row>
    <row r="7" spans="1:27" ht="13.5">
      <c r="A7" s="5" t="s">
        <v>34</v>
      </c>
      <c r="B7" s="3"/>
      <c r="C7" s="25"/>
      <c r="D7" s="25"/>
      <c r="E7" s="26">
        <v>6892513</v>
      </c>
      <c r="F7" s="27">
        <v>6892513</v>
      </c>
      <c r="G7" s="27">
        <v>3275204</v>
      </c>
      <c r="H7" s="27">
        <v>-297537</v>
      </c>
      <c r="I7" s="27">
        <v>-28529</v>
      </c>
      <c r="J7" s="27">
        <v>2949138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2949138</v>
      </c>
      <c r="X7" s="27">
        <v>3014372</v>
      </c>
      <c r="Y7" s="27">
        <v>-65234</v>
      </c>
      <c r="Z7" s="7">
        <v>-2.16</v>
      </c>
      <c r="AA7" s="25">
        <v>6892513</v>
      </c>
    </row>
    <row r="8" spans="1:27" ht="13.5">
      <c r="A8" s="5" t="s">
        <v>35</v>
      </c>
      <c r="B8" s="3"/>
      <c r="C8" s="22"/>
      <c r="D8" s="22"/>
      <c r="E8" s="23">
        <v>555319</v>
      </c>
      <c r="F8" s="24">
        <v>555319</v>
      </c>
      <c r="G8" s="24">
        <v>51693</v>
      </c>
      <c r="H8" s="24">
        <v>24882</v>
      </c>
      <c r="I8" s="24">
        <v>142071</v>
      </c>
      <c r="J8" s="24">
        <v>218646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218646</v>
      </c>
      <c r="X8" s="24">
        <v>178124</v>
      </c>
      <c r="Y8" s="24">
        <v>40522</v>
      </c>
      <c r="Z8" s="6">
        <v>22.75</v>
      </c>
      <c r="AA8" s="22">
        <v>555319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1288201</v>
      </c>
      <c r="F9" s="21">
        <f t="shared" si="1"/>
        <v>1288201</v>
      </c>
      <c r="G9" s="21">
        <f t="shared" si="1"/>
        <v>35464</v>
      </c>
      <c r="H9" s="21">
        <f t="shared" si="1"/>
        <v>1919</v>
      </c>
      <c r="I9" s="21">
        <f t="shared" si="1"/>
        <v>48217</v>
      </c>
      <c r="J9" s="21">
        <f t="shared" si="1"/>
        <v>85600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85600</v>
      </c>
      <c r="X9" s="21">
        <f t="shared" si="1"/>
        <v>161760</v>
      </c>
      <c r="Y9" s="21">
        <f t="shared" si="1"/>
        <v>-76160</v>
      </c>
      <c r="Z9" s="4">
        <f>+IF(X9&lt;&gt;0,+(Y9/X9)*100,0)</f>
        <v>-47.08209693372898</v>
      </c>
      <c r="AA9" s="19">
        <f>SUM(AA10:AA14)</f>
        <v>1288201</v>
      </c>
    </row>
    <row r="10" spans="1:27" ht="13.5">
      <c r="A10" s="5" t="s">
        <v>37</v>
      </c>
      <c r="B10" s="3"/>
      <c r="C10" s="22"/>
      <c r="D10" s="22"/>
      <c r="E10" s="23">
        <v>1288201</v>
      </c>
      <c r="F10" s="24">
        <v>1288201</v>
      </c>
      <c r="G10" s="24">
        <v>35464</v>
      </c>
      <c r="H10" s="24">
        <v>1919</v>
      </c>
      <c r="I10" s="24">
        <v>48217</v>
      </c>
      <c r="J10" s="24">
        <v>85600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85600</v>
      </c>
      <c r="X10" s="24">
        <v>161760</v>
      </c>
      <c r="Y10" s="24">
        <v>-76160</v>
      </c>
      <c r="Z10" s="6">
        <v>-47.08</v>
      </c>
      <c r="AA10" s="22">
        <v>1288201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16921143</v>
      </c>
      <c r="F15" s="21">
        <f t="shared" si="2"/>
        <v>16921143</v>
      </c>
      <c r="G15" s="21">
        <f t="shared" si="2"/>
        <v>209376</v>
      </c>
      <c r="H15" s="21">
        <f t="shared" si="2"/>
        <v>16947</v>
      </c>
      <c r="I15" s="21">
        <f t="shared" si="2"/>
        <v>47049</v>
      </c>
      <c r="J15" s="21">
        <f t="shared" si="2"/>
        <v>273372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273372</v>
      </c>
      <c r="X15" s="21">
        <f t="shared" si="2"/>
        <v>9990763</v>
      </c>
      <c r="Y15" s="21">
        <f t="shared" si="2"/>
        <v>-9717391</v>
      </c>
      <c r="Z15" s="4">
        <f>+IF(X15&lt;&gt;0,+(Y15/X15)*100,0)</f>
        <v>-97.26375252821032</v>
      </c>
      <c r="AA15" s="19">
        <f>SUM(AA16:AA18)</f>
        <v>16921143</v>
      </c>
    </row>
    <row r="16" spans="1:27" ht="13.5">
      <c r="A16" s="5" t="s">
        <v>43</v>
      </c>
      <c r="B16" s="3"/>
      <c r="C16" s="22"/>
      <c r="D16" s="22"/>
      <c r="E16" s="23">
        <v>11615829</v>
      </c>
      <c r="F16" s="24">
        <v>11615829</v>
      </c>
      <c r="G16" s="24">
        <v>522</v>
      </c>
      <c r="H16" s="24">
        <v>9954</v>
      </c>
      <c r="I16" s="24">
        <v>1099</v>
      </c>
      <c r="J16" s="24">
        <v>11575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11575</v>
      </c>
      <c r="X16" s="24">
        <v>9912247</v>
      </c>
      <c r="Y16" s="24">
        <v>-9900672</v>
      </c>
      <c r="Z16" s="6">
        <v>-99.88</v>
      </c>
      <c r="AA16" s="22">
        <v>11615829</v>
      </c>
    </row>
    <row r="17" spans="1:27" ht="13.5">
      <c r="A17" s="5" t="s">
        <v>44</v>
      </c>
      <c r="B17" s="3"/>
      <c r="C17" s="22"/>
      <c r="D17" s="22"/>
      <c r="E17" s="23">
        <v>5305314</v>
      </c>
      <c r="F17" s="24">
        <v>5305314</v>
      </c>
      <c r="G17" s="24">
        <v>208854</v>
      </c>
      <c r="H17" s="24">
        <v>6993</v>
      </c>
      <c r="I17" s="24">
        <v>45950</v>
      </c>
      <c r="J17" s="24">
        <v>261797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261797</v>
      </c>
      <c r="X17" s="24">
        <v>78516</v>
      </c>
      <c r="Y17" s="24">
        <v>183281</v>
      </c>
      <c r="Z17" s="6">
        <v>233.43</v>
      </c>
      <c r="AA17" s="22">
        <v>5305314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29985623</v>
      </c>
      <c r="F19" s="21">
        <f t="shared" si="3"/>
        <v>29985623</v>
      </c>
      <c r="G19" s="21">
        <f t="shared" si="3"/>
        <v>2154555</v>
      </c>
      <c r="H19" s="21">
        <f t="shared" si="3"/>
        <v>1854460</v>
      </c>
      <c r="I19" s="21">
        <f t="shared" si="3"/>
        <v>983273</v>
      </c>
      <c r="J19" s="21">
        <f t="shared" si="3"/>
        <v>4992288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4992288</v>
      </c>
      <c r="X19" s="21">
        <f t="shared" si="3"/>
        <v>10684520</v>
      </c>
      <c r="Y19" s="21">
        <f t="shared" si="3"/>
        <v>-5692232</v>
      </c>
      <c r="Z19" s="4">
        <f>+IF(X19&lt;&gt;0,+(Y19/X19)*100,0)</f>
        <v>-53.27550512329988</v>
      </c>
      <c r="AA19" s="19">
        <f>SUM(AA20:AA23)</f>
        <v>29985623</v>
      </c>
    </row>
    <row r="20" spans="1:27" ht="13.5">
      <c r="A20" s="5" t="s">
        <v>47</v>
      </c>
      <c r="B20" s="3"/>
      <c r="C20" s="22"/>
      <c r="D20" s="22"/>
      <c r="E20" s="23">
        <v>15169692</v>
      </c>
      <c r="F20" s="24">
        <v>15169692</v>
      </c>
      <c r="G20" s="24">
        <v>1060811</v>
      </c>
      <c r="H20" s="24">
        <v>938587</v>
      </c>
      <c r="I20" s="24">
        <v>882100</v>
      </c>
      <c r="J20" s="24">
        <v>2881498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2881498</v>
      </c>
      <c r="X20" s="24">
        <v>6248886</v>
      </c>
      <c r="Y20" s="24">
        <v>-3367388</v>
      </c>
      <c r="Z20" s="6">
        <v>-53.89</v>
      </c>
      <c r="AA20" s="22">
        <v>15169692</v>
      </c>
    </row>
    <row r="21" spans="1:27" ht="13.5">
      <c r="A21" s="5" t="s">
        <v>48</v>
      </c>
      <c r="B21" s="3"/>
      <c r="C21" s="22"/>
      <c r="D21" s="22"/>
      <c r="E21" s="23">
        <v>9685806</v>
      </c>
      <c r="F21" s="24">
        <v>9685806</v>
      </c>
      <c r="G21" s="24">
        <v>754503</v>
      </c>
      <c r="H21" s="24">
        <v>597974</v>
      </c>
      <c r="I21" s="24">
        <v>-226102</v>
      </c>
      <c r="J21" s="24">
        <v>1126375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1126375</v>
      </c>
      <c r="X21" s="24">
        <v>3770467</v>
      </c>
      <c r="Y21" s="24">
        <v>-2644092</v>
      </c>
      <c r="Z21" s="6">
        <v>-70.13</v>
      </c>
      <c r="AA21" s="22">
        <v>9685806</v>
      </c>
    </row>
    <row r="22" spans="1:27" ht="13.5">
      <c r="A22" s="5" t="s">
        <v>49</v>
      </c>
      <c r="B22" s="3"/>
      <c r="C22" s="25"/>
      <c r="D22" s="25"/>
      <c r="E22" s="26">
        <v>3128638</v>
      </c>
      <c r="F22" s="27">
        <v>3128638</v>
      </c>
      <c r="G22" s="27">
        <v>222169</v>
      </c>
      <c r="H22" s="27">
        <v>206338</v>
      </c>
      <c r="I22" s="27">
        <v>214670</v>
      </c>
      <c r="J22" s="27">
        <v>643177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643177</v>
      </c>
      <c r="X22" s="27">
        <v>424507</v>
      </c>
      <c r="Y22" s="27">
        <v>218670</v>
      </c>
      <c r="Z22" s="7">
        <v>51.51</v>
      </c>
      <c r="AA22" s="25">
        <v>3128638</v>
      </c>
    </row>
    <row r="23" spans="1:27" ht="13.5">
      <c r="A23" s="5" t="s">
        <v>50</v>
      </c>
      <c r="B23" s="3"/>
      <c r="C23" s="22"/>
      <c r="D23" s="22"/>
      <c r="E23" s="23">
        <v>2001487</v>
      </c>
      <c r="F23" s="24">
        <v>2001487</v>
      </c>
      <c r="G23" s="24">
        <v>117072</v>
      </c>
      <c r="H23" s="24">
        <v>111561</v>
      </c>
      <c r="I23" s="24">
        <v>112605</v>
      </c>
      <c r="J23" s="24">
        <v>341238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341238</v>
      </c>
      <c r="X23" s="24">
        <v>240660</v>
      </c>
      <c r="Y23" s="24">
        <v>100578</v>
      </c>
      <c r="Z23" s="6">
        <v>41.79</v>
      </c>
      <c r="AA23" s="22">
        <v>2001487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72377799</v>
      </c>
      <c r="F25" s="42">
        <f t="shared" si="4"/>
        <v>72377799</v>
      </c>
      <c r="G25" s="42">
        <f t="shared" si="4"/>
        <v>12347450</v>
      </c>
      <c r="H25" s="42">
        <f t="shared" si="4"/>
        <v>1600671</v>
      </c>
      <c r="I25" s="42">
        <f t="shared" si="4"/>
        <v>1192083</v>
      </c>
      <c r="J25" s="42">
        <f t="shared" si="4"/>
        <v>15140204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15140204</v>
      </c>
      <c r="X25" s="42">
        <f t="shared" si="4"/>
        <v>26995539</v>
      </c>
      <c r="Y25" s="42">
        <f t="shared" si="4"/>
        <v>-11855335</v>
      </c>
      <c r="Z25" s="43">
        <f>+IF(X25&lt;&gt;0,+(Y25/X25)*100,0)</f>
        <v>-43.915904031403116</v>
      </c>
      <c r="AA25" s="40">
        <f>+AA5+AA9+AA15+AA19+AA24</f>
        <v>72377799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26317682</v>
      </c>
      <c r="F28" s="21">
        <f t="shared" si="5"/>
        <v>26317682</v>
      </c>
      <c r="G28" s="21">
        <f t="shared" si="5"/>
        <v>1602063</v>
      </c>
      <c r="H28" s="21">
        <f t="shared" si="5"/>
        <v>1251440</v>
      </c>
      <c r="I28" s="21">
        <f t="shared" si="5"/>
        <v>1622959</v>
      </c>
      <c r="J28" s="21">
        <f t="shared" si="5"/>
        <v>4476462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4476462</v>
      </c>
      <c r="X28" s="21">
        <f t="shared" si="5"/>
        <v>4138712</v>
      </c>
      <c r="Y28" s="21">
        <f t="shared" si="5"/>
        <v>337750</v>
      </c>
      <c r="Z28" s="4">
        <f>+IF(X28&lt;&gt;0,+(Y28/X28)*100,0)</f>
        <v>8.160751460840958</v>
      </c>
      <c r="AA28" s="19">
        <f>SUM(AA29:AA31)</f>
        <v>26317682</v>
      </c>
    </row>
    <row r="29" spans="1:27" ht="13.5">
      <c r="A29" s="5" t="s">
        <v>33</v>
      </c>
      <c r="B29" s="3"/>
      <c r="C29" s="22"/>
      <c r="D29" s="22"/>
      <c r="E29" s="23">
        <v>5842848</v>
      </c>
      <c r="F29" s="24">
        <v>5842848</v>
      </c>
      <c r="G29" s="24">
        <v>373678</v>
      </c>
      <c r="H29" s="24">
        <v>517191</v>
      </c>
      <c r="I29" s="24">
        <v>548347</v>
      </c>
      <c r="J29" s="24">
        <v>1439216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1439216</v>
      </c>
      <c r="X29" s="24">
        <v>1258000</v>
      </c>
      <c r="Y29" s="24">
        <v>181216</v>
      </c>
      <c r="Z29" s="6">
        <v>14.41</v>
      </c>
      <c r="AA29" s="22">
        <v>5842848</v>
      </c>
    </row>
    <row r="30" spans="1:27" ht="13.5">
      <c r="A30" s="5" t="s">
        <v>34</v>
      </c>
      <c r="B30" s="3"/>
      <c r="C30" s="25"/>
      <c r="D30" s="25"/>
      <c r="E30" s="26">
        <v>16037183</v>
      </c>
      <c r="F30" s="27">
        <v>16037183</v>
      </c>
      <c r="G30" s="27">
        <v>800196</v>
      </c>
      <c r="H30" s="27">
        <v>460420</v>
      </c>
      <c r="I30" s="27">
        <v>786698</v>
      </c>
      <c r="J30" s="27">
        <v>2047314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2047314</v>
      </c>
      <c r="X30" s="27">
        <v>2314552</v>
      </c>
      <c r="Y30" s="27">
        <v>-267238</v>
      </c>
      <c r="Z30" s="7">
        <v>-11.55</v>
      </c>
      <c r="AA30" s="25">
        <v>16037183</v>
      </c>
    </row>
    <row r="31" spans="1:27" ht="13.5">
      <c r="A31" s="5" t="s">
        <v>35</v>
      </c>
      <c r="B31" s="3"/>
      <c r="C31" s="22"/>
      <c r="D31" s="22"/>
      <c r="E31" s="23">
        <v>4437651</v>
      </c>
      <c r="F31" s="24">
        <v>4437651</v>
      </c>
      <c r="G31" s="24">
        <v>428189</v>
      </c>
      <c r="H31" s="24">
        <v>273829</v>
      </c>
      <c r="I31" s="24">
        <v>287914</v>
      </c>
      <c r="J31" s="24">
        <v>989932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989932</v>
      </c>
      <c r="X31" s="24">
        <v>566160</v>
      </c>
      <c r="Y31" s="24">
        <v>423772</v>
      </c>
      <c r="Z31" s="6">
        <v>74.85</v>
      </c>
      <c r="AA31" s="22">
        <v>4437651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1225124</v>
      </c>
      <c r="F32" s="21">
        <f t="shared" si="6"/>
        <v>1225124</v>
      </c>
      <c r="G32" s="21">
        <f t="shared" si="6"/>
        <v>59234</v>
      </c>
      <c r="H32" s="21">
        <f t="shared" si="6"/>
        <v>79632</v>
      </c>
      <c r="I32" s="21">
        <f t="shared" si="6"/>
        <v>81186</v>
      </c>
      <c r="J32" s="21">
        <f t="shared" si="6"/>
        <v>220052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220052</v>
      </c>
      <c r="X32" s="21">
        <f t="shared" si="6"/>
        <v>282423</v>
      </c>
      <c r="Y32" s="21">
        <f t="shared" si="6"/>
        <v>-62371</v>
      </c>
      <c r="Z32" s="4">
        <f>+IF(X32&lt;&gt;0,+(Y32/X32)*100,0)</f>
        <v>-22.084249512256438</v>
      </c>
      <c r="AA32" s="19">
        <f>SUM(AA33:AA37)</f>
        <v>1225124</v>
      </c>
    </row>
    <row r="33" spans="1:27" ht="13.5">
      <c r="A33" s="5" t="s">
        <v>37</v>
      </c>
      <c r="B33" s="3"/>
      <c r="C33" s="22"/>
      <c r="D33" s="22"/>
      <c r="E33" s="23">
        <v>1170632</v>
      </c>
      <c r="F33" s="24">
        <v>1170632</v>
      </c>
      <c r="G33" s="24">
        <v>59234</v>
      </c>
      <c r="H33" s="24">
        <v>79632</v>
      </c>
      <c r="I33" s="24">
        <v>79760</v>
      </c>
      <c r="J33" s="24">
        <v>218626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218626</v>
      </c>
      <c r="X33" s="24">
        <v>275873</v>
      </c>
      <c r="Y33" s="24">
        <v>-57247</v>
      </c>
      <c r="Z33" s="6">
        <v>-20.75</v>
      </c>
      <c r="AA33" s="22">
        <v>1170632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54492</v>
      </c>
      <c r="F35" s="24">
        <v>54492</v>
      </c>
      <c r="G35" s="24"/>
      <c r="H35" s="24"/>
      <c r="I35" s="24">
        <v>1426</v>
      </c>
      <c r="J35" s="24">
        <v>1426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1426</v>
      </c>
      <c r="X35" s="24">
        <v>6550</v>
      </c>
      <c r="Y35" s="24">
        <v>-5124</v>
      </c>
      <c r="Z35" s="6">
        <v>-78.23</v>
      </c>
      <c r="AA35" s="22">
        <v>54492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12349841</v>
      </c>
      <c r="F38" s="21">
        <f t="shared" si="7"/>
        <v>12349841</v>
      </c>
      <c r="G38" s="21">
        <f t="shared" si="7"/>
        <v>554038</v>
      </c>
      <c r="H38" s="21">
        <f t="shared" si="7"/>
        <v>615576</v>
      </c>
      <c r="I38" s="21">
        <f t="shared" si="7"/>
        <v>738365</v>
      </c>
      <c r="J38" s="21">
        <f t="shared" si="7"/>
        <v>1907979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1907979</v>
      </c>
      <c r="X38" s="21">
        <f t="shared" si="7"/>
        <v>2157828</v>
      </c>
      <c r="Y38" s="21">
        <f t="shared" si="7"/>
        <v>-249849</v>
      </c>
      <c r="Z38" s="4">
        <f>+IF(X38&lt;&gt;0,+(Y38/X38)*100,0)</f>
        <v>-11.57872638597701</v>
      </c>
      <c r="AA38" s="19">
        <f>SUM(AA39:AA41)</f>
        <v>12349841</v>
      </c>
    </row>
    <row r="39" spans="1:27" ht="13.5">
      <c r="A39" s="5" t="s">
        <v>43</v>
      </c>
      <c r="B39" s="3"/>
      <c r="C39" s="22"/>
      <c r="D39" s="22"/>
      <c r="E39" s="23">
        <v>9749699</v>
      </c>
      <c r="F39" s="24">
        <v>9749699</v>
      </c>
      <c r="G39" s="24">
        <v>486193</v>
      </c>
      <c r="H39" s="24">
        <v>548228</v>
      </c>
      <c r="I39" s="24">
        <v>620237</v>
      </c>
      <c r="J39" s="24">
        <v>1654658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1654658</v>
      </c>
      <c r="X39" s="24">
        <v>1533248</v>
      </c>
      <c r="Y39" s="24">
        <v>121410</v>
      </c>
      <c r="Z39" s="6">
        <v>7.92</v>
      </c>
      <c r="AA39" s="22">
        <v>9749699</v>
      </c>
    </row>
    <row r="40" spans="1:27" ht="13.5">
      <c r="A40" s="5" t="s">
        <v>44</v>
      </c>
      <c r="B40" s="3"/>
      <c r="C40" s="22"/>
      <c r="D40" s="22"/>
      <c r="E40" s="23">
        <v>2600142</v>
      </c>
      <c r="F40" s="24">
        <v>2600142</v>
      </c>
      <c r="G40" s="24">
        <v>67845</v>
      </c>
      <c r="H40" s="24">
        <v>67348</v>
      </c>
      <c r="I40" s="24">
        <v>118128</v>
      </c>
      <c r="J40" s="24">
        <v>253321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253321</v>
      </c>
      <c r="X40" s="24">
        <v>624580</v>
      </c>
      <c r="Y40" s="24">
        <v>-371259</v>
      </c>
      <c r="Z40" s="6">
        <v>-59.44</v>
      </c>
      <c r="AA40" s="22">
        <v>2600142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15244591</v>
      </c>
      <c r="F42" s="21">
        <f t="shared" si="8"/>
        <v>15244591</v>
      </c>
      <c r="G42" s="21">
        <f t="shared" si="8"/>
        <v>470737</v>
      </c>
      <c r="H42" s="21">
        <f t="shared" si="8"/>
        <v>520636</v>
      </c>
      <c r="I42" s="21">
        <f t="shared" si="8"/>
        <v>607309</v>
      </c>
      <c r="J42" s="21">
        <f t="shared" si="8"/>
        <v>1598682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1598682</v>
      </c>
      <c r="X42" s="21">
        <f t="shared" si="8"/>
        <v>2685721</v>
      </c>
      <c r="Y42" s="21">
        <f t="shared" si="8"/>
        <v>-1087039</v>
      </c>
      <c r="Z42" s="4">
        <f>+IF(X42&lt;&gt;0,+(Y42/X42)*100,0)</f>
        <v>-40.47475519609073</v>
      </c>
      <c r="AA42" s="19">
        <f>SUM(AA43:AA46)</f>
        <v>15244591</v>
      </c>
    </row>
    <row r="43" spans="1:27" ht="13.5">
      <c r="A43" s="5" t="s">
        <v>47</v>
      </c>
      <c r="B43" s="3"/>
      <c r="C43" s="22"/>
      <c r="D43" s="22"/>
      <c r="E43" s="23">
        <v>8270776</v>
      </c>
      <c r="F43" s="24">
        <v>8270776</v>
      </c>
      <c r="G43" s="24">
        <v>69699</v>
      </c>
      <c r="H43" s="24">
        <v>73466</v>
      </c>
      <c r="I43" s="24">
        <v>85040</v>
      </c>
      <c r="J43" s="24">
        <v>228205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228205</v>
      </c>
      <c r="X43" s="24">
        <v>1123540</v>
      </c>
      <c r="Y43" s="24">
        <v>-895335</v>
      </c>
      <c r="Z43" s="6">
        <v>-79.69</v>
      </c>
      <c r="AA43" s="22">
        <v>8270776</v>
      </c>
    </row>
    <row r="44" spans="1:27" ht="13.5">
      <c r="A44" s="5" t="s">
        <v>48</v>
      </c>
      <c r="B44" s="3"/>
      <c r="C44" s="22"/>
      <c r="D44" s="22"/>
      <c r="E44" s="23">
        <v>3823085</v>
      </c>
      <c r="F44" s="24">
        <v>3823085</v>
      </c>
      <c r="G44" s="24">
        <v>227067</v>
      </c>
      <c r="H44" s="24">
        <v>282739</v>
      </c>
      <c r="I44" s="24">
        <v>334322</v>
      </c>
      <c r="J44" s="24">
        <v>844128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844128</v>
      </c>
      <c r="X44" s="24">
        <v>836121</v>
      </c>
      <c r="Y44" s="24">
        <v>8007</v>
      </c>
      <c r="Z44" s="6">
        <v>0.96</v>
      </c>
      <c r="AA44" s="22">
        <v>3823085</v>
      </c>
    </row>
    <row r="45" spans="1:27" ht="13.5">
      <c r="A45" s="5" t="s">
        <v>49</v>
      </c>
      <c r="B45" s="3"/>
      <c r="C45" s="25"/>
      <c r="D45" s="25"/>
      <c r="E45" s="26">
        <v>1687061</v>
      </c>
      <c r="F45" s="27">
        <v>1687061</v>
      </c>
      <c r="G45" s="27">
        <v>83033</v>
      </c>
      <c r="H45" s="27">
        <v>85802</v>
      </c>
      <c r="I45" s="27">
        <v>89760</v>
      </c>
      <c r="J45" s="27">
        <v>258595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258595</v>
      </c>
      <c r="X45" s="27">
        <v>336799</v>
      </c>
      <c r="Y45" s="27">
        <v>-78204</v>
      </c>
      <c r="Z45" s="7">
        <v>-23.22</v>
      </c>
      <c r="AA45" s="25">
        <v>1687061</v>
      </c>
    </row>
    <row r="46" spans="1:27" ht="13.5">
      <c r="A46" s="5" t="s">
        <v>50</v>
      </c>
      <c r="B46" s="3"/>
      <c r="C46" s="22"/>
      <c r="D46" s="22"/>
      <c r="E46" s="23">
        <v>1463669</v>
      </c>
      <c r="F46" s="24">
        <v>1463669</v>
      </c>
      <c r="G46" s="24">
        <v>90938</v>
      </c>
      <c r="H46" s="24">
        <v>78629</v>
      </c>
      <c r="I46" s="24">
        <v>98187</v>
      </c>
      <c r="J46" s="24">
        <v>267754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267754</v>
      </c>
      <c r="X46" s="24">
        <v>389261</v>
      </c>
      <c r="Y46" s="24">
        <v>-121507</v>
      </c>
      <c r="Z46" s="6">
        <v>-31.21</v>
      </c>
      <c r="AA46" s="22">
        <v>1463669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55137238</v>
      </c>
      <c r="F48" s="42">
        <f t="shared" si="9"/>
        <v>55137238</v>
      </c>
      <c r="G48" s="42">
        <f t="shared" si="9"/>
        <v>2686072</v>
      </c>
      <c r="H48" s="42">
        <f t="shared" si="9"/>
        <v>2467284</v>
      </c>
      <c r="I48" s="42">
        <f t="shared" si="9"/>
        <v>3049819</v>
      </c>
      <c r="J48" s="42">
        <f t="shared" si="9"/>
        <v>8203175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8203175</v>
      </c>
      <c r="X48" s="42">
        <f t="shared" si="9"/>
        <v>9264684</v>
      </c>
      <c r="Y48" s="42">
        <f t="shared" si="9"/>
        <v>-1061509</v>
      </c>
      <c r="Z48" s="43">
        <f>+IF(X48&lt;&gt;0,+(Y48/X48)*100,0)</f>
        <v>-11.457584522040904</v>
      </c>
      <c r="AA48" s="40">
        <f>+AA28+AA32+AA38+AA42+AA47</f>
        <v>55137238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17240561</v>
      </c>
      <c r="F49" s="46">
        <f t="shared" si="10"/>
        <v>17240561</v>
      </c>
      <c r="G49" s="46">
        <f t="shared" si="10"/>
        <v>9661378</v>
      </c>
      <c r="H49" s="46">
        <f t="shared" si="10"/>
        <v>-866613</v>
      </c>
      <c r="I49" s="46">
        <f t="shared" si="10"/>
        <v>-1857736</v>
      </c>
      <c r="J49" s="46">
        <f t="shared" si="10"/>
        <v>6937029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6937029</v>
      </c>
      <c r="X49" s="46">
        <f>IF(F25=F48,0,X25-X48)</f>
        <v>17730855</v>
      </c>
      <c r="Y49" s="46">
        <f t="shared" si="10"/>
        <v>-10793826</v>
      </c>
      <c r="Z49" s="47">
        <f>+IF(X49&lt;&gt;0,+(Y49/X49)*100,0)</f>
        <v>-60.8759476065875</v>
      </c>
      <c r="AA49" s="44">
        <f>+AA25-AA48</f>
        <v>17240561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24954106</v>
      </c>
      <c r="D5" s="19">
        <f>SUM(D6:D8)</f>
        <v>0</v>
      </c>
      <c r="E5" s="20">
        <f t="shared" si="0"/>
        <v>43145000</v>
      </c>
      <c r="F5" s="21">
        <f t="shared" si="0"/>
        <v>43145000</v>
      </c>
      <c r="G5" s="21">
        <f t="shared" si="0"/>
        <v>6997297</v>
      </c>
      <c r="H5" s="21">
        <f t="shared" si="0"/>
        <v>8884108</v>
      </c>
      <c r="I5" s="21">
        <f t="shared" si="0"/>
        <v>248675</v>
      </c>
      <c r="J5" s="21">
        <f t="shared" si="0"/>
        <v>16130080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16130080</v>
      </c>
      <c r="X5" s="21">
        <f t="shared" si="0"/>
        <v>6257817</v>
      </c>
      <c r="Y5" s="21">
        <f t="shared" si="0"/>
        <v>9872263</v>
      </c>
      <c r="Z5" s="4">
        <f>+IF(X5&lt;&gt;0,+(Y5/X5)*100,0)</f>
        <v>157.75889579385273</v>
      </c>
      <c r="AA5" s="19">
        <f>SUM(AA6:AA8)</f>
        <v>43145000</v>
      </c>
    </row>
    <row r="6" spans="1:27" ht="13.5">
      <c r="A6" s="5" t="s">
        <v>33</v>
      </c>
      <c r="B6" s="3"/>
      <c r="C6" s="22">
        <v>747675</v>
      </c>
      <c r="D6" s="22"/>
      <c r="E6" s="23">
        <v>673000</v>
      </c>
      <c r="F6" s="24">
        <v>673000</v>
      </c>
      <c r="G6" s="24">
        <v>222628</v>
      </c>
      <c r="H6" s="24">
        <v>11287</v>
      </c>
      <c r="I6" s="24">
        <v>623</v>
      </c>
      <c r="J6" s="24">
        <v>234538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234538</v>
      </c>
      <c r="X6" s="24">
        <v>191532</v>
      </c>
      <c r="Y6" s="24">
        <v>43006</v>
      </c>
      <c r="Z6" s="6">
        <v>22.45</v>
      </c>
      <c r="AA6" s="22">
        <v>673000</v>
      </c>
    </row>
    <row r="7" spans="1:27" ht="13.5">
      <c r="A7" s="5" t="s">
        <v>34</v>
      </c>
      <c r="B7" s="3"/>
      <c r="C7" s="25">
        <v>23438771</v>
      </c>
      <c r="D7" s="25"/>
      <c r="E7" s="26">
        <v>39967000</v>
      </c>
      <c r="F7" s="27">
        <v>39967000</v>
      </c>
      <c r="G7" s="27">
        <v>6760687</v>
      </c>
      <c r="H7" s="27">
        <v>8811544</v>
      </c>
      <c r="I7" s="27">
        <v>191905</v>
      </c>
      <c r="J7" s="27">
        <v>15764136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15764136</v>
      </c>
      <c r="X7" s="27">
        <v>5880660</v>
      </c>
      <c r="Y7" s="27">
        <v>9883476</v>
      </c>
      <c r="Z7" s="7">
        <v>168.07</v>
      </c>
      <c r="AA7" s="25">
        <v>39967000</v>
      </c>
    </row>
    <row r="8" spans="1:27" ht="13.5">
      <c r="A8" s="5" t="s">
        <v>35</v>
      </c>
      <c r="B8" s="3"/>
      <c r="C8" s="22">
        <v>767660</v>
      </c>
      <c r="D8" s="22"/>
      <c r="E8" s="23">
        <v>2505000</v>
      </c>
      <c r="F8" s="24">
        <v>2505000</v>
      </c>
      <c r="G8" s="24">
        <v>13982</v>
      </c>
      <c r="H8" s="24">
        <v>61277</v>
      </c>
      <c r="I8" s="24">
        <v>56147</v>
      </c>
      <c r="J8" s="24">
        <v>131406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131406</v>
      </c>
      <c r="X8" s="24">
        <v>185625</v>
      </c>
      <c r="Y8" s="24">
        <v>-54219</v>
      </c>
      <c r="Z8" s="6">
        <v>-29.21</v>
      </c>
      <c r="AA8" s="22">
        <v>2505000</v>
      </c>
    </row>
    <row r="9" spans="1:27" ht="13.5">
      <c r="A9" s="2" t="s">
        <v>36</v>
      </c>
      <c r="B9" s="3"/>
      <c r="C9" s="19">
        <f aca="true" t="shared" si="1" ref="C9:Y9">SUM(C10:C14)</f>
        <v>2197183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18173</v>
      </c>
      <c r="H9" s="21">
        <f t="shared" si="1"/>
        <v>454362</v>
      </c>
      <c r="I9" s="21">
        <f t="shared" si="1"/>
        <v>7221</v>
      </c>
      <c r="J9" s="21">
        <f t="shared" si="1"/>
        <v>479756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479756</v>
      </c>
      <c r="X9" s="21">
        <f t="shared" si="1"/>
        <v>202251</v>
      </c>
      <c r="Y9" s="21">
        <f t="shared" si="1"/>
        <v>277505</v>
      </c>
      <c r="Z9" s="4">
        <f>+IF(X9&lt;&gt;0,+(Y9/X9)*100,0)</f>
        <v>137.2082214673846</v>
      </c>
      <c r="AA9" s="19">
        <f>SUM(AA10:AA14)</f>
        <v>0</v>
      </c>
    </row>
    <row r="10" spans="1:27" ht="13.5">
      <c r="A10" s="5" t="s">
        <v>37</v>
      </c>
      <c r="B10" s="3"/>
      <c r="C10" s="22">
        <v>1072420</v>
      </c>
      <c r="D10" s="22"/>
      <c r="E10" s="23"/>
      <c r="F10" s="24"/>
      <c r="G10" s="24">
        <v>16298</v>
      </c>
      <c r="H10" s="24">
        <v>452887</v>
      </c>
      <c r="I10" s="24">
        <v>4446</v>
      </c>
      <c r="J10" s="24">
        <v>473631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473631</v>
      </c>
      <c r="X10" s="24">
        <v>187251</v>
      </c>
      <c r="Y10" s="24">
        <v>286380</v>
      </c>
      <c r="Z10" s="6">
        <v>152.94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1124763</v>
      </c>
      <c r="D12" s="22"/>
      <c r="E12" s="23"/>
      <c r="F12" s="24"/>
      <c r="G12" s="24">
        <v>1875</v>
      </c>
      <c r="H12" s="24">
        <v>1475</v>
      </c>
      <c r="I12" s="24">
        <v>2775</v>
      </c>
      <c r="J12" s="24">
        <v>6125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6125</v>
      </c>
      <c r="X12" s="24"/>
      <c r="Y12" s="24">
        <v>6125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15000</v>
      </c>
      <c r="Y13" s="24">
        <v>-15000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16845826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7473</v>
      </c>
      <c r="H15" s="21">
        <f t="shared" si="2"/>
        <v>0</v>
      </c>
      <c r="I15" s="21">
        <f t="shared" si="2"/>
        <v>0</v>
      </c>
      <c r="J15" s="21">
        <f t="shared" si="2"/>
        <v>7473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7473</v>
      </c>
      <c r="X15" s="21">
        <f t="shared" si="2"/>
        <v>5062713</v>
      </c>
      <c r="Y15" s="21">
        <f t="shared" si="2"/>
        <v>-5055240</v>
      </c>
      <c r="Z15" s="4">
        <f>+IF(X15&lt;&gt;0,+(Y15/X15)*100,0)</f>
        <v>-99.85239139568054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7473</v>
      </c>
      <c r="H16" s="24"/>
      <c r="I16" s="24"/>
      <c r="J16" s="24">
        <v>7473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7473</v>
      </c>
      <c r="X16" s="24"/>
      <c r="Y16" s="24">
        <v>7473</v>
      </c>
      <c r="Z16" s="6">
        <v>0</v>
      </c>
      <c r="AA16" s="22"/>
    </row>
    <row r="17" spans="1:27" ht="13.5">
      <c r="A17" s="5" t="s">
        <v>44</v>
      </c>
      <c r="B17" s="3"/>
      <c r="C17" s="22">
        <v>16845826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5062713</v>
      </c>
      <c r="Y17" s="24">
        <v>-5062713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40297587</v>
      </c>
      <c r="D19" s="19">
        <f>SUM(D20:D23)</f>
        <v>0</v>
      </c>
      <c r="E19" s="20">
        <f t="shared" si="3"/>
        <v>48127000</v>
      </c>
      <c r="F19" s="21">
        <f t="shared" si="3"/>
        <v>48127000</v>
      </c>
      <c r="G19" s="21">
        <f t="shared" si="3"/>
        <v>6969491</v>
      </c>
      <c r="H19" s="21">
        <f t="shared" si="3"/>
        <v>2957124</v>
      </c>
      <c r="I19" s="21">
        <f t="shared" si="3"/>
        <v>2944478</v>
      </c>
      <c r="J19" s="21">
        <f t="shared" si="3"/>
        <v>12871093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12871093</v>
      </c>
      <c r="X19" s="21">
        <f t="shared" si="3"/>
        <v>9698109</v>
      </c>
      <c r="Y19" s="21">
        <f t="shared" si="3"/>
        <v>3172984</v>
      </c>
      <c r="Z19" s="4">
        <f>+IF(X19&lt;&gt;0,+(Y19/X19)*100,0)</f>
        <v>32.7175534941915</v>
      </c>
      <c r="AA19" s="19">
        <f>SUM(AA20:AA23)</f>
        <v>48127000</v>
      </c>
    </row>
    <row r="20" spans="1:27" ht="13.5">
      <c r="A20" s="5" t="s">
        <v>47</v>
      </c>
      <c r="B20" s="3"/>
      <c r="C20" s="22">
        <v>17051253</v>
      </c>
      <c r="D20" s="22"/>
      <c r="E20" s="23">
        <v>32122000</v>
      </c>
      <c r="F20" s="24">
        <v>32122000</v>
      </c>
      <c r="G20" s="24">
        <v>2351076</v>
      </c>
      <c r="H20" s="24">
        <v>1339801</v>
      </c>
      <c r="I20" s="24">
        <v>1298738</v>
      </c>
      <c r="J20" s="24">
        <v>4989615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4989615</v>
      </c>
      <c r="X20" s="24">
        <v>4869651</v>
      </c>
      <c r="Y20" s="24">
        <v>119964</v>
      </c>
      <c r="Z20" s="6">
        <v>2.46</v>
      </c>
      <c r="AA20" s="22">
        <v>32122000</v>
      </c>
    </row>
    <row r="21" spans="1:27" ht="13.5">
      <c r="A21" s="5" t="s">
        <v>48</v>
      </c>
      <c r="B21" s="3"/>
      <c r="C21" s="22">
        <v>14491930</v>
      </c>
      <c r="D21" s="22"/>
      <c r="E21" s="23">
        <v>9228000</v>
      </c>
      <c r="F21" s="24">
        <v>9228000</v>
      </c>
      <c r="G21" s="24">
        <v>1929642</v>
      </c>
      <c r="H21" s="24">
        <v>796132</v>
      </c>
      <c r="I21" s="24">
        <v>820459</v>
      </c>
      <c r="J21" s="24">
        <v>3546233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3546233</v>
      </c>
      <c r="X21" s="24">
        <v>2230890</v>
      </c>
      <c r="Y21" s="24">
        <v>1315343</v>
      </c>
      <c r="Z21" s="6">
        <v>58.96</v>
      </c>
      <c r="AA21" s="22">
        <v>9228000</v>
      </c>
    </row>
    <row r="22" spans="1:27" ht="13.5">
      <c r="A22" s="5" t="s">
        <v>49</v>
      </c>
      <c r="B22" s="3"/>
      <c r="C22" s="25">
        <v>5828122</v>
      </c>
      <c r="D22" s="25"/>
      <c r="E22" s="26">
        <v>4227000</v>
      </c>
      <c r="F22" s="27">
        <v>4227000</v>
      </c>
      <c r="G22" s="27">
        <v>1742718</v>
      </c>
      <c r="H22" s="27">
        <v>583181</v>
      </c>
      <c r="I22" s="27">
        <v>586645</v>
      </c>
      <c r="J22" s="27">
        <v>2912544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2912544</v>
      </c>
      <c r="X22" s="27">
        <v>1896999</v>
      </c>
      <c r="Y22" s="27">
        <v>1015545</v>
      </c>
      <c r="Z22" s="7">
        <v>53.53</v>
      </c>
      <c r="AA22" s="25">
        <v>4227000</v>
      </c>
    </row>
    <row r="23" spans="1:27" ht="13.5">
      <c r="A23" s="5" t="s">
        <v>50</v>
      </c>
      <c r="B23" s="3"/>
      <c r="C23" s="22">
        <v>2926282</v>
      </c>
      <c r="D23" s="22"/>
      <c r="E23" s="23">
        <v>2550000</v>
      </c>
      <c r="F23" s="24">
        <v>2550000</v>
      </c>
      <c r="G23" s="24">
        <v>946055</v>
      </c>
      <c r="H23" s="24">
        <v>238010</v>
      </c>
      <c r="I23" s="24">
        <v>238636</v>
      </c>
      <c r="J23" s="24">
        <v>1422701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1422701</v>
      </c>
      <c r="X23" s="24">
        <v>700569</v>
      </c>
      <c r="Y23" s="24">
        <v>722132</v>
      </c>
      <c r="Z23" s="6">
        <v>103.08</v>
      </c>
      <c r="AA23" s="22">
        <v>2550000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84294702</v>
      </c>
      <c r="D25" s="40">
        <f>+D5+D9+D15+D19+D24</f>
        <v>0</v>
      </c>
      <c r="E25" s="41">
        <f t="shared" si="4"/>
        <v>91272000</v>
      </c>
      <c r="F25" s="42">
        <f t="shared" si="4"/>
        <v>91272000</v>
      </c>
      <c r="G25" s="42">
        <f t="shared" si="4"/>
        <v>13992434</v>
      </c>
      <c r="H25" s="42">
        <f t="shared" si="4"/>
        <v>12295594</v>
      </c>
      <c r="I25" s="42">
        <f t="shared" si="4"/>
        <v>3200374</v>
      </c>
      <c r="J25" s="42">
        <f t="shared" si="4"/>
        <v>29488402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29488402</v>
      </c>
      <c r="X25" s="42">
        <f t="shared" si="4"/>
        <v>21220890</v>
      </c>
      <c r="Y25" s="42">
        <f t="shared" si="4"/>
        <v>8267512</v>
      </c>
      <c r="Z25" s="43">
        <f>+IF(X25&lt;&gt;0,+(Y25/X25)*100,0)</f>
        <v>38.959308492716374</v>
      </c>
      <c r="AA25" s="40">
        <f>+AA5+AA9+AA15+AA19+AA24</f>
        <v>91272000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52027254</v>
      </c>
      <c r="D28" s="19">
        <f>SUM(D29:D31)</f>
        <v>0</v>
      </c>
      <c r="E28" s="20">
        <f t="shared" si="5"/>
        <v>41092000</v>
      </c>
      <c r="F28" s="21">
        <f t="shared" si="5"/>
        <v>41092000</v>
      </c>
      <c r="G28" s="21">
        <f t="shared" si="5"/>
        <v>2245779</v>
      </c>
      <c r="H28" s="21">
        <f t="shared" si="5"/>
        <v>1284064</v>
      </c>
      <c r="I28" s="21">
        <f t="shared" si="5"/>
        <v>2007508</v>
      </c>
      <c r="J28" s="21">
        <f t="shared" si="5"/>
        <v>5537351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5537351</v>
      </c>
      <c r="X28" s="21">
        <f t="shared" si="5"/>
        <v>10466346</v>
      </c>
      <c r="Y28" s="21">
        <f t="shared" si="5"/>
        <v>-4928995</v>
      </c>
      <c r="Z28" s="4">
        <f>+IF(X28&lt;&gt;0,+(Y28/X28)*100,0)</f>
        <v>-47.09375172576944</v>
      </c>
      <c r="AA28" s="19">
        <f>SUM(AA29:AA31)</f>
        <v>41092000</v>
      </c>
    </row>
    <row r="29" spans="1:27" ht="13.5">
      <c r="A29" s="5" t="s">
        <v>33</v>
      </c>
      <c r="B29" s="3"/>
      <c r="C29" s="22">
        <v>13831725</v>
      </c>
      <c r="D29" s="22"/>
      <c r="E29" s="23">
        <v>8492000</v>
      </c>
      <c r="F29" s="24">
        <v>8492000</v>
      </c>
      <c r="G29" s="24">
        <v>451439</v>
      </c>
      <c r="H29" s="24">
        <v>467319</v>
      </c>
      <c r="I29" s="24">
        <v>591416</v>
      </c>
      <c r="J29" s="24">
        <v>1510174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1510174</v>
      </c>
      <c r="X29" s="24">
        <v>3924741</v>
      </c>
      <c r="Y29" s="24">
        <v>-2414567</v>
      </c>
      <c r="Z29" s="6">
        <v>-61.52</v>
      </c>
      <c r="AA29" s="22">
        <v>8492000</v>
      </c>
    </row>
    <row r="30" spans="1:27" ht="13.5">
      <c r="A30" s="5" t="s">
        <v>34</v>
      </c>
      <c r="B30" s="3"/>
      <c r="C30" s="25">
        <v>32281890</v>
      </c>
      <c r="D30" s="25"/>
      <c r="E30" s="26">
        <v>22935000</v>
      </c>
      <c r="F30" s="27">
        <v>22935000</v>
      </c>
      <c r="G30" s="27">
        <v>1468133</v>
      </c>
      <c r="H30" s="27">
        <v>552344</v>
      </c>
      <c r="I30" s="27">
        <v>1131168</v>
      </c>
      <c r="J30" s="27">
        <v>3151645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3151645</v>
      </c>
      <c r="X30" s="27">
        <v>6488604</v>
      </c>
      <c r="Y30" s="27">
        <v>-3336959</v>
      </c>
      <c r="Z30" s="7">
        <v>-51.43</v>
      </c>
      <c r="AA30" s="25">
        <v>22935000</v>
      </c>
    </row>
    <row r="31" spans="1:27" ht="13.5">
      <c r="A31" s="5" t="s">
        <v>35</v>
      </c>
      <c r="B31" s="3"/>
      <c r="C31" s="22">
        <v>5913639</v>
      </c>
      <c r="D31" s="22"/>
      <c r="E31" s="23">
        <v>9665000</v>
      </c>
      <c r="F31" s="24">
        <v>9665000</v>
      </c>
      <c r="G31" s="24">
        <v>326207</v>
      </c>
      <c r="H31" s="24">
        <v>264401</v>
      </c>
      <c r="I31" s="24">
        <v>284924</v>
      </c>
      <c r="J31" s="24">
        <v>875532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875532</v>
      </c>
      <c r="X31" s="24">
        <v>53001</v>
      </c>
      <c r="Y31" s="24">
        <v>822531</v>
      </c>
      <c r="Z31" s="6">
        <v>1551.92</v>
      </c>
      <c r="AA31" s="22">
        <v>9665000</v>
      </c>
    </row>
    <row r="32" spans="1:27" ht="13.5">
      <c r="A32" s="2" t="s">
        <v>36</v>
      </c>
      <c r="B32" s="3"/>
      <c r="C32" s="19">
        <f aca="true" t="shared" si="6" ref="C32:Y32">SUM(C33:C37)</f>
        <v>4878719</v>
      </c>
      <c r="D32" s="19">
        <f>SUM(D33:D37)</f>
        <v>0</v>
      </c>
      <c r="E32" s="20">
        <f t="shared" si="6"/>
        <v>2822000</v>
      </c>
      <c r="F32" s="21">
        <f t="shared" si="6"/>
        <v>2822000</v>
      </c>
      <c r="G32" s="21">
        <f t="shared" si="6"/>
        <v>468718</v>
      </c>
      <c r="H32" s="21">
        <f t="shared" si="6"/>
        <v>374221</v>
      </c>
      <c r="I32" s="21">
        <f t="shared" si="6"/>
        <v>329833</v>
      </c>
      <c r="J32" s="21">
        <f t="shared" si="6"/>
        <v>1172772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1172772</v>
      </c>
      <c r="X32" s="21">
        <f t="shared" si="6"/>
        <v>1014777</v>
      </c>
      <c r="Y32" s="21">
        <f t="shared" si="6"/>
        <v>157995</v>
      </c>
      <c r="Z32" s="4">
        <f>+IF(X32&lt;&gt;0,+(Y32/X32)*100,0)</f>
        <v>15.569430525130151</v>
      </c>
      <c r="AA32" s="19">
        <f>SUM(AA33:AA37)</f>
        <v>2822000</v>
      </c>
    </row>
    <row r="33" spans="1:27" ht="13.5">
      <c r="A33" s="5" t="s">
        <v>37</v>
      </c>
      <c r="B33" s="3"/>
      <c r="C33" s="22">
        <v>1082262</v>
      </c>
      <c r="D33" s="22"/>
      <c r="E33" s="23"/>
      <c r="F33" s="24"/>
      <c r="G33" s="24">
        <v>96052</v>
      </c>
      <c r="H33" s="24">
        <v>104191</v>
      </c>
      <c r="I33" s="24">
        <v>70516</v>
      </c>
      <c r="J33" s="24">
        <v>270759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270759</v>
      </c>
      <c r="X33" s="24">
        <v>440364</v>
      </c>
      <c r="Y33" s="24">
        <v>-169605</v>
      </c>
      <c r="Z33" s="6">
        <v>-38.51</v>
      </c>
      <c r="AA33" s="22"/>
    </row>
    <row r="34" spans="1:27" ht="13.5">
      <c r="A34" s="5" t="s">
        <v>38</v>
      </c>
      <c r="B34" s="3"/>
      <c r="C34" s="22">
        <v>2431936</v>
      </c>
      <c r="D34" s="22"/>
      <c r="E34" s="23">
        <v>2815000</v>
      </c>
      <c r="F34" s="24">
        <v>2815000</v>
      </c>
      <c r="G34" s="24">
        <v>202955</v>
      </c>
      <c r="H34" s="24">
        <v>158561</v>
      </c>
      <c r="I34" s="24">
        <v>151139</v>
      </c>
      <c r="J34" s="24">
        <v>512655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512655</v>
      </c>
      <c r="X34" s="24">
        <v>567912</v>
      </c>
      <c r="Y34" s="24">
        <v>-55257</v>
      </c>
      <c r="Z34" s="6">
        <v>-9.73</v>
      </c>
      <c r="AA34" s="22">
        <v>2815000</v>
      </c>
    </row>
    <row r="35" spans="1:27" ht="13.5">
      <c r="A35" s="5" t="s">
        <v>39</v>
      </c>
      <c r="B35" s="3"/>
      <c r="C35" s="22">
        <v>1363373</v>
      </c>
      <c r="D35" s="22"/>
      <c r="E35" s="23">
        <v>7000</v>
      </c>
      <c r="F35" s="24">
        <v>7000</v>
      </c>
      <c r="G35" s="24">
        <v>169711</v>
      </c>
      <c r="H35" s="24">
        <v>111469</v>
      </c>
      <c r="I35" s="24">
        <v>108178</v>
      </c>
      <c r="J35" s="24">
        <v>389358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389358</v>
      </c>
      <c r="X35" s="24">
        <v>6501</v>
      </c>
      <c r="Y35" s="24">
        <v>382857</v>
      </c>
      <c r="Z35" s="6">
        <v>5889.2</v>
      </c>
      <c r="AA35" s="22">
        <v>7000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1148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10779697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765378</v>
      </c>
      <c r="H38" s="21">
        <f t="shared" si="7"/>
        <v>717846</v>
      </c>
      <c r="I38" s="21">
        <f t="shared" si="7"/>
        <v>647160</v>
      </c>
      <c r="J38" s="21">
        <f t="shared" si="7"/>
        <v>2130384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2130384</v>
      </c>
      <c r="X38" s="21">
        <f t="shared" si="7"/>
        <v>2515491</v>
      </c>
      <c r="Y38" s="21">
        <f t="shared" si="7"/>
        <v>-385107</v>
      </c>
      <c r="Z38" s="4">
        <f>+IF(X38&lt;&gt;0,+(Y38/X38)*100,0)</f>
        <v>-15.309416730173156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765378</v>
      </c>
      <c r="H39" s="24">
        <v>717846</v>
      </c>
      <c r="I39" s="24">
        <v>647160</v>
      </c>
      <c r="J39" s="24">
        <v>2130384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2130384</v>
      </c>
      <c r="X39" s="24"/>
      <c r="Y39" s="24">
        <v>2130384</v>
      </c>
      <c r="Z39" s="6">
        <v>0</v>
      </c>
      <c r="AA39" s="22"/>
    </row>
    <row r="40" spans="1:27" ht="13.5">
      <c r="A40" s="5" t="s">
        <v>44</v>
      </c>
      <c r="B40" s="3"/>
      <c r="C40" s="22">
        <v>10768903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2515491</v>
      </c>
      <c r="Y40" s="24">
        <v>-2515491</v>
      </c>
      <c r="Z40" s="6">
        <v>-100</v>
      </c>
      <c r="AA40" s="22"/>
    </row>
    <row r="41" spans="1:27" ht="13.5">
      <c r="A41" s="5" t="s">
        <v>45</v>
      </c>
      <c r="B41" s="3"/>
      <c r="C41" s="22">
        <v>10794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28135153</v>
      </c>
      <c r="D42" s="19">
        <f>SUM(D43:D46)</f>
        <v>0</v>
      </c>
      <c r="E42" s="20">
        <f t="shared" si="8"/>
        <v>44162000</v>
      </c>
      <c r="F42" s="21">
        <f t="shared" si="8"/>
        <v>44162000</v>
      </c>
      <c r="G42" s="21">
        <f t="shared" si="8"/>
        <v>3276873</v>
      </c>
      <c r="H42" s="21">
        <f t="shared" si="8"/>
        <v>3381690</v>
      </c>
      <c r="I42" s="21">
        <f t="shared" si="8"/>
        <v>1077950</v>
      </c>
      <c r="J42" s="21">
        <f t="shared" si="8"/>
        <v>7736513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7736513</v>
      </c>
      <c r="X42" s="21">
        <f t="shared" si="8"/>
        <v>8621868</v>
      </c>
      <c r="Y42" s="21">
        <f t="shared" si="8"/>
        <v>-885355</v>
      </c>
      <c r="Z42" s="4">
        <f>+IF(X42&lt;&gt;0,+(Y42/X42)*100,0)</f>
        <v>-10.268714389967464</v>
      </c>
      <c r="AA42" s="19">
        <f>SUM(AA43:AA46)</f>
        <v>44162000</v>
      </c>
    </row>
    <row r="43" spans="1:27" ht="13.5">
      <c r="A43" s="5" t="s">
        <v>47</v>
      </c>
      <c r="B43" s="3"/>
      <c r="C43" s="22">
        <v>15277382</v>
      </c>
      <c r="D43" s="22"/>
      <c r="E43" s="23">
        <v>26373000</v>
      </c>
      <c r="F43" s="24">
        <v>26373000</v>
      </c>
      <c r="G43" s="24">
        <v>1746824</v>
      </c>
      <c r="H43" s="24">
        <v>1856220</v>
      </c>
      <c r="I43" s="24">
        <v>-512498</v>
      </c>
      <c r="J43" s="24">
        <v>3090546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3090546</v>
      </c>
      <c r="X43" s="24">
        <v>5064582</v>
      </c>
      <c r="Y43" s="24">
        <v>-1974036</v>
      </c>
      <c r="Z43" s="6">
        <v>-38.98</v>
      </c>
      <c r="AA43" s="22">
        <v>26373000</v>
      </c>
    </row>
    <row r="44" spans="1:27" ht="13.5">
      <c r="A44" s="5" t="s">
        <v>48</v>
      </c>
      <c r="B44" s="3"/>
      <c r="C44" s="22">
        <v>5316350</v>
      </c>
      <c r="D44" s="22"/>
      <c r="E44" s="23">
        <v>6216000</v>
      </c>
      <c r="F44" s="24">
        <v>6216000</v>
      </c>
      <c r="G44" s="24">
        <v>491227</v>
      </c>
      <c r="H44" s="24">
        <v>522413</v>
      </c>
      <c r="I44" s="24">
        <v>648315</v>
      </c>
      <c r="J44" s="24">
        <v>1661955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1661955</v>
      </c>
      <c r="X44" s="24">
        <v>1364484</v>
      </c>
      <c r="Y44" s="24">
        <v>297471</v>
      </c>
      <c r="Z44" s="6">
        <v>21.8</v>
      </c>
      <c r="AA44" s="22">
        <v>6216000</v>
      </c>
    </row>
    <row r="45" spans="1:27" ht="13.5">
      <c r="A45" s="5" t="s">
        <v>49</v>
      </c>
      <c r="B45" s="3"/>
      <c r="C45" s="25">
        <v>4165967</v>
      </c>
      <c r="D45" s="25"/>
      <c r="E45" s="26">
        <v>5234000</v>
      </c>
      <c r="F45" s="27">
        <v>5234000</v>
      </c>
      <c r="G45" s="27">
        <v>649206</v>
      </c>
      <c r="H45" s="27">
        <v>622035</v>
      </c>
      <c r="I45" s="27">
        <v>613867</v>
      </c>
      <c r="J45" s="27">
        <v>1885108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1885108</v>
      </c>
      <c r="X45" s="27">
        <v>1070919</v>
      </c>
      <c r="Y45" s="27">
        <v>814189</v>
      </c>
      <c r="Z45" s="7">
        <v>76.03</v>
      </c>
      <c r="AA45" s="25">
        <v>5234000</v>
      </c>
    </row>
    <row r="46" spans="1:27" ht="13.5">
      <c r="A46" s="5" t="s">
        <v>50</v>
      </c>
      <c r="B46" s="3"/>
      <c r="C46" s="22">
        <v>3375454</v>
      </c>
      <c r="D46" s="22"/>
      <c r="E46" s="23">
        <v>6339000</v>
      </c>
      <c r="F46" s="24">
        <v>6339000</v>
      </c>
      <c r="G46" s="24">
        <v>389616</v>
      </c>
      <c r="H46" s="24">
        <v>381022</v>
      </c>
      <c r="I46" s="24">
        <v>328266</v>
      </c>
      <c r="J46" s="24">
        <v>1098904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1098904</v>
      </c>
      <c r="X46" s="24">
        <v>1121883</v>
      </c>
      <c r="Y46" s="24">
        <v>-22979</v>
      </c>
      <c r="Z46" s="6">
        <v>-2.05</v>
      </c>
      <c r="AA46" s="22">
        <v>6339000</v>
      </c>
    </row>
    <row r="47" spans="1:27" ht="13.5">
      <c r="A47" s="2" t="s">
        <v>51</v>
      </c>
      <c r="B47" s="8" t="s">
        <v>52</v>
      </c>
      <c r="C47" s="19">
        <v>2994</v>
      </c>
      <c r="D47" s="19"/>
      <c r="E47" s="20">
        <v>10000</v>
      </c>
      <c r="F47" s="21">
        <v>10000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2499</v>
      </c>
      <c r="Y47" s="21">
        <v>-2499</v>
      </c>
      <c r="Z47" s="4">
        <v>-100</v>
      </c>
      <c r="AA47" s="19">
        <v>10000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95823817</v>
      </c>
      <c r="D48" s="40">
        <f>+D28+D32+D38+D42+D47</f>
        <v>0</v>
      </c>
      <c r="E48" s="41">
        <f t="shared" si="9"/>
        <v>88086000</v>
      </c>
      <c r="F48" s="42">
        <f t="shared" si="9"/>
        <v>88086000</v>
      </c>
      <c r="G48" s="42">
        <f t="shared" si="9"/>
        <v>6756748</v>
      </c>
      <c r="H48" s="42">
        <f t="shared" si="9"/>
        <v>5757821</v>
      </c>
      <c r="I48" s="42">
        <f t="shared" si="9"/>
        <v>4062451</v>
      </c>
      <c r="J48" s="42">
        <f t="shared" si="9"/>
        <v>16577020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16577020</v>
      </c>
      <c r="X48" s="42">
        <f t="shared" si="9"/>
        <v>22620981</v>
      </c>
      <c r="Y48" s="42">
        <f t="shared" si="9"/>
        <v>-6043961</v>
      </c>
      <c r="Z48" s="43">
        <f>+IF(X48&lt;&gt;0,+(Y48/X48)*100,0)</f>
        <v>-26.718385909081483</v>
      </c>
      <c r="AA48" s="40">
        <f>+AA28+AA32+AA38+AA42+AA47</f>
        <v>88086000</v>
      </c>
    </row>
    <row r="49" spans="1:27" ht="13.5">
      <c r="A49" s="14" t="s">
        <v>58</v>
      </c>
      <c r="B49" s="15"/>
      <c r="C49" s="44">
        <f aca="true" t="shared" si="10" ref="C49:Y49">+C25-C48</f>
        <v>-11529115</v>
      </c>
      <c r="D49" s="44">
        <f>+D25-D48</f>
        <v>0</v>
      </c>
      <c r="E49" s="45">
        <f t="shared" si="10"/>
        <v>3186000</v>
      </c>
      <c r="F49" s="46">
        <f t="shared" si="10"/>
        <v>3186000</v>
      </c>
      <c r="G49" s="46">
        <f t="shared" si="10"/>
        <v>7235686</v>
      </c>
      <c r="H49" s="46">
        <f t="shared" si="10"/>
        <v>6537773</v>
      </c>
      <c r="I49" s="46">
        <f t="shared" si="10"/>
        <v>-862077</v>
      </c>
      <c r="J49" s="46">
        <f t="shared" si="10"/>
        <v>12911382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12911382</v>
      </c>
      <c r="X49" s="46">
        <f>IF(F25=F48,0,X25-X48)</f>
        <v>-1400091</v>
      </c>
      <c r="Y49" s="46">
        <f t="shared" si="10"/>
        <v>14311473</v>
      </c>
      <c r="Z49" s="47">
        <f>+IF(X49&lt;&gt;0,+(Y49/X49)*100,0)</f>
        <v>-1022.1816296226459</v>
      </c>
      <c r="AA49" s="44">
        <f>+AA25-AA48</f>
        <v>3186000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60680180</v>
      </c>
      <c r="D5" s="19">
        <f>SUM(D6:D8)</f>
        <v>0</v>
      </c>
      <c r="E5" s="20">
        <f t="shared" si="0"/>
        <v>84209889</v>
      </c>
      <c r="F5" s="21">
        <f t="shared" si="0"/>
        <v>84209889</v>
      </c>
      <c r="G5" s="21">
        <f t="shared" si="0"/>
        <v>20347735</v>
      </c>
      <c r="H5" s="21">
        <f t="shared" si="0"/>
        <v>1111642</v>
      </c>
      <c r="I5" s="21">
        <f t="shared" si="0"/>
        <v>0</v>
      </c>
      <c r="J5" s="21">
        <f t="shared" si="0"/>
        <v>21459377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21459377</v>
      </c>
      <c r="X5" s="21">
        <f t="shared" si="0"/>
        <v>15213000</v>
      </c>
      <c r="Y5" s="21">
        <f t="shared" si="0"/>
        <v>6246377</v>
      </c>
      <c r="Z5" s="4">
        <f>+IF(X5&lt;&gt;0,+(Y5/X5)*100,0)</f>
        <v>41.05946887530402</v>
      </c>
      <c r="AA5" s="19">
        <f>SUM(AA6:AA8)</f>
        <v>84209889</v>
      </c>
    </row>
    <row r="6" spans="1:27" ht="13.5">
      <c r="A6" s="5" t="s">
        <v>33</v>
      </c>
      <c r="B6" s="3"/>
      <c r="C6" s="22"/>
      <c r="D6" s="22"/>
      <c r="E6" s="23">
        <v>2350810</v>
      </c>
      <c r="F6" s="24">
        <v>2350810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507000</v>
      </c>
      <c r="Y6" s="24">
        <v>-507000</v>
      </c>
      <c r="Z6" s="6">
        <v>-100</v>
      </c>
      <c r="AA6" s="22">
        <v>2350810</v>
      </c>
    </row>
    <row r="7" spans="1:27" ht="13.5">
      <c r="A7" s="5" t="s">
        <v>34</v>
      </c>
      <c r="B7" s="3"/>
      <c r="C7" s="25">
        <v>48653848</v>
      </c>
      <c r="D7" s="25"/>
      <c r="E7" s="26">
        <v>81661827</v>
      </c>
      <c r="F7" s="27">
        <v>81661827</v>
      </c>
      <c r="G7" s="27">
        <v>20319690</v>
      </c>
      <c r="H7" s="27">
        <v>1013816</v>
      </c>
      <c r="I7" s="27"/>
      <c r="J7" s="27">
        <v>21333506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21333506</v>
      </c>
      <c r="X7" s="27">
        <v>14587000</v>
      </c>
      <c r="Y7" s="27">
        <v>6746506</v>
      </c>
      <c r="Z7" s="7">
        <v>46.25</v>
      </c>
      <c r="AA7" s="25">
        <v>81661827</v>
      </c>
    </row>
    <row r="8" spans="1:27" ht="13.5">
      <c r="A8" s="5" t="s">
        <v>35</v>
      </c>
      <c r="B8" s="3"/>
      <c r="C8" s="22">
        <v>12026332</v>
      </c>
      <c r="D8" s="22"/>
      <c r="E8" s="23">
        <v>197252</v>
      </c>
      <c r="F8" s="24">
        <v>197252</v>
      </c>
      <c r="G8" s="24">
        <v>28045</v>
      </c>
      <c r="H8" s="24">
        <v>97826</v>
      </c>
      <c r="I8" s="24"/>
      <c r="J8" s="24">
        <v>125871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125871</v>
      </c>
      <c r="X8" s="24">
        <v>119000</v>
      </c>
      <c r="Y8" s="24">
        <v>6871</v>
      </c>
      <c r="Z8" s="6">
        <v>5.77</v>
      </c>
      <c r="AA8" s="22">
        <v>197252</v>
      </c>
    </row>
    <row r="9" spans="1:27" ht="13.5">
      <c r="A9" s="2" t="s">
        <v>36</v>
      </c>
      <c r="B9" s="3"/>
      <c r="C9" s="19">
        <f aca="true" t="shared" si="1" ref="C9:Y9">SUM(C10:C14)</f>
        <v>2553016</v>
      </c>
      <c r="D9" s="19">
        <f>SUM(D10:D14)</f>
        <v>0</v>
      </c>
      <c r="E9" s="20">
        <f t="shared" si="1"/>
        <v>1622004</v>
      </c>
      <c r="F9" s="21">
        <f t="shared" si="1"/>
        <v>1622004</v>
      </c>
      <c r="G9" s="21">
        <f t="shared" si="1"/>
        <v>5597</v>
      </c>
      <c r="H9" s="21">
        <f t="shared" si="1"/>
        <v>63830</v>
      </c>
      <c r="I9" s="21">
        <f t="shared" si="1"/>
        <v>0</v>
      </c>
      <c r="J9" s="21">
        <f t="shared" si="1"/>
        <v>69427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69427</v>
      </c>
      <c r="X9" s="21">
        <f t="shared" si="1"/>
        <v>828000</v>
      </c>
      <c r="Y9" s="21">
        <f t="shared" si="1"/>
        <v>-758573</v>
      </c>
      <c r="Z9" s="4">
        <f>+IF(X9&lt;&gt;0,+(Y9/X9)*100,0)</f>
        <v>-91.61509661835748</v>
      </c>
      <c r="AA9" s="19">
        <f>SUM(AA10:AA14)</f>
        <v>1622004</v>
      </c>
    </row>
    <row r="10" spans="1:27" ht="13.5">
      <c r="A10" s="5" t="s">
        <v>37</v>
      </c>
      <c r="B10" s="3"/>
      <c r="C10" s="22">
        <v>1413083</v>
      </c>
      <c r="D10" s="22"/>
      <c r="E10" s="23">
        <v>749904</v>
      </c>
      <c r="F10" s="24">
        <v>749904</v>
      </c>
      <c r="G10" s="24">
        <v>3560</v>
      </c>
      <c r="H10" s="24">
        <v>17195</v>
      </c>
      <c r="I10" s="24"/>
      <c r="J10" s="24">
        <v>20755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20755</v>
      </c>
      <c r="X10" s="24">
        <v>658000</v>
      </c>
      <c r="Y10" s="24">
        <v>-637245</v>
      </c>
      <c r="Z10" s="6">
        <v>-96.85</v>
      </c>
      <c r="AA10" s="22">
        <v>749904</v>
      </c>
    </row>
    <row r="11" spans="1:27" ht="13.5">
      <c r="A11" s="5" t="s">
        <v>38</v>
      </c>
      <c r="B11" s="3"/>
      <c r="C11" s="22">
        <v>149242</v>
      </c>
      <c r="D11" s="22"/>
      <c r="E11" s="23">
        <v>872100</v>
      </c>
      <c r="F11" s="24">
        <v>872100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170000</v>
      </c>
      <c r="Y11" s="24">
        <v>-170000</v>
      </c>
      <c r="Z11" s="6">
        <v>-100</v>
      </c>
      <c r="AA11" s="22">
        <v>872100</v>
      </c>
    </row>
    <row r="12" spans="1:27" ht="13.5">
      <c r="A12" s="5" t="s">
        <v>39</v>
      </c>
      <c r="B12" s="3"/>
      <c r="C12" s="22">
        <v>990691</v>
      </c>
      <c r="D12" s="22"/>
      <c r="E12" s="23"/>
      <c r="F12" s="24"/>
      <c r="G12" s="24">
        <v>2037</v>
      </c>
      <c r="H12" s="24">
        <v>46635</v>
      </c>
      <c r="I12" s="24"/>
      <c r="J12" s="24">
        <v>48672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48672</v>
      </c>
      <c r="X12" s="24"/>
      <c r="Y12" s="24">
        <v>48672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7109134</v>
      </c>
      <c r="D15" s="19">
        <f>SUM(D16:D18)</f>
        <v>0</v>
      </c>
      <c r="E15" s="20">
        <f t="shared" si="2"/>
        <v>9023000</v>
      </c>
      <c r="F15" s="21">
        <f t="shared" si="2"/>
        <v>9023000</v>
      </c>
      <c r="G15" s="21">
        <f t="shared" si="2"/>
        <v>2135</v>
      </c>
      <c r="H15" s="21">
        <f t="shared" si="2"/>
        <v>401242</v>
      </c>
      <c r="I15" s="21">
        <f t="shared" si="2"/>
        <v>0</v>
      </c>
      <c r="J15" s="21">
        <f t="shared" si="2"/>
        <v>403377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403377</v>
      </c>
      <c r="X15" s="21">
        <f t="shared" si="2"/>
        <v>4356000</v>
      </c>
      <c r="Y15" s="21">
        <f t="shared" si="2"/>
        <v>-3952623</v>
      </c>
      <c r="Z15" s="4">
        <f>+IF(X15&lt;&gt;0,+(Y15/X15)*100,0)</f>
        <v>-90.73973829201101</v>
      </c>
      <c r="AA15" s="19">
        <f>SUM(AA16:AA18)</f>
        <v>9023000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7109134</v>
      </c>
      <c r="D17" s="22"/>
      <c r="E17" s="23">
        <v>9023000</v>
      </c>
      <c r="F17" s="24">
        <v>9023000</v>
      </c>
      <c r="G17" s="24">
        <v>2135</v>
      </c>
      <c r="H17" s="24">
        <v>401242</v>
      </c>
      <c r="I17" s="24"/>
      <c r="J17" s="24">
        <v>403377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403377</v>
      </c>
      <c r="X17" s="24">
        <v>4356000</v>
      </c>
      <c r="Y17" s="24">
        <v>-3952623</v>
      </c>
      <c r="Z17" s="6">
        <v>-90.74</v>
      </c>
      <c r="AA17" s="22">
        <v>9023000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61001633</v>
      </c>
      <c r="D19" s="19">
        <f>SUM(D20:D23)</f>
        <v>0</v>
      </c>
      <c r="E19" s="20">
        <f t="shared" si="3"/>
        <v>63150706</v>
      </c>
      <c r="F19" s="21">
        <f t="shared" si="3"/>
        <v>63150706</v>
      </c>
      <c r="G19" s="21">
        <f t="shared" si="3"/>
        <v>11199205</v>
      </c>
      <c r="H19" s="21">
        <f t="shared" si="3"/>
        <v>4525276</v>
      </c>
      <c r="I19" s="21">
        <f t="shared" si="3"/>
        <v>0</v>
      </c>
      <c r="J19" s="21">
        <f t="shared" si="3"/>
        <v>15724481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15724481</v>
      </c>
      <c r="X19" s="21">
        <f t="shared" si="3"/>
        <v>25060000</v>
      </c>
      <c r="Y19" s="21">
        <f t="shared" si="3"/>
        <v>-9335519</v>
      </c>
      <c r="Z19" s="4">
        <f>+IF(X19&lt;&gt;0,+(Y19/X19)*100,0)</f>
        <v>-37.25266959297686</v>
      </c>
      <c r="AA19" s="19">
        <f>SUM(AA20:AA23)</f>
        <v>63150706</v>
      </c>
    </row>
    <row r="20" spans="1:27" ht="13.5">
      <c r="A20" s="5" t="s">
        <v>47</v>
      </c>
      <c r="B20" s="3"/>
      <c r="C20" s="22">
        <v>26174878</v>
      </c>
      <c r="D20" s="22"/>
      <c r="E20" s="23">
        <v>34049632</v>
      </c>
      <c r="F20" s="24">
        <v>34049632</v>
      </c>
      <c r="G20" s="24">
        <v>4389600</v>
      </c>
      <c r="H20" s="24">
        <v>2611406</v>
      </c>
      <c r="I20" s="24"/>
      <c r="J20" s="24">
        <v>7001006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7001006</v>
      </c>
      <c r="X20" s="24">
        <v>9675000</v>
      </c>
      <c r="Y20" s="24">
        <v>-2673994</v>
      </c>
      <c r="Z20" s="6">
        <v>-27.64</v>
      </c>
      <c r="AA20" s="22">
        <v>34049632</v>
      </c>
    </row>
    <row r="21" spans="1:27" ht="13.5">
      <c r="A21" s="5" t="s">
        <v>48</v>
      </c>
      <c r="B21" s="3"/>
      <c r="C21" s="22">
        <v>20586679</v>
      </c>
      <c r="D21" s="22"/>
      <c r="E21" s="23">
        <v>16331318</v>
      </c>
      <c r="F21" s="24">
        <v>16331318</v>
      </c>
      <c r="G21" s="24">
        <v>5731941</v>
      </c>
      <c r="H21" s="24">
        <v>945444</v>
      </c>
      <c r="I21" s="24"/>
      <c r="J21" s="24">
        <v>6677385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6677385</v>
      </c>
      <c r="X21" s="24">
        <v>7659000</v>
      </c>
      <c r="Y21" s="24">
        <v>-981615</v>
      </c>
      <c r="Z21" s="6">
        <v>-12.82</v>
      </c>
      <c r="AA21" s="22">
        <v>16331318</v>
      </c>
    </row>
    <row r="22" spans="1:27" ht="13.5">
      <c r="A22" s="5" t="s">
        <v>49</v>
      </c>
      <c r="B22" s="3"/>
      <c r="C22" s="25">
        <v>10765201</v>
      </c>
      <c r="D22" s="25"/>
      <c r="E22" s="26">
        <v>6545406</v>
      </c>
      <c r="F22" s="27">
        <v>6545406</v>
      </c>
      <c r="G22" s="27">
        <v>631743</v>
      </c>
      <c r="H22" s="27">
        <v>521894</v>
      </c>
      <c r="I22" s="27"/>
      <c r="J22" s="27">
        <v>1153637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1153637</v>
      </c>
      <c r="X22" s="27">
        <v>5524000</v>
      </c>
      <c r="Y22" s="27">
        <v>-4370363</v>
      </c>
      <c r="Z22" s="7">
        <v>-79.12</v>
      </c>
      <c r="AA22" s="25">
        <v>6545406</v>
      </c>
    </row>
    <row r="23" spans="1:27" ht="13.5">
      <c r="A23" s="5" t="s">
        <v>50</v>
      </c>
      <c r="B23" s="3"/>
      <c r="C23" s="22">
        <v>3474875</v>
      </c>
      <c r="D23" s="22"/>
      <c r="E23" s="23">
        <v>6224350</v>
      </c>
      <c r="F23" s="24">
        <v>6224350</v>
      </c>
      <c r="G23" s="24">
        <v>445921</v>
      </c>
      <c r="H23" s="24">
        <v>446532</v>
      </c>
      <c r="I23" s="24"/>
      <c r="J23" s="24">
        <v>892453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892453</v>
      </c>
      <c r="X23" s="24">
        <v>2202000</v>
      </c>
      <c r="Y23" s="24">
        <v>-1309547</v>
      </c>
      <c r="Z23" s="6">
        <v>-59.47</v>
      </c>
      <c r="AA23" s="22">
        <v>6224350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131343963</v>
      </c>
      <c r="D25" s="40">
        <f>+D5+D9+D15+D19+D24</f>
        <v>0</v>
      </c>
      <c r="E25" s="41">
        <f t="shared" si="4"/>
        <v>158005599</v>
      </c>
      <c r="F25" s="42">
        <f t="shared" si="4"/>
        <v>158005599</v>
      </c>
      <c r="G25" s="42">
        <f t="shared" si="4"/>
        <v>31554672</v>
      </c>
      <c r="H25" s="42">
        <f t="shared" si="4"/>
        <v>6101990</v>
      </c>
      <c r="I25" s="42">
        <f t="shared" si="4"/>
        <v>0</v>
      </c>
      <c r="J25" s="42">
        <f t="shared" si="4"/>
        <v>37656662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37656662</v>
      </c>
      <c r="X25" s="42">
        <f t="shared" si="4"/>
        <v>45457000</v>
      </c>
      <c r="Y25" s="42">
        <f t="shared" si="4"/>
        <v>-7800338</v>
      </c>
      <c r="Z25" s="43">
        <f>+IF(X25&lt;&gt;0,+(Y25/X25)*100,0)</f>
        <v>-17.159816969883625</v>
      </c>
      <c r="AA25" s="40">
        <f>+AA5+AA9+AA15+AA19+AA24</f>
        <v>158005599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42291663</v>
      </c>
      <c r="D28" s="19">
        <f>SUM(D29:D31)</f>
        <v>0</v>
      </c>
      <c r="E28" s="20">
        <f t="shared" si="5"/>
        <v>20371035</v>
      </c>
      <c r="F28" s="21">
        <f t="shared" si="5"/>
        <v>20371035</v>
      </c>
      <c r="G28" s="21">
        <f t="shared" si="5"/>
        <v>3352901</v>
      </c>
      <c r="H28" s="21">
        <f t="shared" si="5"/>
        <v>4177975</v>
      </c>
      <c r="I28" s="21">
        <f t="shared" si="5"/>
        <v>0</v>
      </c>
      <c r="J28" s="21">
        <f t="shared" si="5"/>
        <v>7530876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7530876</v>
      </c>
      <c r="X28" s="21">
        <f t="shared" si="5"/>
        <v>20278000</v>
      </c>
      <c r="Y28" s="21">
        <f t="shared" si="5"/>
        <v>-12747124</v>
      </c>
      <c r="Z28" s="4">
        <f>+IF(X28&lt;&gt;0,+(Y28/X28)*100,0)</f>
        <v>-62.8618404181872</v>
      </c>
      <c r="AA28" s="19">
        <f>SUM(AA29:AA31)</f>
        <v>20371035</v>
      </c>
    </row>
    <row r="29" spans="1:27" ht="13.5">
      <c r="A29" s="5" t="s">
        <v>33</v>
      </c>
      <c r="B29" s="3"/>
      <c r="C29" s="22">
        <v>5570913</v>
      </c>
      <c r="D29" s="22"/>
      <c r="E29" s="23">
        <v>5557997</v>
      </c>
      <c r="F29" s="24">
        <v>5557997</v>
      </c>
      <c r="G29" s="24">
        <v>416035</v>
      </c>
      <c r="H29" s="24">
        <v>911316</v>
      </c>
      <c r="I29" s="24"/>
      <c r="J29" s="24">
        <v>1327351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1327351</v>
      </c>
      <c r="X29" s="24">
        <v>2229000</v>
      </c>
      <c r="Y29" s="24">
        <v>-901649</v>
      </c>
      <c r="Z29" s="6">
        <v>-40.45</v>
      </c>
      <c r="AA29" s="22">
        <v>5557997</v>
      </c>
    </row>
    <row r="30" spans="1:27" ht="13.5">
      <c r="A30" s="5" t="s">
        <v>34</v>
      </c>
      <c r="B30" s="3"/>
      <c r="C30" s="25">
        <v>22684705</v>
      </c>
      <c r="D30" s="25"/>
      <c r="E30" s="26">
        <v>5855105</v>
      </c>
      <c r="F30" s="27">
        <v>5855105</v>
      </c>
      <c r="G30" s="27">
        <v>1733255</v>
      </c>
      <c r="H30" s="27">
        <v>2258844</v>
      </c>
      <c r="I30" s="27"/>
      <c r="J30" s="27">
        <v>3992099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3992099</v>
      </c>
      <c r="X30" s="27">
        <v>13405000</v>
      </c>
      <c r="Y30" s="27">
        <v>-9412901</v>
      </c>
      <c r="Z30" s="7">
        <v>-70.22</v>
      </c>
      <c r="AA30" s="25">
        <v>5855105</v>
      </c>
    </row>
    <row r="31" spans="1:27" ht="13.5">
      <c r="A31" s="5" t="s">
        <v>35</v>
      </c>
      <c r="B31" s="3"/>
      <c r="C31" s="22">
        <v>14036045</v>
      </c>
      <c r="D31" s="22"/>
      <c r="E31" s="23">
        <v>8957933</v>
      </c>
      <c r="F31" s="24">
        <v>8957933</v>
      </c>
      <c r="G31" s="24">
        <v>1203611</v>
      </c>
      <c r="H31" s="24">
        <v>1007815</v>
      </c>
      <c r="I31" s="24"/>
      <c r="J31" s="24">
        <v>2211426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2211426</v>
      </c>
      <c r="X31" s="24">
        <v>4644000</v>
      </c>
      <c r="Y31" s="24">
        <v>-2432574</v>
      </c>
      <c r="Z31" s="6">
        <v>-52.38</v>
      </c>
      <c r="AA31" s="22">
        <v>8957933</v>
      </c>
    </row>
    <row r="32" spans="1:27" ht="13.5">
      <c r="A32" s="2" t="s">
        <v>36</v>
      </c>
      <c r="B32" s="3"/>
      <c r="C32" s="19">
        <f aca="true" t="shared" si="6" ref="C32:Y32">SUM(C33:C37)</f>
        <v>5503633</v>
      </c>
      <c r="D32" s="19">
        <f>SUM(D33:D37)</f>
        <v>0</v>
      </c>
      <c r="E32" s="20">
        <f t="shared" si="6"/>
        <v>7732076</v>
      </c>
      <c r="F32" s="21">
        <f t="shared" si="6"/>
        <v>7732076</v>
      </c>
      <c r="G32" s="21">
        <f t="shared" si="6"/>
        <v>382647</v>
      </c>
      <c r="H32" s="21">
        <f t="shared" si="6"/>
        <v>402766</v>
      </c>
      <c r="I32" s="21">
        <f t="shared" si="6"/>
        <v>0</v>
      </c>
      <c r="J32" s="21">
        <f t="shared" si="6"/>
        <v>785413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785413</v>
      </c>
      <c r="X32" s="21">
        <f t="shared" si="6"/>
        <v>1806000</v>
      </c>
      <c r="Y32" s="21">
        <f t="shared" si="6"/>
        <v>-1020587</v>
      </c>
      <c r="Z32" s="4">
        <f>+IF(X32&lt;&gt;0,+(Y32/X32)*100,0)</f>
        <v>-56.5109080841639</v>
      </c>
      <c r="AA32" s="19">
        <f>SUM(AA33:AA37)</f>
        <v>7732076</v>
      </c>
    </row>
    <row r="33" spans="1:27" ht="13.5">
      <c r="A33" s="5" t="s">
        <v>37</v>
      </c>
      <c r="B33" s="3"/>
      <c r="C33" s="22">
        <v>2352067</v>
      </c>
      <c r="D33" s="22"/>
      <c r="E33" s="23">
        <v>3609663</v>
      </c>
      <c r="F33" s="24">
        <v>3609663</v>
      </c>
      <c r="G33" s="24">
        <v>320051</v>
      </c>
      <c r="H33" s="24">
        <v>310146</v>
      </c>
      <c r="I33" s="24"/>
      <c r="J33" s="24">
        <v>630197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630197</v>
      </c>
      <c r="X33" s="24">
        <v>903000</v>
      </c>
      <c r="Y33" s="24">
        <v>-272803</v>
      </c>
      <c r="Z33" s="6">
        <v>-30.21</v>
      </c>
      <c r="AA33" s="22">
        <v>3609663</v>
      </c>
    </row>
    <row r="34" spans="1:27" ht="13.5">
      <c r="A34" s="5" t="s">
        <v>38</v>
      </c>
      <c r="B34" s="3"/>
      <c r="C34" s="22">
        <v>1592663</v>
      </c>
      <c r="D34" s="22"/>
      <c r="E34" s="23">
        <v>2900644</v>
      </c>
      <c r="F34" s="24">
        <v>2900644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726000</v>
      </c>
      <c r="Y34" s="24">
        <v>-726000</v>
      </c>
      <c r="Z34" s="6">
        <v>-100</v>
      </c>
      <c r="AA34" s="22">
        <v>2900644</v>
      </c>
    </row>
    <row r="35" spans="1:27" ht="13.5">
      <c r="A35" s="5" t="s">
        <v>39</v>
      </c>
      <c r="B35" s="3"/>
      <c r="C35" s="22">
        <v>1334616</v>
      </c>
      <c r="D35" s="22"/>
      <c r="E35" s="23">
        <v>708608</v>
      </c>
      <c r="F35" s="24">
        <v>708608</v>
      </c>
      <c r="G35" s="24">
        <v>59803</v>
      </c>
      <c r="H35" s="24">
        <v>75187</v>
      </c>
      <c r="I35" s="24"/>
      <c r="J35" s="24">
        <v>134990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134990</v>
      </c>
      <c r="X35" s="24">
        <v>177000</v>
      </c>
      <c r="Y35" s="24">
        <v>-42010</v>
      </c>
      <c r="Z35" s="6">
        <v>-23.73</v>
      </c>
      <c r="AA35" s="22">
        <v>708608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224287</v>
      </c>
      <c r="D37" s="25"/>
      <c r="E37" s="26">
        <v>513161</v>
      </c>
      <c r="F37" s="27">
        <v>513161</v>
      </c>
      <c r="G37" s="27">
        <v>2793</v>
      </c>
      <c r="H37" s="27">
        <v>17433</v>
      </c>
      <c r="I37" s="27"/>
      <c r="J37" s="27">
        <v>20226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20226</v>
      </c>
      <c r="X37" s="27"/>
      <c r="Y37" s="27">
        <v>20226</v>
      </c>
      <c r="Z37" s="7">
        <v>0</v>
      </c>
      <c r="AA37" s="25">
        <v>513161</v>
      </c>
    </row>
    <row r="38" spans="1:27" ht="13.5">
      <c r="A38" s="2" t="s">
        <v>42</v>
      </c>
      <c r="B38" s="8"/>
      <c r="C38" s="19">
        <f aca="true" t="shared" si="7" ref="C38:Y38">SUM(C39:C41)</f>
        <v>10846314</v>
      </c>
      <c r="D38" s="19">
        <f>SUM(D39:D41)</f>
        <v>0</v>
      </c>
      <c r="E38" s="20">
        <f t="shared" si="7"/>
        <v>24402064</v>
      </c>
      <c r="F38" s="21">
        <f t="shared" si="7"/>
        <v>24402064</v>
      </c>
      <c r="G38" s="21">
        <f t="shared" si="7"/>
        <v>628374</v>
      </c>
      <c r="H38" s="21">
        <f t="shared" si="7"/>
        <v>759764</v>
      </c>
      <c r="I38" s="21">
        <f t="shared" si="7"/>
        <v>0</v>
      </c>
      <c r="J38" s="21">
        <f t="shared" si="7"/>
        <v>1388138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1388138</v>
      </c>
      <c r="X38" s="21">
        <f t="shared" si="7"/>
        <v>6102000</v>
      </c>
      <c r="Y38" s="21">
        <f t="shared" si="7"/>
        <v>-4713862</v>
      </c>
      <c r="Z38" s="4">
        <f>+IF(X38&lt;&gt;0,+(Y38/X38)*100,0)</f>
        <v>-77.25109800065553</v>
      </c>
      <c r="AA38" s="19">
        <f>SUM(AA39:AA41)</f>
        <v>24402064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10846314</v>
      </c>
      <c r="D40" s="22"/>
      <c r="E40" s="23">
        <v>24402064</v>
      </c>
      <c r="F40" s="24">
        <v>24402064</v>
      </c>
      <c r="G40" s="24">
        <v>628374</v>
      </c>
      <c r="H40" s="24">
        <v>759764</v>
      </c>
      <c r="I40" s="24"/>
      <c r="J40" s="24">
        <v>1388138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1388138</v>
      </c>
      <c r="X40" s="24">
        <v>6102000</v>
      </c>
      <c r="Y40" s="24">
        <v>-4713862</v>
      </c>
      <c r="Z40" s="6">
        <v>-77.25</v>
      </c>
      <c r="AA40" s="22">
        <v>24402064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48155671</v>
      </c>
      <c r="D42" s="19">
        <f>SUM(D43:D46)</f>
        <v>0</v>
      </c>
      <c r="E42" s="20">
        <f t="shared" si="8"/>
        <v>96486465</v>
      </c>
      <c r="F42" s="21">
        <f t="shared" si="8"/>
        <v>96486465</v>
      </c>
      <c r="G42" s="21">
        <f t="shared" si="8"/>
        <v>7774827</v>
      </c>
      <c r="H42" s="21">
        <f t="shared" si="8"/>
        <v>9025787</v>
      </c>
      <c r="I42" s="21">
        <f t="shared" si="8"/>
        <v>0</v>
      </c>
      <c r="J42" s="21">
        <f t="shared" si="8"/>
        <v>16800614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16800614</v>
      </c>
      <c r="X42" s="21">
        <f t="shared" si="8"/>
        <v>24255000</v>
      </c>
      <c r="Y42" s="21">
        <f t="shared" si="8"/>
        <v>-7454386</v>
      </c>
      <c r="Z42" s="4">
        <f>+IF(X42&lt;&gt;0,+(Y42/X42)*100,0)</f>
        <v>-30.733399299113586</v>
      </c>
      <c r="AA42" s="19">
        <f>SUM(AA43:AA46)</f>
        <v>96486465</v>
      </c>
    </row>
    <row r="43" spans="1:27" ht="13.5">
      <c r="A43" s="5" t="s">
        <v>47</v>
      </c>
      <c r="B43" s="3"/>
      <c r="C43" s="22">
        <v>33328257</v>
      </c>
      <c r="D43" s="22"/>
      <c r="E43" s="23">
        <v>41583693</v>
      </c>
      <c r="F43" s="24">
        <v>41583693</v>
      </c>
      <c r="G43" s="24">
        <v>3192927</v>
      </c>
      <c r="H43" s="24">
        <v>6577380</v>
      </c>
      <c r="I43" s="24"/>
      <c r="J43" s="24">
        <v>9770307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9770307</v>
      </c>
      <c r="X43" s="24">
        <v>10530000</v>
      </c>
      <c r="Y43" s="24">
        <v>-759693</v>
      </c>
      <c r="Z43" s="6">
        <v>-7.21</v>
      </c>
      <c r="AA43" s="22">
        <v>41583693</v>
      </c>
    </row>
    <row r="44" spans="1:27" ht="13.5">
      <c r="A44" s="5" t="s">
        <v>48</v>
      </c>
      <c r="B44" s="3"/>
      <c r="C44" s="22">
        <v>5376040</v>
      </c>
      <c r="D44" s="22"/>
      <c r="E44" s="23">
        <v>24278991</v>
      </c>
      <c r="F44" s="24">
        <v>24278991</v>
      </c>
      <c r="G44" s="24">
        <v>4015162</v>
      </c>
      <c r="H44" s="24">
        <v>1380500</v>
      </c>
      <c r="I44" s="24"/>
      <c r="J44" s="24">
        <v>5395662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5395662</v>
      </c>
      <c r="X44" s="24">
        <v>6069000</v>
      </c>
      <c r="Y44" s="24">
        <v>-673338</v>
      </c>
      <c r="Z44" s="6">
        <v>-11.09</v>
      </c>
      <c r="AA44" s="22">
        <v>24278991</v>
      </c>
    </row>
    <row r="45" spans="1:27" ht="13.5">
      <c r="A45" s="5" t="s">
        <v>49</v>
      </c>
      <c r="B45" s="3"/>
      <c r="C45" s="25">
        <v>6673837</v>
      </c>
      <c r="D45" s="25"/>
      <c r="E45" s="26">
        <v>17588135</v>
      </c>
      <c r="F45" s="27">
        <v>17588135</v>
      </c>
      <c r="G45" s="27">
        <v>407743</v>
      </c>
      <c r="H45" s="27">
        <v>693794</v>
      </c>
      <c r="I45" s="27"/>
      <c r="J45" s="27">
        <v>1101537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1101537</v>
      </c>
      <c r="X45" s="27">
        <v>4398000</v>
      </c>
      <c r="Y45" s="27">
        <v>-3296463</v>
      </c>
      <c r="Z45" s="7">
        <v>-74.95</v>
      </c>
      <c r="AA45" s="25">
        <v>17588135</v>
      </c>
    </row>
    <row r="46" spans="1:27" ht="13.5">
      <c r="A46" s="5" t="s">
        <v>50</v>
      </c>
      <c r="B46" s="3"/>
      <c r="C46" s="22">
        <v>2777537</v>
      </c>
      <c r="D46" s="22"/>
      <c r="E46" s="23">
        <v>13035646</v>
      </c>
      <c r="F46" s="24">
        <v>13035646</v>
      </c>
      <c r="G46" s="24">
        <v>158995</v>
      </c>
      <c r="H46" s="24">
        <v>374113</v>
      </c>
      <c r="I46" s="24"/>
      <c r="J46" s="24">
        <v>533108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533108</v>
      </c>
      <c r="X46" s="24">
        <v>3258000</v>
      </c>
      <c r="Y46" s="24">
        <v>-2724892</v>
      </c>
      <c r="Z46" s="6">
        <v>-83.64</v>
      </c>
      <c r="AA46" s="22">
        <v>13035646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106797281</v>
      </c>
      <c r="D48" s="40">
        <f>+D28+D32+D38+D42+D47</f>
        <v>0</v>
      </c>
      <c r="E48" s="41">
        <f t="shared" si="9"/>
        <v>148991640</v>
      </c>
      <c r="F48" s="42">
        <f t="shared" si="9"/>
        <v>148991640</v>
      </c>
      <c r="G48" s="42">
        <f t="shared" si="9"/>
        <v>12138749</v>
      </c>
      <c r="H48" s="42">
        <f t="shared" si="9"/>
        <v>14366292</v>
      </c>
      <c r="I48" s="42">
        <f t="shared" si="9"/>
        <v>0</v>
      </c>
      <c r="J48" s="42">
        <f t="shared" si="9"/>
        <v>26505041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26505041</v>
      </c>
      <c r="X48" s="42">
        <f t="shared" si="9"/>
        <v>52441000</v>
      </c>
      <c r="Y48" s="42">
        <f t="shared" si="9"/>
        <v>-25935959</v>
      </c>
      <c r="Z48" s="43">
        <f>+IF(X48&lt;&gt;0,+(Y48/X48)*100,0)</f>
        <v>-49.45740737209435</v>
      </c>
      <c r="AA48" s="40">
        <f>+AA28+AA32+AA38+AA42+AA47</f>
        <v>148991640</v>
      </c>
    </row>
    <row r="49" spans="1:27" ht="13.5">
      <c r="A49" s="14" t="s">
        <v>58</v>
      </c>
      <c r="B49" s="15"/>
      <c r="C49" s="44">
        <f aca="true" t="shared" si="10" ref="C49:Y49">+C25-C48</f>
        <v>24546682</v>
      </c>
      <c r="D49" s="44">
        <f>+D25-D48</f>
        <v>0</v>
      </c>
      <c r="E49" s="45">
        <f t="shared" si="10"/>
        <v>9013959</v>
      </c>
      <c r="F49" s="46">
        <f t="shared" si="10"/>
        <v>9013959</v>
      </c>
      <c r="G49" s="46">
        <f t="shared" si="10"/>
        <v>19415923</v>
      </c>
      <c r="H49" s="46">
        <f t="shared" si="10"/>
        <v>-8264302</v>
      </c>
      <c r="I49" s="46">
        <f t="shared" si="10"/>
        <v>0</v>
      </c>
      <c r="J49" s="46">
        <f t="shared" si="10"/>
        <v>11151621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11151621</v>
      </c>
      <c r="X49" s="46">
        <f>IF(F25=F48,0,X25-X48)</f>
        <v>-6984000</v>
      </c>
      <c r="Y49" s="46">
        <f t="shared" si="10"/>
        <v>18135621</v>
      </c>
      <c r="Z49" s="47">
        <f>+IF(X49&lt;&gt;0,+(Y49/X49)*100,0)</f>
        <v>-259.67384020618556</v>
      </c>
      <c r="AA49" s="44">
        <f>+AA25-AA48</f>
        <v>9013959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33748337</v>
      </c>
      <c r="D5" s="19">
        <f>SUM(D6:D8)</f>
        <v>0</v>
      </c>
      <c r="E5" s="20">
        <f t="shared" si="0"/>
        <v>53181405</v>
      </c>
      <c r="F5" s="21">
        <f t="shared" si="0"/>
        <v>53181405</v>
      </c>
      <c r="G5" s="21">
        <f t="shared" si="0"/>
        <v>24959001</v>
      </c>
      <c r="H5" s="21">
        <f t="shared" si="0"/>
        <v>1382253</v>
      </c>
      <c r="I5" s="21">
        <f t="shared" si="0"/>
        <v>2135555</v>
      </c>
      <c r="J5" s="21">
        <f t="shared" si="0"/>
        <v>28476809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28476809</v>
      </c>
      <c r="X5" s="21">
        <f t="shared" si="0"/>
        <v>14002663</v>
      </c>
      <c r="Y5" s="21">
        <f t="shared" si="0"/>
        <v>14474146</v>
      </c>
      <c r="Z5" s="4">
        <f>+IF(X5&lt;&gt;0,+(Y5/X5)*100,0)</f>
        <v>103.36709524466883</v>
      </c>
      <c r="AA5" s="19">
        <f>SUM(AA6:AA8)</f>
        <v>53181405</v>
      </c>
    </row>
    <row r="6" spans="1:27" ht="13.5">
      <c r="A6" s="5" t="s">
        <v>33</v>
      </c>
      <c r="B6" s="3"/>
      <c r="C6" s="22">
        <v>10429961</v>
      </c>
      <c r="D6" s="22"/>
      <c r="E6" s="23">
        <v>12752488</v>
      </c>
      <c r="F6" s="24">
        <v>12752488</v>
      </c>
      <c r="G6" s="24">
        <v>4678106</v>
      </c>
      <c r="H6" s="24"/>
      <c r="I6" s="24">
        <v>209663</v>
      </c>
      <c r="J6" s="24">
        <v>4887769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4887769</v>
      </c>
      <c r="X6" s="24">
        <v>3357730</v>
      </c>
      <c r="Y6" s="24">
        <v>1530039</v>
      </c>
      <c r="Z6" s="6">
        <v>45.57</v>
      </c>
      <c r="AA6" s="22">
        <v>12752488</v>
      </c>
    </row>
    <row r="7" spans="1:27" ht="13.5">
      <c r="A7" s="5" t="s">
        <v>34</v>
      </c>
      <c r="B7" s="3"/>
      <c r="C7" s="25">
        <v>23318376</v>
      </c>
      <c r="D7" s="25"/>
      <c r="E7" s="26">
        <v>40071213</v>
      </c>
      <c r="F7" s="27">
        <v>40071213</v>
      </c>
      <c r="G7" s="27">
        <v>20197417</v>
      </c>
      <c r="H7" s="27">
        <v>1352753</v>
      </c>
      <c r="I7" s="27">
        <v>1925856</v>
      </c>
      <c r="J7" s="27">
        <v>23476026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23476026</v>
      </c>
      <c r="X7" s="27">
        <v>10550750</v>
      </c>
      <c r="Y7" s="27">
        <v>12925276</v>
      </c>
      <c r="Z7" s="7">
        <v>122.51</v>
      </c>
      <c r="AA7" s="25">
        <v>40071213</v>
      </c>
    </row>
    <row r="8" spans="1:27" ht="13.5">
      <c r="A8" s="5" t="s">
        <v>35</v>
      </c>
      <c r="B8" s="3"/>
      <c r="C8" s="22"/>
      <c r="D8" s="22"/>
      <c r="E8" s="23">
        <v>357704</v>
      </c>
      <c r="F8" s="24">
        <v>357704</v>
      </c>
      <c r="G8" s="24">
        <v>83478</v>
      </c>
      <c r="H8" s="24">
        <v>29500</v>
      </c>
      <c r="I8" s="24">
        <v>36</v>
      </c>
      <c r="J8" s="24">
        <v>113014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113014</v>
      </c>
      <c r="X8" s="24">
        <v>94183</v>
      </c>
      <c r="Y8" s="24">
        <v>18831</v>
      </c>
      <c r="Z8" s="6">
        <v>19.99</v>
      </c>
      <c r="AA8" s="22">
        <v>357704</v>
      </c>
    </row>
    <row r="9" spans="1:27" ht="13.5">
      <c r="A9" s="2" t="s">
        <v>36</v>
      </c>
      <c r="B9" s="3"/>
      <c r="C9" s="19">
        <f aca="true" t="shared" si="1" ref="C9:Y9">SUM(C10:C14)</f>
        <v>9091822</v>
      </c>
      <c r="D9" s="19">
        <f>SUM(D10:D14)</f>
        <v>0</v>
      </c>
      <c r="E9" s="20">
        <f t="shared" si="1"/>
        <v>12841367</v>
      </c>
      <c r="F9" s="21">
        <f t="shared" si="1"/>
        <v>12841367</v>
      </c>
      <c r="G9" s="21">
        <f t="shared" si="1"/>
        <v>777551</v>
      </c>
      <c r="H9" s="21">
        <f t="shared" si="1"/>
        <v>504003</v>
      </c>
      <c r="I9" s="21">
        <f t="shared" si="1"/>
        <v>1423139</v>
      </c>
      <c r="J9" s="21">
        <f t="shared" si="1"/>
        <v>2704693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2704693</v>
      </c>
      <c r="X9" s="21">
        <f t="shared" si="1"/>
        <v>3381132</v>
      </c>
      <c r="Y9" s="21">
        <f t="shared" si="1"/>
        <v>-676439</v>
      </c>
      <c r="Z9" s="4">
        <f>+IF(X9&lt;&gt;0,+(Y9/X9)*100,0)</f>
        <v>-20.006287834961782</v>
      </c>
      <c r="AA9" s="19">
        <f>SUM(AA10:AA14)</f>
        <v>12841367</v>
      </c>
    </row>
    <row r="10" spans="1:27" ht="13.5">
      <c r="A10" s="5" t="s">
        <v>37</v>
      </c>
      <c r="B10" s="3"/>
      <c r="C10" s="22">
        <v>1101121</v>
      </c>
      <c r="D10" s="22"/>
      <c r="E10" s="23">
        <v>1420443</v>
      </c>
      <c r="F10" s="24">
        <v>1420443</v>
      </c>
      <c r="G10" s="24">
        <v>81442</v>
      </c>
      <c r="H10" s="24">
        <v>5554</v>
      </c>
      <c r="I10" s="24">
        <v>221771</v>
      </c>
      <c r="J10" s="24">
        <v>308767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308767</v>
      </c>
      <c r="X10" s="24">
        <v>374003</v>
      </c>
      <c r="Y10" s="24">
        <v>-65236</v>
      </c>
      <c r="Z10" s="6">
        <v>-17.44</v>
      </c>
      <c r="AA10" s="22">
        <v>1420443</v>
      </c>
    </row>
    <row r="11" spans="1:27" ht="13.5">
      <c r="A11" s="5" t="s">
        <v>38</v>
      </c>
      <c r="B11" s="3"/>
      <c r="C11" s="22">
        <v>1106260</v>
      </c>
      <c r="D11" s="22"/>
      <c r="E11" s="23">
        <v>1961184</v>
      </c>
      <c r="F11" s="24">
        <v>1961184</v>
      </c>
      <c r="G11" s="24">
        <v>135413</v>
      </c>
      <c r="H11" s="24">
        <v>70765</v>
      </c>
      <c r="I11" s="24">
        <v>124158</v>
      </c>
      <c r="J11" s="24">
        <v>330336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330336</v>
      </c>
      <c r="X11" s="24">
        <v>516380</v>
      </c>
      <c r="Y11" s="24">
        <v>-186044</v>
      </c>
      <c r="Z11" s="6">
        <v>-36.03</v>
      </c>
      <c r="AA11" s="22">
        <v>1961184</v>
      </c>
    </row>
    <row r="12" spans="1:27" ht="13.5">
      <c r="A12" s="5" t="s">
        <v>39</v>
      </c>
      <c r="B12" s="3"/>
      <c r="C12" s="22">
        <v>6851775</v>
      </c>
      <c r="D12" s="22"/>
      <c r="E12" s="23">
        <v>9424128</v>
      </c>
      <c r="F12" s="24">
        <v>9424128</v>
      </c>
      <c r="G12" s="24">
        <v>550483</v>
      </c>
      <c r="H12" s="24">
        <v>426576</v>
      </c>
      <c r="I12" s="24">
        <v>1077078</v>
      </c>
      <c r="J12" s="24">
        <v>2054137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2054137</v>
      </c>
      <c r="X12" s="24">
        <v>2481373</v>
      </c>
      <c r="Y12" s="24">
        <v>-427236</v>
      </c>
      <c r="Z12" s="6">
        <v>-17.22</v>
      </c>
      <c r="AA12" s="22">
        <v>9424128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32666</v>
      </c>
      <c r="D14" s="25"/>
      <c r="E14" s="26">
        <v>35612</v>
      </c>
      <c r="F14" s="27">
        <v>35612</v>
      </c>
      <c r="G14" s="27">
        <v>10213</v>
      </c>
      <c r="H14" s="27">
        <v>1108</v>
      </c>
      <c r="I14" s="27">
        <v>132</v>
      </c>
      <c r="J14" s="27">
        <v>11453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11453</v>
      </c>
      <c r="X14" s="27">
        <v>9376</v>
      </c>
      <c r="Y14" s="27">
        <v>2077</v>
      </c>
      <c r="Z14" s="7">
        <v>22.15</v>
      </c>
      <c r="AA14" s="25">
        <v>35612</v>
      </c>
    </row>
    <row r="15" spans="1:27" ht="13.5">
      <c r="A15" s="2" t="s">
        <v>42</v>
      </c>
      <c r="B15" s="8"/>
      <c r="C15" s="19">
        <f aca="true" t="shared" si="2" ref="C15:Y15">SUM(C16:C18)</f>
        <v>36573132</v>
      </c>
      <c r="D15" s="19">
        <f>SUM(D16:D18)</f>
        <v>0</v>
      </c>
      <c r="E15" s="20">
        <f t="shared" si="2"/>
        <v>38611555</v>
      </c>
      <c r="F15" s="21">
        <f t="shared" si="2"/>
        <v>38611555</v>
      </c>
      <c r="G15" s="21">
        <f t="shared" si="2"/>
        <v>1912047</v>
      </c>
      <c r="H15" s="21">
        <f t="shared" si="2"/>
        <v>484249</v>
      </c>
      <c r="I15" s="21">
        <f t="shared" si="2"/>
        <v>4812101</v>
      </c>
      <c r="J15" s="21">
        <f t="shared" si="2"/>
        <v>7208397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7208397</v>
      </c>
      <c r="X15" s="21">
        <f t="shared" si="2"/>
        <v>10166422</v>
      </c>
      <c r="Y15" s="21">
        <f t="shared" si="2"/>
        <v>-2958025</v>
      </c>
      <c r="Z15" s="4">
        <f>+IF(X15&lt;&gt;0,+(Y15/X15)*100,0)</f>
        <v>-29.096028081462684</v>
      </c>
      <c r="AA15" s="19">
        <f>SUM(AA16:AA18)</f>
        <v>38611555</v>
      </c>
    </row>
    <row r="16" spans="1:27" ht="13.5">
      <c r="A16" s="5" t="s">
        <v>43</v>
      </c>
      <c r="B16" s="3"/>
      <c r="C16" s="22">
        <v>29067625</v>
      </c>
      <c r="D16" s="22"/>
      <c r="E16" s="23">
        <v>25208969</v>
      </c>
      <c r="F16" s="24">
        <v>25208969</v>
      </c>
      <c r="G16" s="24">
        <v>1685337</v>
      </c>
      <c r="H16" s="24">
        <v>484249</v>
      </c>
      <c r="I16" s="24">
        <v>3209630</v>
      </c>
      <c r="J16" s="24">
        <v>5379216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5379216</v>
      </c>
      <c r="X16" s="24">
        <v>6637522</v>
      </c>
      <c r="Y16" s="24">
        <v>-1258306</v>
      </c>
      <c r="Z16" s="6">
        <v>-18.96</v>
      </c>
      <c r="AA16" s="22">
        <v>25208969</v>
      </c>
    </row>
    <row r="17" spans="1:27" ht="13.5">
      <c r="A17" s="5" t="s">
        <v>44</v>
      </c>
      <c r="B17" s="3"/>
      <c r="C17" s="22">
        <v>7505507</v>
      </c>
      <c r="D17" s="22"/>
      <c r="E17" s="23">
        <v>13402586</v>
      </c>
      <c r="F17" s="24">
        <v>13402586</v>
      </c>
      <c r="G17" s="24">
        <v>226710</v>
      </c>
      <c r="H17" s="24"/>
      <c r="I17" s="24">
        <v>1602471</v>
      </c>
      <c r="J17" s="24">
        <v>1829181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1829181</v>
      </c>
      <c r="X17" s="24">
        <v>3528900</v>
      </c>
      <c r="Y17" s="24">
        <v>-1699719</v>
      </c>
      <c r="Z17" s="6">
        <v>-48.17</v>
      </c>
      <c r="AA17" s="22">
        <v>13402586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262544957</v>
      </c>
      <c r="D19" s="19">
        <f>SUM(D20:D23)</f>
        <v>0</v>
      </c>
      <c r="E19" s="20">
        <f t="shared" si="3"/>
        <v>294708231</v>
      </c>
      <c r="F19" s="21">
        <f t="shared" si="3"/>
        <v>294708231</v>
      </c>
      <c r="G19" s="21">
        <f t="shared" si="3"/>
        <v>41494321</v>
      </c>
      <c r="H19" s="21">
        <f t="shared" si="3"/>
        <v>19344529</v>
      </c>
      <c r="I19" s="21">
        <f t="shared" si="3"/>
        <v>18870077</v>
      </c>
      <c r="J19" s="21">
        <f t="shared" si="3"/>
        <v>79708927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79708927</v>
      </c>
      <c r="X19" s="21">
        <f t="shared" si="3"/>
        <v>77596677</v>
      </c>
      <c r="Y19" s="21">
        <f t="shared" si="3"/>
        <v>2112250</v>
      </c>
      <c r="Z19" s="4">
        <f>+IF(X19&lt;&gt;0,+(Y19/X19)*100,0)</f>
        <v>2.7220882151950914</v>
      </c>
      <c r="AA19" s="19">
        <f>SUM(AA20:AA23)</f>
        <v>294708231</v>
      </c>
    </row>
    <row r="20" spans="1:27" ht="13.5">
      <c r="A20" s="5" t="s">
        <v>47</v>
      </c>
      <c r="B20" s="3"/>
      <c r="C20" s="22">
        <v>105831260</v>
      </c>
      <c r="D20" s="22"/>
      <c r="E20" s="23">
        <v>120497569</v>
      </c>
      <c r="F20" s="24">
        <v>120497569</v>
      </c>
      <c r="G20" s="24">
        <v>18453804</v>
      </c>
      <c r="H20" s="24">
        <v>5946212</v>
      </c>
      <c r="I20" s="24">
        <v>6235477</v>
      </c>
      <c r="J20" s="24">
        <v>30635493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30635493</v>
      </c>
      <c r="X20" s="24">
        <v>31727010</v>
      </c>
      <c r="Y20" s="24">
        <v>-1091517</v>
      </c>
      <c r="Z20" s="6">
        <v>-3.44</v>
      </c>
      <c r="AA20" s="22">
        <v>120497569</v>
      </c>
    </row>
    <row r="21" spans="1:27" ht="13.5">
      <c r="A21" s="5" t="s">
        <v>48</v>
      </c>
      <c r="B21" s="3"/>
      <c r="C21" s="22">
        <v>92172032</v>
      </c>
      <c r="D21" s="22"/>
      <c r="E21" s="23">
        <v>126520505</v>
      </c>
      <c r="F21" s="24">
        <v>126520505</v>
      </c>
      <c r="G21" s="24">
        <v>11475553</v>
      </c>
      <c r="H21" s="24">
        <v>11937892</v>
      </c>
      <c r="I21" s="24">
        <v>10735907</v>
      </c>
      <c r="J21" s="24">
        <v>34149352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34149352</v>
      </c>
      <c r="X21" s="24">
        <v>33312849</v>
      </c>
      <c r="Y21" s="24">
        <v>836503</v>
      </c>
      <c r="Z21" s="6">
        <v>2.51</v>
      </c>
      <c r="AA21" s="22">
        <v>126520505</v>
      </c>
    </row>
    <row r="22" spans="1:27" ht="13.5">
      <c r="A22" s="5" t="s">
        <v>49</v>
      </c>
      <c r="B22" s="3"/>
      <c r="C22" s="25"/>
      <c r="D22" s="25"/>
      <c r="E22" s="26">
        <v>21270568</v>
      </c>
      <c r="F22" s="27">
        <v>21270568</v>
      </c>
      <c r="G22" s="27">
        <v>4234496</v>
      </c>
      <c r="H22" s="27">
        <v>914475</v>
      </c>
      <c r="I22" s="27">
        <v>1314287</v>
      </c>
      <c r="J22" s="27">
        <v>6463258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6463258</v>
      </c>
      <c r="X22" s="27">
        <v>5600540</v>
      </c>
      <c r="Y22" s="27">
        <v>862718</v>
      </c>
      <c r="Z22" s="7">
        <v>15.4</v>
      </c>
      <c r="AA22" s="25">
        <v>21270568</v>
      </c>
    </row>
    <row r="23" spans="1:27" ht="13.5">
      <c r="A23" s="5" t="s">
        <v>50</v>
      </c>
      <c r="B23" s="3"/>
      <c r="C23" s="22">
        <v>64541665</v>
      </c>
      <c r="D23" s="22"/>
      <c r="E23" s="23">
        <v>26419589</v>
      </c>
      <c r="F23" s="24">
        <v>26419589</v>
      </c>
      <c r="G23" s="24">
        <v>7330468</v>
      </c>
      <c r="H23" s="24">
        <v>545950</v>
      </c>
      <c r="I23" s="24">
        <v>584406</v>
      </c>
      <c r="J23" s="24">
        <v>8460824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8460824</v>
      </c>
      <c r="X23" s="24">
        <v>6956278</v>
      </c>
      <c r="Y23" s="24">
        <v>1504546</v>
      </c>
      <c r="Z23" s="6">
        <v>21.63</v>
      </c>
      <c r="AA23" s="22">
        <v>26419589</v>
      </c>
    </row>
    <row r="24" spans="1:27" ht="13.5">
      <c r="A24" s="2" t="s">
        <v>51</v>
      </c>
      <c r="B24" s="8" t="s">
        <v>52</v>
      </c>
      <c r="C24" s="19">
        <v>49388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342007636</v>
      </c>
      <c r="D25" s="40">
        <f>+D5+D9+D15+D19+D24</f>
        <v>0</v>
      </c>
      <c r="E25" s="41">
        <f t="shared" si="4"/>
        <v>399342558</v>
      </c>
      <c r="F25" s="42">
        <f t="shared" si="4"/>
        <v>399342558</v>
      </c>
      <c r="G25" s="42">
        <f t="shared" si="4"/>
        <v>69142920</v>
      </c>
      <c r="H25" s="42">
        <f t="shared" si="4"/>
        <v>21715034</v>
      </c>
      <c r="I25" s="42">
        <f t="shared" si="4"/>
        <v>27240872</v>
      </c>
      <c r="J25" s="42">
        <f t="shared" si="4"/>
        <v>118098826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118098826</v>
      </c>
      <c r="X25" s="42">
        <f t="shared" si="4"/>
        <v>105146894</v>
      </c>
      <c r="Y25" s="42">
        <f t="shared" si="4"/>
        <v>12951932</v>
      </c>
      <c r="Z25" s="43">
        <f>+IF(X25&lt;&gt;0,+(Y25/X25)*100,0)</f>
        <v>12.317940651675361</v>
      </c>
      <c r="AA25" s="40">
        <f>+AA5+AA9+AA15+AA19+AA24</f>
        <v>399342558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52196156</v>
      </c>
      <c r="D28" s="19">
        <f>SUM(D29:D31)</f>
        <v>0</v>
      </c>
      <c r="E28" s="20">
        <f t="shared" si="5"/>
        <v>64593630</v>
      </c>
      <c r="F28" s="21">
        <f t="shared" si="5"/>
        <v>64593630</v>
      </c>
      <c r="G28" s="21">
        <f t="shared" si="5"/>
        <v>4279907</v>
      </c>
      <c r="H28" s="21">
        <f t="shared" si="5"/>
        <v>5566674</v>
      </c>
      <c r="I28" s="21">
        <f t="shared" si="5"/>
        <v>5600523</v>
      </c>
      <c r="J28" s="21">
        <f t="shared" si="5"/>
        <v>15447104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15447104</v>
      </c>
      <c r="X28" s="21">
        <f t="shared" si="5"/>
        <v>16141947</v>
      </c>
      <c r="Y28" s="21">
        <f t="shared" si="5"/>
        <v>-694843</v>
      </c>
      <c r="Z28" s="4">
        <f>+IF(X28&lt;&gt;0,+(Y28/X28)*100,0)</f>
        <v>-4.304579862639867</v>
      </c>
      <c r="AA28" s="19">
        <f>SUM(AA29:AA31)</f>
        <v>64593630</v>
      </c>
    </row>
    <row r="29" spans="1:27" ht="13.5">
      <c r="A29" s="5" t="s">
        <v>33</v>
      </c>
      <c r="B29" s="3"/>
      <c r="C29" s="22">
        <v>24260353</v>
      </c>
      <c r="D29" s="22"/>
      <c r="E29" s="23">
        <v>19119556</v>
      </c>
      <c r="F29" s="24">
        <v>19119556</v>
      </c>
      <c r="G29" s="24">
        <v>1144320</v>
      </c>
      <c r="H29" s="24">
        <v>1771015</v>
      </c>
      <c r="I29" s="24">
        <v>1724249</v>
      </c>
      <c r="J29" s="24">
        <v>4639584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4639584</v>
      </c>
      <c r="X29" s="24">
        <v>4777977</v>
      </c>
      <c r="Y29" s="24">
        <v>-138393</v>
      </c>
      <c r="Z29" s="6">
        <v>-2.9</v>
      </c>
      <c r="AA29" s="22">
        <v>19119556</v>
      </c>
    </row>
    <row r="30" spans="1:27" ht="13.5">
      <c r="A30" s="5" t="s">
        <v>34</v>
      </c>
      <c r="B30" s="3"/>
      <c r="C30" s="25">
        <v>27935803</v>
      </c>
      <c r="D30" s="25"/>
      <c r="E30" s="26">
        <v>28334818</v>
      </c>
      <c r="F30" s="27">
        <v>28334818</v>
      </c>
      <c r="G30" s="27">
        <v>1895426</v>
      </c>
      <c r="H30" s="27">
        <v>1972646</v>
      </c>
      <c r="I30" s="27">
        <v>2308056</v>
      </c>
      <c r="J30" s="27">
        <v>6176128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6176128</v>
      </c>
      <c r="X30" s="27">
        <v>7080870</v>
      </c>
      <c r="Y30" s="27">
        <v>-904742</v>
      </c>
      <c r="Z30" s="7">
        <v>-12.78</v>
      </c>
      <c r="AA30" s="25">
        <v>28334818</v>
      </c>
    </row>
    <row r="31" spans="1:27" ht="13.5">
      <c r="A31" s="5" t="s">
        <v>35</v>
      </c>
      <c r="B31" s="3"/>
      <c r="C31" s="22"/>
      <c r="D31" s="22"/>
      <c r="E31" s="23">
        <v>17139256</v>
      </c>
      <c r="F31" s="24">
        <v>17139256</v>
      </c>
      <c r="G31" s="24">
        <v>1240161</v>
      </c>
      <c r="H31" s="24">
        <v>1823013</v>
      </c>
      <c r="I31" s="24">
        <v>1568218</v>
      </c>
      <c r="J31" s="24">
        <v>4631392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4631392</v>
      </c>
      <c r="X31" s="24">
        <v>4283100</v>
      </c>
      <c r="Y31" s="24">
        <v>348292</v>
      </c>
      <c r="Z31" s="6">
        <v>8.13</v>
      </c>
      <c r="AA31" s="22">
        <v>17139256</v>
      </c>
    </row>
    <row r="32" spans="1:27" ht="13.5">
      <c r="A32" s="2" t="s">
        <v>36</v>
      </c>
      <c r="B32" s="3"/>
      <c r="C32" s="19">
        <f aca="true" t="shared" si="6" ref="C32:Y32">SUM(C33:C37)</f>
        <v>43804468</v>
      </c>
      <c r="D32" s="19">
        <f>SUM(D33:D37)</f>
        <v>0</v>
      </c>
      <c r="E32" s="20">
        <f t="shared" si="6"/>
        <v>41518364</v>
      </c>
      <c r="F32" s="21">
        <f t="shared" si="6"/>
        <v>41518364</v>
      </c>
      <c r="G32" s="21">
        <f t="shared" si="6"/>
        <v>2683381</v>
      </c>
      <c r="H32" s="21">
        <f t="shared" si="6"/>
        <v>3127856</v>
      </c>
      <c r="I32" s="21">
        <f t="shared" si="6"/>
        <v>3449975</v>
      </c>
      <c r="J32" s="21">
        <f t="shared" si="6"/>
        <v>9261212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9261212</v>
      </c>
      <c r="X32" s="21">
        <f t="shared" si="6"/>
        <v>10375440</v>
      </c>
      <c r="Y32" s="21">
        <f t="shared" si="6"/>
        <v>-1114228</v>
      </c>
      <c r="Z32" s="4">
        <f>+IF(X32&lt;&gt;0,+(Y32/X32)*100,0)</f>
        <v>-10.7390915469609</v>
      </c>
      <c r="AA32" s="19">
        <f>SUM(AA33:AA37)</f>
        <v>41518364</v>
      </c>
    </row>
    <row r="33" spans="1:27" ht="13.5">
      <c r="A33" s="5" t="s">
        <v>37</v>
      </c>
      <c r="B33" s="3"/>
      <c r="C33" s="22">
        <v>13677205</v>
      </c>
      <c r="D33" s="22"/>
      <c r="E33" s="23">
        <v>14675687</v>
      </c>
      <c r="F33" s="24">
        <v>14675687</v>
      </c>
      <c r="G33" s="24">
        <v>1032326</v>
      </c>
      <c r="H33" s="24">
        <v>1311414</v>
      </c>
      <c r="I33" s="24">
        <v>1319671</v>
      </c>
      <c r="J33" s="24">
        <v>3663411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3663411</v>
      </c>
      <c r="X33" s="24">
        <v>3667455</v>
      </c>
      <c r="Y33" s="24">
        <v>-4044</v>
      </c>
      <c r="Z33" s="6">
        <v>-0.11</v>
      </c>
      <c r="AA33" s="22">
        <v>14675687</v>
      </c>
    </row>
    <row r="34" spans="1:27" ht="13.5">
      <c r="A34" s="5" t="s">
        <v>38</v>
      </c>
      <c r="B34" s="3"/>
      <c r="C34" s="22">
        <v>7995399</v>
      </c>
      <c r="D34" s="22"/>
      <c r="E34" s="23">
        <v>10557726</v>
      </c>
      <c r="F34" s="24">
        <v>10557726</v>
      </c>
      <c r="G34" s="24">
        <v>656595</v>
      </c>
      <c r="H34" s="24">
        <v>685422</v>
      </c>
      <c r="I34" s="24">
        <v>848521</v>
      </c>
      <c r="J34" s="24">
        <v>2190538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2190538</v>
      </c>
      <c r="X34" s="24">
        <v>2638377</v>
      </c>
      <c r="Y34" s="24">
        <v>-447839</v>
      </c>
      <c r="Z34" s="6">
        <v>-16.97</v>
      </c>
      <c r="AA34" s="22">
        <v>10557726</v>
      </c>
    </row>
    <row r="35" spans="1:27" ht="13.5">
      <c r="A35" s="5" t="s">
        <v>39</v>
      </c>
      <c r="B35" s="3"/>
      <c r="C35" s="22">
        <v>21724684</v>
      </c>
      <c r="D35" s="22"/>
      <c r="E35" s="23">
        <v>16028743</v>
      </c>
      <c r="F35" s="24">
        <v>16028743</v>
      </c>
      <c r="G35" s="24">
        <v>983612</v>
      </c>
      <c r="H35" s="24">
        <v>1136019</v>
      </c>
      <c r="I35" s="24">
        <v>1267518</v>
      </c>
      <c r="J35" s="24">
        <v>3387149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3387149</v>
      </c>
      <c r="X35" s="24">
        <v>4005582</v>
      </c>
      <c r="Y35" s="24">
        <v>-618433</v>
      </c>
      <c r="Z35" s="6">
        <v>-15.44</v>
      </c>
      <c r="AA35" s="22">
        <v>16028743</v>
      </c>
    </row>
    <row r="36" spans="1:27" ht="13.5">
      <c r="A36" s="5" t="s">
        <v>40</v>
      </c>
      <c r="B36" s="3"/>
      <c r="C36" s="22">
        <v>3708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403472</v>
      </c>
      <c r="D37" s="25"/>
      <c r="E37" s="26">
        <v>256208</v>
      </c>
      <c r="F37" s="27">
        <v>256208</v>
      </c>
      <c r="G37" s="27">
        <v>10848</v>
      </c>
      <c r="H37" s="27">
        <v>-4999</v>
      </c>
      <c r="I37" s="27">
        <v>14265</v>
      </c>
      <c r="J37" s="27">
        <v>20114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20114</v>
      </c>
      <c r="X37" s="27">
        <v>64026</v>
      </c>
      <c r="Y37" s="27">
        <v>-43912</v>
      </c>
      <c r="Z37" s="7">
        <v>-68.58</v>
      </c>
      <c r="AA37" s="25">
        <v>256208</v>
      </c>
    </row>
    <row r="38" spans="1:27" ht="13.5">
      <c r="A38" s="2" t="s">
        <v>42</v>
      </c>
      <c r="B38" s="8"/>
      <c r="C38" s="19">
        <f aca="true" t="shared" si="7" ref="C38:Y38">SUM(C39:C41)</f>
        <v>49614092</v>
      </c>
      <c r="D38" s="19">
        <f>SUM(D39:D41)</f>
        <v>0</v>
      </c>
      <c r="E38" s="20">
        <f t="shared" si="7"/>
        <v>38664528</v>
      </c>
      <c r="F38" s="21">
        <f t="shared" si="7"/>
        <v>38664528</v>
      </c>
      <c r="G38" s="21">
        <f t="shared" si="7"/>
        <v>1643838</v>
      </c>
      <c r="H38" s="21">
        <f t="shared" si="7"/>
        <v>2830663</v>
      </c>
      <c r="I38" s="21">
        <f t="shared" si="7"/>
        <v>3082171</v>
      </c>
      <c r="J38" s="21">
        <f t="shared" si="7"/>
        <v>7556672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7556672</v>
      </c>
      <c r="X38" s="21">
        <f t="shared" si="7"/>
        <v>9892829</v>
      </c>
      <c r="Y38" s="21">
        <f t="shared" si="7"/>
        <v>-2336157</v>
      </c>
      <c r="Z38" s="4">
        <f>+IF(X38&lt;&gt;0,+(Y38/X38)*100,0)</f>
        <v>-23.614650571641338</v>
      </c>
      <c r="AA38" s="19">
        <f>SUM(AA39:AA41)</f>
        <v>38664528</v>
      </c>
    </row>
    <row r="39" spans="1:27" ht="13.5">
      <c r="A39" s="5" t="s">
        <v>43</v>
      </c>
      <c r="B39" s="3"/>
      <c r="C39" s="22">
        <v>29419434</v>
      </c>
      <c r="D39" s="22"/>
      <c r="E39" s="23">
        <v>14328041</v>
      </c>
      <c r="F39" s="24">
        <v>14328041</v>
      </c>
      <c r="G39" s="24">
        <v>678655</v>
      </c>
      <c r="H39" s="24">
        <v>1987224</v>
      </c>
      <c r="I39" s="24">
        <v>2056478</v>
      </c>
      <c r="J39" s="24">
        <v>4722357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4722357</v>
      </c>
      <c r="X39" s="24">
        <v>3580578</v>
      </c>
      <c r="Y39" s="24">
        <v>1141779</v>
      </c>
      <c r="Z39" s="6">
        <v>31.89</v>
      </c>
      <c r="AA39" s="22">
        <v>14328041</v>
      </c>
    </row>
    <row r="40" spans="1:27" ht="13.5">
      <c r="A40" s="5" t="s">
        <v>44</v>
      </c>
      <c r="B40" s="3"/>
      <c r="C40" s="22">
        <v>20194658</v>
      </c>
      <c r="D40" s="22"/>
      <c r="E40" s="23">
        <v>24336487</v>
      </c>
      <c r="F40" s="24">
        <v>24336487</v>
      </c>
      <c r="G40" s="24">
        <v>965183</v>
      </c>
      <c r="H40" s="24">
        <v>843439</v>
      </c>
      <c r="I40" s="24">
        <v>1025693</v>
      </c>
      <c r="J40" s="24">
        <v>2834315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2834315</v>
      </c>
      <c r="X40" s="24">
        <v>6312251</v>
      </c>
      <c r="Y40" s="24">
        <v>-3477936</v>
      </c>
      <c r="Z40" s="6">
        <v>-55.1</v>
      </c>
      <c r="AA40" s="22">
        <v>24336487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146730099</v>
      </c>
      <c r="D42" s="19">
        <f>SUM(D43:D46)</f>
        <v>0</v>
      </c>
      <c r="E42" s="20">
        <f t="shared" si="8"/>
        <v>149224006</v>
      </c>
      <c r="F42" s="21">
        <f t="shared" si="8"/>
        <v>149224006</v>
      </c>
      <c r="G42" s="21">
        <f t="shared" si="8"/>
        <v>9787568</v>
      </c>
      <c r="H42" s="21">
        <f t="shared" si="8"/>
        <v>13761630</v>
      </c>
      <c r="I42" s="21">
        <f t="shared" si="8"/>
        <v>12042576</v>
      </c>
      <c r="J42" s="21">
        <f t="shared" si="8"/>
        <v>35591774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35591774</v>
      </c>
      <c r="X42" s="21">
        <f t="shared" si="8"/>
        <v>39171150</v>
      </c>
      <c r="Y42" s="21">
        <f t="shared" si="8"/>
        <v>-3579376</v>
      </c>
      <c r="Z42" s="4">
        <f>+IF(X42&lt;&gt;0,+(Y42/X42)*100,0)</f>
        <v>-9.137786355519305</v>
      </c>
      <c r="AA42" s="19">
        <f>SUM(AA43:AA46)</f>
        <v>149224006</v>
      </c>
    </row>
    <row r="43" spans="1:27" ht="13.5">
      <c r="A43" s="5" t="s">
        <v>47</v>
      </c>
      <c r="B43" s="3"/>
      <c r="C43" s="22">
        <v>73344551</v>
      </c>
      <c r="D43" s="22"/>
      <c r="E43" s="23">
        <v>80356417</v>
      </c>
      <c r="F43" s="24">
        <v>80356417</v>
      </c>
      <c r="G43" s="24">
        <v>8298516</v>
      </c>
      <c r="H43" s="24">
        <v>8681903</v>
      </c>
      <c r="I43" s="24">
        <v>8006903</v>
      </c>
      <c r="J43" s="24">
        <v>24987322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24987322</v>
      </c>
      <c r="X43" s="24">
        <v>20727282</v>
      </c>
      <c r="Y43" s="24">
        <v>4260040</v>
      </c>
      <c r="Z43" s="6">
        <v>20.55</v>
      </c>
      <c r="AA43" s="22">
        <v>80356417</v>
      </c>
    </row>
    <row r="44" spans="1:27" ht="13.5">
      <c r="A44" s="5" t="s">
        <v>48</v>
      </c>
      <c r="B44" s="3"/>
      <c r="C44" s="22">
        <v>45599697</v>
      </c>
      <c r="D44" s="22"/>
      <c r="E44" s="23">
        <v>47979125</v>
      </c>
      <c r="F44" s="24">
        <v>47979125</v>
      </c>
      <c r="G44" s="24">
        <v>193106</v>
      </c>
      <c r="H44" s="24">
        <v>3710048</v>
      </c>
      <c r="I44" s="24">
        <v>2360520</v>
      </c>
      <c r="J44" s="24">
        <v>6263674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6263674</v>
      </c>
      <c r="X44" s="24">
        <v>13223841</v>
      </c>
      <c r="Y44" s="24">
        <v>-6960167</v>
      </c>
      <c r="Z44" s="6">
        <v>-52.63</v>
      </c>
      <c r="AA44" s="22">
        <v>47979125</v>
      </c>
    </row>
    <row r="45" spans="1:27" ht="13.5">
      <c r="A45" s="5" t="s">
        <v>49</v>
      </c>
      <c r="B45" s="3"/>
      <c r="C45" s="25"/>
      <c r="D45" s="25"/>
      <c r="E45" s="26">
        <v>4724319</v>
      </c>
      <c r="F45" s="27">
        <v>4724319</v>
      </c>
      <c r="G45" s="27">
        <v>223169</v>
      </c>
      <c r="H45" s="27">
        <v>248764</v>
      </c>
      <c r="I45" s="27">
        <v>350671</v>
      </c>
      <c r="J45" s="27">
        <v>822604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822604</v>
      </c>
      <c r="X45" s="27">
        <v>1180608</v>
      </c>
      <c r="Y45" s="27">
        <v>-358004</v>
      </c>
      <c r="Z45" s="7">
        <v>-30.32</v>
      </c>
      <c r="AA45" s="25">
        <v>4724319</v>
      </c>
    </row>
    <row r="46" spans="1:27" ht="13.5">
      <c r="A46" s="5" t="s">
        <v>50</v>
      </c>
      <c r="B46" s="3"/>
      <c r="C46" s="22">
        <v>27785851</v>
      </c>
      <c r="D46" s="22"/>
      <c r="E46" s="23">
        <v>16164145</v>
      </c>
      <c r="F46" s="24">
        <v>16164145</v>
      </c>
      <c r="G46" s="24">
        <v>1072777</v>
      </c>
      <c r="H46" s="24">
        <v>1120915</v>
      </c>
      <c r="I46" s="24">
        <v>1324482</v>
      </c>
      <c r="J46" s="24">
        <v>3518174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3518174</v>
      </c>
      <c r="X46" s="24">
        <v>4039419</v>
      </c>
      <c r="Y46" s="24">
        <v>-521245</v>
      </c>
      <c r="Z46" s="6">
        <v>-12.9</v>
      </c>
      <c r="AA46" s="22">
        <v>16164145</v>
      </c>
    </row>
    <row r="47" spans="1:27" ht="13.5">
      <c r="A47" s="2" t="s">
        <v>51</v>
      </c>
      <c r="B47" s="8" t="s">
        <v>52</v>
      </c>
      <c r="C47" s="19">
        <v>3664330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296009145</v>
      </c>
      <c r="D48" s="40">
        <f>+D28+D32+D38+D42+D47</f>
        <v>0</v>
      </c>
      <c r="E48" s="41">
        <f t="shared" si="9"/>
        <v>294000528</v>
      </c>
      <c r="F48" s="42">
        <f t="shared" si="9"/>
        <v>294000528</v>
      </c>
      <c r="G48" s="42">
        <f t="shared" si="9"/>
        <v>18394694</v>
      </c>
      <c r="H48" s="42">
        <f t="shared" si="9"/>
        <v>25286823</v>
      </c>
      <c r="I48" s="42">
        <f t="shared" si="9"/>
        <v>24175245</v>
      </c>
      <c r="J48" s="42">
        <f t="shared" si="9"/>
        <v>67856762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67856762</v>
      </c>
      <c r="X48" s="42">
        <f t="shared" si="9"/>
        <v>75581366</v>
      </c>
      <c r="Y48" s="42">
        <f t="shared" si="9"/>
        <v>-7724604</v>
      </c>
      <c r="Z48" s="43">
        <f>+IF(X48&lt;&gt;0,+(Y48/X48)*100,0)</f>
        <v>-10.220249260909098</v>
      </c>
      <c r="AA48" s="40">
        <f>+AA28+AA32+AA38+AA42+AA47</f>
        <v>294000528</v>
      </c>
    </row>
    <row r="49" spans="1:27" ht="13.5">
      <c r="A49" s="14" t="s">
        <v>58</v>
      </c>
      <c r="B49" s="15"/>
      <c r="C49" s="44">
        <f aca="true" t="shared" si="10" ref="C49:Y49">+C25-C48</f>
        <v>45998491</v>
      </c>
      <c r="D49" s="44">
        <f>+D25-D48</f>
        <v>0</v>
      </c>
      <c r="E49" s="45">
        <f t="shared" si="10"/>
        <v>105342030</v>
      </c>
      <c r="F49" s="46">
        <f t="shared" si="10"/>
        <v>105342030</v>
      </c>
      <c r="G49" s="46">
        <f t="shared" si="10"/>
        <v>50748226</v>
      </c>
      <c r="H49" s="46">
        <f t="shared" si="10"/>
        <v>-3571789</v>
      </c>
      <c r="I49" s="46">
        <f t="shared" si="10"/>
        <v>3065627</v>
      </c>
      <c r="J49" s="46">
        <f t="shared" si="10"/>
        <v>50242064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50242064</v>
      </c>
      <c r="X49" s="46">
        <f>IF(F25=F48,0,X25-X48)</f>
        <v>29565528</v>
      </c>
      <c r="Y49" s="46">
        <f t="shared" si="10"/>
        <v>20676536</v>
      </c>
      <c r="Z49" s="47">
        <f>+IF(X49&lt;&gt;0,+(Y49/X49)*100,0)</f>
        <v>69.93460762818103</v>
      </c>
      <c r="AA49" s="44">
        <f>+AA25-AA48</f>
        <v>105342030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28150900</v>
      </c>
      <c r="D5" s="19">
        <f>SUM(D6:D8)</f>
        <v>0</v>
      </c>
      <c r="E5" s="20">
        <f t="shared" si="0"/>
        <v>26627000</v>
      </c>
      <c r="F5" s="21">
        <f t="shared" si="0"/>
        <v>26627000</v>
      </c>
      <c r="G5" s="21">
        <f t="shared" si="0"/>
        <v>5603412</v>
      </c>
      <c r="H5" s="21">
        <f t="shared" si="0"/>
        <v>2163225</v>
      </c>
      <c r="I5" s="21">
        <f t="shared" si="0"/>
        <v>2171090</v>
      </c>
      <c r="J5" s="21">
        <f t="shared" si="0"/>
        <v>9937727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9937727</v>
      </c>
      <c r="X5" s="21">
        <f t="shared" si="0"/>
        <v>6656748</v>
      </c>
      <c r="Y5" s="21">
        <f t="shared" si="0"/>
        <v>3280979</v>
      </c>
      <c r="Z5" s="4">
        <f>+IF(X5&lt;&gt;0,+(Y5/X5)*100,0)</f>
        <v>49.288015709773</v>
      </c>
      <c r="AA5" s="19">
        <f>SUM(AA6:AA8)</f>
        <v>26627000</v>
      </c>
    </row>
    <row r="6" spans="1:27" ht="13.5">
      <c r="A6" s="5" t="s">
        <v>33</v>
      </c>
      <c r="B6" s="3"/>
      <c r="C6" s="22">
        <v>2825000</v>
      </c>
      <c r="D6" s="22"/>
      <c r="E6" s="23">
        <v>3282000</v>
      </c>
      <c r="F6" s="24">
        <v>3282000</v>
      </c>
      <c r="G6" s="24">
        <v>273500</v>
      </c>
      <c r="H6" s="24">
        <v>273500</v>
      </c>
      <c r="I6" s="24">
        <v>273500</v>
      </c>
      <c r="J6" s="24">
        <v>820500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820500</v>
      </c>
      <c r="X6" s="24">
        <v>820500</v>
      </c>
      <c r="Y6" s="24"/>
      <c r="Z6" s="6">
        <v>0</v>
      </c>
      <c r="AA6" s="22">
        <v>3282000</v>
      </c>
    </row>
    <row r="7" spans="1:27" ht="13.5">
      <c r="A7" s="5" t="s">
        <v>34</v>
      </c>
      <c r="B7" s="3"/>
      <c r="C7" s="25">
        <v>20672185</v>
      </c>
      <c r="D7" s="25"/>
      <c r="E7" s="26">
        <v>18631000</v>
      </c>
      <c r="F7" s="27">
        <v>18631000</v>
      </c>
      <c r="G7" s="27">
        <v>1545826</v>
      </c>
      <c r="H7" s="27">
        <v>1800730</v>
      </c>
      <c r="I7" s="27">
        <v>1723686</v>
      </c>
      <c r="J7" s="27">
        <v>5070242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5070242</v>
      </c>
      <c r="X7" s="27">
        <v>4657749</v>
      </c>
      <c r="Y7" s="27">
        <v>412493</v>
      </c>
      <c r="Z7" s="7">
        <v>8.86</v>
      </c>
      <c r="AA7" s="25">
        <v>18631000</v>
      </c>
    </row>
    <row r="8" spans="1:27" ht="13.5">
      <c r="A8" s="5" t="s">
        <v>35</v>
      </c>
      <c r="B8" s="3"/>
      <c r="C8" s="22">
        <v>4653715</v>
      </c>
      <c r="D8" s="22"/>
      <c r="E8" s="23">
        <v>4714000</v>
      </c>
      <c r="F8" s="24">
        <v>4714000</v>
      </c>
      <c r="G8" s="24">
        <v>3784086</v>
      </c>
      <c r="H8" s="24">
        <v>88995</v>
      </c>
      <c r="I8" s="24">
        <v>173904</v>
      </c>
      <c r="J8" s="24">
        <v>4046985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4046985</v>
      </c>
      <c r="X8" s="24">
        <v>1178499</v>
      </c>
      <c r="Y8" s="24">
        <v>2868486</v>
      </c>
      <c r="Z8" s="6">
        <v>243.4</v>
      </c>
      <c r="AA8" s="22">
        <v>4714000</v>
      </c>
    </row>
    <row r="9" spans="1:27" ht="13.5">
      <c r="A9" s="2" t="s">
        <v>36</v>
      </c>
      <c r="B9" s="3"/>
      <c r="C9" s="19">
        <f aca="true" t="shared" si="1" ref="C9:Y9">SUM(C10:C14)</f>
        <v>1336061</v>
      </c>
      <c r="D9" s="19">
        <f>SUM(D10:D14)</f>
        <v>0</v>
      </c>
      <c r="E9" s="20">
        <f t="shared" si="1"/>
        <v>630000</v>
      </c>
      <c r="F9" s="21">
        <f t="shared" si="1"/>
        <v>630000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157500</v>
      </c>
      <c r="Y9" s="21">
        <f t="shared" si="1"/>
        <v>-157500</v>
      </c>
      <c r="Z9" s="4">
        <f>+IF(X9&lt;&gt;0,+(Y9/X9)*100,0)</f>
        <v>-100</v>
      </c>
      <c r="AA9" s="19">
        <f>SUM(AA10:AA14)</f>
        <v>630000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336061</v>
      </c>
      <c r="D12" s="22"/>
      <c r="E12" s="23">
        <v>630000</v>
      </c>
      <c r="F12" s="24">
        <v>630000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157500</v>
      </c>
      <c r="Y12" s="24">
        <v>-157500</v>
      </c>
      <c r="Z12" s="6">
        <v>-100</v>
      </c>
      <c r="AA12" s="22">
        <v>630000</v>
      </c>
    </row>
    <row r="13" spans="1:27" ht="13.5">
      <c r="A13" s="5" t="s">
        <v>40</v>
      </c>
      <c r="B13" s="3"/>
      <c r="C13" s="22">
        <v>1000000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18971171</v>
      </c>
      <c r="D15" s="19">
        <f>SUM(D16:D18)</f>
        <v>0</v>
      </c>
      <c r="E15" s="20">
        <f t="shared" si="2"/>
        <v>12569000</v>
      </c>
      <c r="F15" s="21">
        <f t="shared" si="2"/>
        <v>12569000</v>
      </c>
      <c r="G15" s="21">
        <f t="shared" si="2"/>
        <v>1046018</v>
      </c>
      <c r="H15" s="21">
        <f t="shared" si="2"/>
        <v>1085567</v>
      </c>
      <c r="I15" s="21">
        <f t="shared" si="2"/>
        <v>968250</v>
      </c>
      <c r="J15" s="21">
        <f t="shared" si="2"/>
        <v>3099835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3099835</v>
      </c>
      <c r="X15" s="21">
        <f t="shared" si="2"/>
        <v>3142251</v>
      </c>
      <c r="Y15" s="21">
        <f t="shared" si="2"/>
        <v>-42416</v>
      </c>
      <c r="Z15" s="4">
        <f>+IF(X15&lt;&gt;0,+(Y15/X15)*100,0)</f>
        <v>-1.3498603389735575</v>
      </c>
      <c r="AA15" s="19">
        <f>SUM(AA16:AA18)</f>
        <v>12569000</v>
      </c>
    </row>
    <row r="16" spans="1:27" ht="13.5">
      <c r="A16" s="5" t="s">
        <v>43</v>
      </c>
      <c r="B16" s="3"/>
      <c r="C16" s="22">
        <v>18971171</v>
      </c>
      <c r="D16" s="22"/>
      <c r="E16" s="23">
        <v>12569000</v>
      </c>
      <c r="F16" s="24">
        <v>12569000</v>
      </c>
      <c r="G16" s="24">
        <v>1046018</v>
      </c>
      <c r="H16" s="24">
        <v>1085567</v>
      </c>
      <c r="I16" s="24">
        <v>968250</v>
      </c>
      <c r="J16" s="24">
        <v>3099835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3099835</v>
      </c>
      <c r="X16" s="24">
        <v>3142251</v>
      </c>
      <c r="Y16" s="24">
        <v>-42416</v>
      </c>
      <c r="Z16" s="6">
        <v>-1.35</v>
      </c>
      <c r="AA16" s="22">
        <v>12569000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48458132</v>
      </c>
      <c r="D25" s="40">
        <f>+D5+D9+D15+D19+D24</f>
        <v>0</v>
      </c>
      <c r="E25" s="41">
        <f t="shared" si="4"/>
        <v>39826000</v>
      </c>
      <c r="F25" s="42">
        <f t="shared" si="4"/>
        <v>39826000</v>
      </c>
      <c r="G25" s="42">
        <f t="shared" si="4"/>
        <v>6649430</v>
      </c>
      <c r="H25" s="42">
        <f t="shared" si="4"/>
        <v>3248792</v>
      </c>
      <c r="I25" s="42">
        <f t="shared" si="4"/>
        <v>3139340</v>
      </c>
      <c r="J25" s="42">
        <f t="shared" si="4"/>
        <v>13037562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13037562</v>
      </c>
      <c r="X25" s="42">
        <f t="shared" si="4"/>
        <v>9956499</v>
      </c>
      <c r="Y25" s="42">
        <f t="shared" si="4"/>
        <v>3081063</v>
      </c>
      <c r="Z25" s="43">
        <f>+IF(X25&lt;&gt;0,+(Y25/X25)*100,0)</f>
        <v>30.94524490988248</v>
      </c>
      <c r="AA25" s="40">
        <f>+AA5+AA9+AA15+AA19+AA24</f>
        <v>39826000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34078888</v>
      </c>
      <c r="D28" s="19">
        <f>SUM(D29:D31)</f>
        <v>0</v>
      </c>
      <c r="E28" s="20">
        <f t="shared" si="5"/>
        <v>34680827</v>
      </c>
      <c r="F28" s="21">
        <f t="shared" si="5"/>
        <v>34680827</v>
      </c>
      <c r="G28" s="21">
        <f t="shared" si="5"/>
        <v>2716376</v>
      </c>
      <c r="H28" s="21">
        <f t="shared" si="5"/>
        <v>2181135</v>
      </c>
      <c r="I28" s="21">
        <f t="shared" si="5"/>
        <v>3602090</v>
      </c>
      <c r="J28" s="21">
        <f t="shared" si="5"/>
        <v>8499601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8499601</v>
      </c>
      <c r="X28" s="21">
        <f t="shared" si="5"/>
        <v>8670207</v>
      </c>
      <c r="Y28" s="21">
        <f t="shared" si="5"/>
        <v>-170606</v>
      </c>
      <c r="Z28" s="4">
        <f>+IF(X28&lt;&gt;0,+(Y28/X28)*100,0)</f>
        <v>-1.9677269527705623</v>
      </c>
      <c r="AA28" s="19">
        <f>SUM(AA29:AA31)</f>
        <v>34680827</v>
      </c>
    </row>
    <row r="29" spans="1:27" ht="13.5">
      <c r="A29" s="5" t="s">
        <v>33</v>
      </c>
      <c r="B29" s="3"/>
      <c r="C29" s="22">
        <v>8674097</v>
      </c>
      <c r="D29" s="22"/>
      <c r="E29" s="23">
        <v>9226085</v>
      </c>
      <c r="F29" s="24">
        <v>9226085</v>
      </c>
      <c r="G29" s="24">
        <v>762105</v>
      </c>
      <c r="H29" s="24">
        <v>756602</v>
      </c>
      <c r="I29" s="24">
        <v>1610611</v>
      </c>
      <c r="J29" s="24">
        <v>3129318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3129318</v>
      </c>
      <c r="X29" s="24">
        <v>2306520</v>
      </c>
      <c r="Y29" s="24">
        <v>822798</v>
      </c>
      <c r="Z29" s="6">
        <v>35.67</v>
      </c>
      <c r="AA29" s="22">
        <v>9226085</v>
      </c>
    </row>
    <row r="30" spans="1:27" ht="13.5">
      <c r="A30" s="5" t="s">
        <v>34</v>
      </c>
      <c r="B30" s="3"/>
      <c r="C30" s="25">
        <v>13690556</v>
      </c>
      <c r="D30" s="25"/>
      <c r="E30" s="26">
        <v>12395588</v>
      </c>
      <c r="F30" s="27">
        <v>12395588</v>
      </c>
      <c r="G30" s="27">
        <v>873974</v>
      </c>
      <c r="H30" s="27">
        <v>402604</v>
      </c>
      <c r="I30" s="27">
        <v>578666</v>
      </c>
      <c r="J30" s="27">
        <v>1855244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1855244</v>
      </c>
      <c r="X30" s="27">
        <v>3098898</v>
      </c>
      <c r="Y30" s="27">
        <v>-1243654</v>
      </c>
      <c r="Z30" s="7">
        <v>-40.13</v>
      </c>
      <c r="AA30" s="25">
        <v>12395588</v>
      </c>
    </row>
    <row r="31" spans="1:27" ht="13.5">
      <c r="A31" s="5" t="s">
        <v>35</v>
      </c>
      <c r="B31" s="3"/>
      <c r="C31" s="22">
        <v>11714235</v>
      </c>
      <c r="D31" s="22"/>
      <c r="E31" s="23">
        <v>13059154</v>
      </c>
      <c r="F31" s="24">
        <v>13059154</v>
      </c>
      <c r="G31" s="24">
        <v>1080297</v>
      </c>
      <c r="H31" s="24">
        <v>1021929</v>
      </c>
      <c r="I31" s="24">
        <v>1412813</v>
      </c>
      <c r="J31" s="24">
        <v>3515039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3515039</v>
      </c>
      <c r="X31" s="24">
        <v>3264789</v>
      </c>
      <c r="Y31" s="24">
        <v>250250</v>
      </c>
      <c r="Z31" s="6">
        <v>7.67</v>
      </c>
      <c r="AA31" s="22">
        <v>13059154</v>
      </c>
    </row>
    <row r="32" spans="1:27" ht="13.5">
      <c r="A32" s="2" t="s">
        <v>36</v>
      </c>
      <c r="B32" s="3"/>
      <c r="C32" s="19">
        <f aca="true" t="shared" si="6" ref="C32:Y32">SUM(C33:C37)</f>
        <v>6228819</v>
      </c>
      <c r="D32" s="19">
        <f>SUM(D33:D37)</f>
        <v>0</v>
      </c>
      <c r="E32" s="20">
        <f t="shared" si="6"/>
        <v>6580842</v>
      </c>
      <c r="F32" s="21">
        <f t="shared" si="6"/>
        <v>6580842</v>
      </c>
      <c r="G32" s="21">
        <f t="shared" si="6"/>
        <v>537054</v>
      </c>
      <c r="H32" s="21">
        <f t="shared" si="6"/>
        <v>537576</v>
      </c>
      <c r="I32" s="21">
        <f t="shared" si="6"/>
        <v>610716</v>
      </c>
      <c r="J32" s="21">
        <f t="shared" si="6"/>
        <v>1685346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1685346</v>
      </c>
      <c r="X32" s="21">
        <f t="shared" si="6"/>
        <v>1645212</v>
      </c>
      <c r="Y32" s="21">
        <f t="shared" si="6"/>
        <v>40134</v>
      </c>
      <c r="Z32" s="4">
        <f>+IF(X32&lt;&gt;0,+(Y32/X32)*100,0)</f>
        <v>2.4394424548325686</v>
      </c>
      <c r="AA32" s="19">
        <f>SUM(AA33:AA37)</f>
        <v>6580842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2229324</v>
      </c>
      <c r="D35" s="22"/>
      <c r="E35" s="23">
        <v>2316076</v>
      </c>
      <c r="F35" s="24">
        <v>2316076</v>
      </c>
      <c r="G35" s="24">
        <v>156859</v>
      </c>
      <c r="H35" s="24">
        <v>208279</v>
      </c>
      <c r="I35" s="24">
        <v>170787</v>
      </c>
      <c r="J35" s="24">
        <v>535925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535925</v>
      </c>
      <c r="X35" s="24">
        <v>579018</v>
      </c>
      <c r="Y35" s="24">
        <v>-43093</v>
      </c>
      <c r="Z35" s="6">
        <v>-7.44</v>
      </c>
      <c r="AA35" s="22">
        <v>2316076</v>
      </c>
    </row>
    <row r="36" spans="1:27" ht="13.5">
      <c r="A36" s="5" t="s">
        <v>40</v>
      </c>
      <c r="B36" s="3"/>
      <c r="C36" s="22">
        <v>2428225</v>
      </c>
      <c r="D36" s="22"/>
      <c r="E36" s="23">
        <v>2633803</v>
      </c>
      <c r="F36" s="24">
        <v>2633803</v>
      </c>
      <c r="G36" s="24">
        <v>232145</v>
      </c>
      <c r="H36" s="24">
        <v>202656</v>
      </c>
      <c r="I36" s="24">
        <v>212424</v>
      </c>
      <c r="J36" s="24">
        <v>647225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647225</v>
      </c>
      <c r="X36" s="24">
        <v>658452</v>
      </c>
      <c r="Y36" s="24">
        <v>-11227</v>
      </c>
      <c r="Z36" s="6">
        <v>-1.71</v>
      </c>
      <c r="AA36" s="22">
        <v>2633803</v>
      </c>
    </row>
    <row r="37" spans="1:27" ht="13.5">
      <c r="A37" s="5" t="s">
        <v>41</v>
      </c>
      <c r="B37" s="3"/>
      <c r="C37" s="25">
        <v>1571270</v>
      </c>
      <c r="D37" s="25"/>
      <c r="E37" s="26">
        <v>1630963</v>
      </c>
      <c r="F37" s="27">
        <v>1630963</v>
      </c>
      <c r="G37" s="27">
        <v>148050</v>
      </c>
      <c r="H37" s="27">
        <v>126641</v>
      </c>
      <c r="I37" s="27">
        <v>227505</v>
      </c>
      <c r="J37" s="27">
        <v>502196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502196</v>
      </c>
      <c r="X37" s="27">
        <v>407742</v>
      </c>
      <c r="Y37" s="27">
        <v>94454</v>
      </c>
      <c r="Z37" s="7">
        <v>23.17</v>
      </c>
      <c r="AA37" s="25">
        <v>1630963</v>
      </c>
    </row>
    <row r="38" spans="1:27" ht="13.5">
      <c r="A38" s="2" t="s">
        <v>42</v>
      </c>
      <c r="B38" s="8"/>
      <c r="C38" s="19">
        <f aca="true" t="shared" si="7" ref="C38:Y38">SUM(C39:C41)</f>
        <v>10001938</v>
      </c>
      <c r="D38" s="19">
        <f>SUM(D39:D41)</f>
        <v>0</v>
      </c>
      <c r="E38" s="20">
        <f t="shared" si="7"/>
        <v>4037323</v>
      </c>
      <c r="F38" s="21">
        <f t="shared" si="7"/>
        <v>4037323</v>
      </c>
      <c r="G38" s="21">
        <f t="shared" si="7"/>
        <v>424970</v>
      </c>
      <c r="H38" s="21">
        <f t="shared" si="7"/>
        <v>240801</v>
      </c>
      <c r="I38" s="21">
        <f t="shared" si="7"/>
        <v>155322</v>
      </c>
      <c r="J38" s="21">
        <f t="shared" si="7"/>
        <v>821093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821093</v>
      </c>
      <c r="X38" s="21">
        <f t="shared" si="7"/>
        <v>1009332</v>
      </c>
      <c r="Y38" s="21">
        <f t="shared" si="7"/>
        <v>-188239</v>
      </c>
      <c r="Z38" s="4">
        <f>+IF(X38&lt;&gt;0,+(Y38/X38)*100,0)</f>
        <v>-18.649859511042948</v>
      </c>
      <c r="AA38" s="19">
        <f>SUM(AA39:AA41)</f>
        <v>4037323</v>
      </c>
    </row>
    <row r="39" spans="1:27" ht="13.5">
      <c r="A39" s="5" t="s">
        <v>43</v>
      </c>
      <c r="B39" s="3"/>
      <c r="C39" s="22">
        <v>10001938</v>
      </c>
      <c r="D39" s="22"/>
      <c r="E39" s="23">
        <v>4037323</v>
      </c>
      <c r="F39" s="24">
        <v>4037323</v>
      </c>
      <c r="G39" s="24">
        <v>424970</v>
      </c>
      <c r="H39" s="24">
        <v>240801</v>
      </c>
      <c r="I39" s="24">
        <v>155322</v>
      </c>
      <c r="J39" s="24">
        <v>821093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821093</v>
      </c>
      <c r="X39" s="24">
        <v>1009332</v>
      </c>
      <c r="Y39" s="24">
        <v>-188239</v>
      </c>
      <c r="Z39" s="6">
        <v>-18.65</v>
      </c>
      <c r="AA39" s="22">
        <v>4037323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50309645</v>
      </c>
      <c r="D48" s="40">
        <f>+D28+D32+D38+D42+D47</f>
        <v>0</v>
      </c>
      <c r="E48" s="41">
        <f t="shared" si="9"/>
        <v>45298992</v>
      </c>
      <c r="F48" s="42">
        <f t="shared" si="9"/>
        <v>45298992</v>
      </c>
      <c r="G48" s="42">
        <f t="shared" si="9"/>
        <v>3678400</v>
      </c>
      <c r="H48" s="42">
        <f t="shared" si="9"/>
        <v>2959512</v>
      </c>
      <c r="I48" s="42">
        <f t="shared" si="9"/>
        <v>4368128</v>
      </c>
      <c r="J48" s="42">
        <f t="shared" si="9"/>
        <v>11006040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11006040</v>
      </c>
      <c r="X48" s="42">
        <f t="shared" si="9"/>
        <v>11324751</v>
      </c>
      <c r="Y48" s="42">
        <f t="shared" si="9"/>
        <v>-318711</v>
      </c>
      <c r="Z48" s="43">
        <f>+IF(X48&lt;&gt;0,+(Y48/X48)*100,0)</f>
        <v>-2.814287042602526</v>
      </c>
      <c r="AA48" s="40">
        <f>+AA28+AA32+AA38+AA42+AA47</f>
        <v>45298992</v>
      </c>
    </row>
    <row r="49" spans="1:27" ht="13.5">
      <c r="A49" s="14" t="s">
        <v>58</v>
      </c>
      <c r="B49" s="15"/>
      <c r="C49" s="44">
        <f aca="true" t="shared" si="10" ref="C49:Y49">+C25-C48</f>
        <v>-1851513</v>
      </c>
      <c r="D49" s="44">
        <f>+D25-D48</f>
        <v>0</v>
      </c>
      <c r="E49" s="45">
        <f t="shared" si="10"/>
        <v>-5472992</v>
      </c>
      <c r="F49" s="46">
        <f t="shared" si="10"/>
        <v>-5472992</v>
      </c>
      <c r="G49" s="46">
        <f t="shared" si="10"/>
        <v>2971030</v>
      </c>
      <c r="H49" s="46">
        <f t="shared" si="10"/>
        <v>289280</v>
      </c>
      <c r="I49" s="46">
        <f t="shared" si="10"/>
        <v>-1228788</v>
      </c>
      <c r="J49" s="46">
        <f t="shared" si="10"/>
        <v>2031522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2031522</v>
      </c>
      <c r="X49" s="46">
        <f>IF(F25=F48,0,X25-X48)</f>
        <v>-1368252</v>
      </c>
      <c r="Y49" s="46">
        <f t="shared" si="10"/>
        <v>3399774</v>
      </c>
      <c r="Z49" s="47">
        <f>+IF(X49&lt;&gt;0,+(Y49/X49)*100,0)</f>
        <v>-248.47571938502554</v>
      </c>
      <c r="AA49" s="44">
        <f>+AA25-AA48</f>
        <v>-5472992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28679052</v>
      </c>
      <c r="F5" s="21">
        <f t="shared" si="0"/>
        <v>28679052</v>
      </c>
      <c r="G5" s="21">
        <f t="shared" si="0"/>
        <v>7074646</v>
      </c>
      <c r="H5" s="21">
        <f t="shared" si="0"/>
        <v>37651</v>
      </c>
      <c r="I5" s="21">
        <f t="shared" si="0"/>
        <v>0</v>
      </c>
      <c r="J5" s="21">
        <f t="shared" si="0"/>
        <v>7112297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7112297</v>
      </c>
      <c r="X5" s="21">
        <f t="shared" si="0"/>
        <v>9458429</v>
      </c>
      <c r="Y5" s="21">
        <f t="shared" si="0"/>
        <v>-2346132</v>
      </c>
      <c r="Z5" s="4">
        <f>+IF(X5&lt;&gt;0,+(Y5/X5)*100,0)</f>
        <v>-24.804668936035785</v>
      </c>
      <c r="AA5" s="19">
        <f>SUM(AA6:AA8)</f>
        <v>28679052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28679052</v>
      </c>
      <c r="F7" s="27">
        <v>28679052</v>
      </c>
      <c r="G7" s="27">
        <v>7074646</v>
      </c>
      <c r="H7" s="27">
        <v>37651</v>
      </c>
      <c r="I7" s="27"/>
      <c r="J7" s="27">
        <v>7112297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7112297</v>
      </c>
      <c r="X7" s="27">
        <v>9458429</v>
      </c>
      <c r="Y7" s="27">
        <v>-2346132</v>
      </c>
      <c r="Z7" s="7">
        <v>-24.8</v>
      </c>
      <c r="AA7" s="25">
        <v>28679052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6020181</v>
      </c>
      <c r="F19" s="21">
        <f t="shared" si="3"/>
        <v>6020181</v>
      </c>
      <c r="G19" s="21">
        <f t="shared" si="3"/>
        <v>310195</v>
      </c>
      <c r="H19" s="21">
        <f t="shared" si="3"/>
        <v>220113</v>
      </c>
      <c r="I19" s="21">
        <f t="shared" si="3"/>
        <v>0</v>
      </c>
      <c r="J19" s="21">
        <f t="shared" si="3"/>
        <v>530308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530308</v>
      </c>
      <c r="X19" s="21">
        <f t="shared" si="3"/>
        <v>1070124</v>
      </c>
      <c r="Y19" s="21">
        <f t="shared" si="3"/>
        <v>-539816</v>
      </c>
      <c r="Z19" s="4">
        <f>+IF(X19&lt;&gt;0,+(Y19/X19)*100,0)</f>
        <v>-50.44424758252315</v>
      </c>
      <c r="AA19" s="19">
        <f>SUM(AA20:AA23)</f>
        <v>6020181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1979596</v>
      </c>
      <c r="F21" s="24">
        <v>1979596</v>
      </c>
      <c r="G21" s="24">
        <v>75177</v>
      </c>
      <c r="H21" s="24">
        <v>73889</v>
      </c>
      <c r="I21" s="24"/>
      <c r="J21" s="24">
        <v>149066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149066</v>
      </c>
      <c r="X21" s="24">
        <v>492366</v>
      </c>
      <c r="Y21" s="24">
        <v>-343300</v>
      </c>
      <c r="Z21" s="6">
        <v>-69.72</v>
      </c>
      <c r="AA21" s="22">
        <v>1979596</v>
      </c>
    </row>
    <row r="22" spans="1:27" ht="13.5">
      <c r="A22" s="5" t="s">
        <v>49</v>
      </c>
      <c r="B22" s="3"/>
      <c r="C22" s="25"/>
      <c r="D22" s="25"/>
      <c r="E22" s="26">
        <v>2571447</v>
      </c>
      <c r="F22" s="27">
        <v>2571447</v>
      </c>
      <c r="G22" s="27">
        <v>58453</v>
      </c>
      <c r="H22" s="27">
        <v>58556</v>
      </c>
      <c r="I22" s="27"/>
      <c r="J22" s="27">
        <v>117009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117009</v>
      </c>
      <c r="X22" s="27">
        <v>302298</v>
      </c>
      <c r="Y22" s="27">
        <v>-185289</v>
      </c>
      <c r="Z22" s="7">
        <v>-61.29</v>
      </c>
      <c r="AA22" s="25">
        <v>2571447</v>
      </c>
    </row>
    <row r="23" spans="1:27" ht="13.5">
      <c r="A23" s="5" t="s">
        <v>50</v>
      </c>
      <c r="B23" s="3"/>
      <c r="C23" s="22"/>
      <c r="D23" s="22"/>
      <c r="E23" s="23">
        <v>1469138</v>
      </c>
      <c r="F23" s="24">
        <v>1469138</v>
      </c>
      <c r="G23" s="24">
        <v>176565</v>
      </c>
      <c r="H23" s="24">
        <v>87668</v>
      </c>
      <c r="I23" s="24"/>
      <c r="J23" s="24">
        <v>264233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264233</v>
      </c>
      <c r="X23" s="24">
        <v>275460</v>
      </c>
      <c r="Y23" s="24">
        <v>-11227</v>
      </c>
      <c r="Z23" s="6">
        <v>-4.08</v>
      </c>
      <c r="AA23" s="22">
        <v>1469138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34699233</v>
      </c>
      <c r="F25" s="42">
        <f t="shared" si="4"/>
        <v>34699233</v>
      </c>
      <c r="G25" s="42">
        <f t="shared" si="4"/>
        <v>7384841</v>
      </c>
      <c r="H25" s="42">
        <f t="shared" si="4"/>
        <v>257764</v>
      </c>
      <c r="I25" s="42">
        <f t="shared" si="4"/>
        <v>0</v>
      </c>
      <c r="J25" s="42">
        <f t="shared" si="4"/>
        <v>7642605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7642605</v>
      </c>
      <c r="X25" s="42">
        <f t="shared" si="4"/>
        <v>10528553</v>
      </c>
      <c r="Y25" s="42">
        <f t="shared" si="4"/>
        <v>-2885948</v>
      </c>
      <c r="Z25" s="43">
        <f>+IF(X25&lt;&gt;0,+(Y25/X25)*100,0)</f>
        <v>-27.41068027106859</v>
      </c>
      <c r="AA25" s="40">
        <f>+AA5+AA9+AA15+AA19+AA24</f>
        <v>34699233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14685039</v>
      </c>
      <c r="F28" s="21">
        <f t="shared" si="5"/>
        <v>14685039</v>
      </c>
      <c r="G28" s="21">
        <f t="shared" si="5"/>
        <v>349479</v>
      </c>
      <c r="H28" s="21">
        <f t="shared" si="5"/>
        <v>877099</v>
      </c>
      <c r="I28" s="21">
        <f t="shared" si="5"/>
        <v>0</v>
      </c>
      <c r="J28" s="21">
        <f t="shared" si="5"/>
        <v>1226578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1226578</v>
      </c>
      <c r="X28" s="21">
        <f t="shared" si="5"/>
        <v>3199494</v>
      </c>
      <c r="Y28" s="21">
        <f t="shared" si="5"/>
        <v>-1972916</v>
      </c>
      <c r="Z28" s="4">
        <f>+IF(X28&lt;&gt;0,+(Y28/X28)*100,0)</f>
        <v>-61.663375521254295</v>
      </c>
      <c r="AA28" s="19">
        <f>SUM(AA29:AA31)</f>
        <v>14685039</v>
      </c>
    </row>
    <row r="29" spans="1:27" ht="13.5">
      <c r="A29" s="5" t="s">
        <v>33</v>
      </c>
      <c r="B29" s="3"/>
      <c r="C29" s="22"/>
      <c r="D29" s="22"/>
      <c r="E29" s="23">
        <v>3149875</v>
      </c>
      <c r="F29" s="24">
        <v>3149875</v>
      </c>
      <c r="G29" s="24">
        <v>-47890</v>
      </c>
      <c r="H29" s="24">
        <v>372867</v>
      </c>
      <c r="I29" s="24"/>
      <c r="J29" s="24">
        <v>324977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324977</v>
      </c>
      <c r="X29" s="24">
        <v>823701</v>
      </c>
      <c r="Y29" s="24">
        <v>-498724</v>
      </c>
      <c r="Z29" s="6">
        <v>-60.55</v>
      </c>
      <c r="AA29" s="22">
        <v>3149875</v>
      </c>
    </row>
    <row r="30" spans="1:27" ht="13.5">
      <c r="A30" s="5" t="s">
        <v>34</v>
      </c>
      <c r="B30" s="3"/>
      <c r="C30" s="25"/>
      <c r="D30" s="25"/>
      <c r="E30" s="26">
        <v>10049924</v>
      </c>
      <c r="F30" s="27">
        <v>10049924</v>
      </c>
      <c r="G30" s="27">
        <v>259479</v>
      </c>
      <c r="H30" s="27">
        <v>385195</v>
      </c>
      <c r="I30" s="27"/>
      <c r="J30" s="27">
        <v>644674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644674</v>
      </c>
      <c r="X30" s="27">
        <v>2004483</v>
      </c>
      <c r="Y30" s="27">
        <v>-1359809</v>
      </c>
      <c r="Z30" s="7">
        <v>-67.84</v>
      </c>
      <c r="AA30" s="25">
        <v>10049924</v>
      </c>
    </row>
    <row r="31" spans="1:27" ht="13.5">
      <c r="A31" s="5" t="s">
        <v>35</v>
      </c>
      <c r="B31" s="3"/>
      <c r="C31" s="22"/>
      <c r="D31" s="22"/>
      <c r="E31" s="23">
        <v>1485240</v>
      </c>
      <c r="F31" s="24">
        <v>1485240</v>
      </c>
      <c r="G31" s="24">
        <v>137890</v>
      </c>
      <c r="H31" s="24">
        <v>119037</v>
      </c>
      <c r="I31" s="24"/>
      <c r="J31" s="24">
        <v>256927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256927</v>
      </c>
      <c r="X31" s="24">
        <v>371310</v>
      </c>
      <c r="Y31" s="24">
        <v>-114383</v>
      </c>
      <c r="Z31" s="6">
        <v>-30.81</v>
      </c>
      <c r="AA31" s="22">
        <v>1485240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2927612</v>
      </c>
      <c r="F32" s="21">
        <f t="shared" si="6"/>
        <v>2927612</v>
      </c>
      <c r="G32" s="21">
        <f t="shared" si="6"/>
        <v>142060</v>
      </c>
      <c r="H32" s="21">
        <f t="shared" si="6"/>
        <v>419488</v>
      </c>
      <c r="I32" s="21">
        <f t="shared" si="6"/>
        <v>0</v>
      </c>
      <c r="J32" s="21">
        <f t="shared" si="6"/>
        <v>561548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561548</v>
      </c>
      <c r="X32" s="21">
        <f t="shared" si="6"/>
        <v>787818</v>
      </c>
      <c r="Y32" s="21">
        <f t="shared" si="6"/>
        <v>-226270</v>
      </c>
      <c r="Z32" s="4">
        <f>+IF(X32&lt;&gt;0,+(Y32/X32)*100,0)</f>
        <v>-28.721100558758494</v>
      </c>
      <c r="AA32" s="19">
        <f>SUM(AA33:AA37)</f>
        <v>2927612</v>
      </c>
    </row>
    <row r="33" spans="1:27" ht="13.5">
      <c r="A33" s="5" t="s">
        <v>37</v>
      </c>
      <c r="B33" s="3"/>
      <c r="C33" s="22"/>
      <c r="D33" s="22"/>
      <c r="E33" s="23">
        <v>2927612</v>
      </c>
      <c r="F33" s="24">
        <v>2927612</v>
      </c>
      <c r="G33" s="24">
        <v>142060</v>
      </c>
      <c r="H33" s="24">
        <v>419488</v>
      </c>
      <c r="I33" s="24"/>
      <c r="J33" s="24">
        <v>561548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561548</v>
      </c>
      <c r="X33" s="24">
        <v>787818</v>
      </c>
      <c r="Y33" s="24">
        <v>-226270</v>
      </c>
      <c r="Z33" s="6">
        <v>-28.72</v>
      </c>
      <c r="AA33" s="22">
        <v>2927612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0</v>
      </c>
      <c r="Y38" s="21">
        <f t="shared" si="7"/>
        <v>0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6707824</v>
      </c>
      <c r="F42" s="21">
        <f t="shared" si="8"/>
        <v>6707824</v>
      </c>
      <c r="G42" s="21">
        <f t="shared" si="8"/>
        <v>370963</v>
      </c>
      <c r="H42" s="21">
        <f t="shared" si="8"/>
        <v>374645</v>
      </c>
      <c r="I42" s="21">
        <f t="shared" si="8"/>
        <v>0</v>
      </c>
      <c r="J42" s="21">
        <f t="shared" si="8"/>
        <v>745608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745608</v>
      </c>
      <c r="X42" s="21">
        <f t="shared" si="8"/>
        <v>1737051</v>
      </c>
      <c r="Y42" s="21">
        <f t="shared" si="8"/>
        <v>-991443</v>
      </c>
      <c r="Z42" s="4">
        <f>+IF(X42&lt;&gt;0,+(Y42/X42)*100,0)</f>
        <v>-57.076217105888084</v>
      </c>
      <c r="AA42" s="19">
        <f>SUM(AA43:AA46)</f>
        <v>6707824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2921830</v>
      </c>
      <c r="F44" s="24">
        <v>2921830</v>
      </c>
      <c r="G44" s="24">
        <v>148264</v>
      </c>
      <c r="H44" s="24">
        <v>166109</v>
      </c>
      <c r="I44" s="24"/>
      <c r="J44" s="24">
        <v>314373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314373</v>
      </c>
      <c r="X44" s="24">
        <v>772677</v>
      </c>
      <c r="Y44" s="24">
        <v>-458304</v>
      </c>
      <c r="Z44" s="6">
        <v>-59.31</v>
      </c>
      <c r="AA44" s="22">
        <v>2921830</v>
      </c>
    </row>
    <row r="45" spans="1:27" ht="13.5">
      <c r="A45" s="5" t="s">
        <v>49</v>
      </c>
      <c r="B45" s="3"/>
      <c r="C45" s="25"/>
      <c r="D45" s="25"/>
      <c r="E45" s="26">
        <v>2404148</v>
      </c>
      <c r="F45" s="27">
        <v>2404148</v>
      </c>
      <c r="G45" s="27">
        <v>129252</v>
      </c>
      <c r="H45" s="27">
        <v>120894</v>
      </c>
      <c r="I45" s="27"/>
      <c r="J45" s="27">
        <v>250146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250146</v>
      </c>
      <c r="X45" s="27">
        <v>601038</v>
      </c>
      <c r="Y45" s="27">
        <v>-350892</v>
      </c>
      <c r="Z45" s="7">
        <v>-58.38</v>
      </c>
      <c r="AA45" s="25">
        <v>2404148</v>
      </c>
    </row>
    <row r="46" spans="1:27" ht="13.5">
      <c r="A46" s="5" t="s">
        <v>50</v>
      </c>
      <c r="B46" s="3"/>
      <c r="C46" s="22"/>
      <c r="D46" s="22"/>
      <c r="E46" s="23">
        <v>1381846</v>
      </c>
      <c r="F46" s="24">
        <v>1381846</v>
      </c>
      <c r="G46" s="24">
        <v>93447</v>
      </c>
      <c r="H46" s="24">
        <v>87642</v>
      </c>
      <c r="I46" s="24"/>
      <c r="J46" s="24">
        <v>181089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181089</v>
      </c>
      <c r="X46" s="24">
        <v>363336</v>
      </c>
      <c r="Y46" s="24">
        <v>-182247</v>
      </c>
      <c r="Z46" s="6">
        <v>-50.16</v>
      </c>
      <c r="AA46" s="22">
        <v>1381846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24320475</v>
      </c>
      <c r="F48" s="42">
        <f t="shared" si="9"/>
        <v>24320475</v>
      </c>
      <c r="G48" s="42">
        <f t="shared" si="9"/>
        <v>862502</v>
      </c>
      <c r="H48" s="42">
        <f t="shared" si="9"/>
        <v>1671232</v>
      </c>
      <c r="I48" s="42">
        <f t="shared" si="9"/>
        <v>0</v>
      </c>
      <c r="J48" s="42">
        <f t="shared" si="9"/>
        <v>2533734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2533734</v>
      </c>
      <c r="X48" s="42">
        <f t="shared" si="9"/>
        <v>5724363</v>
      </c>
      <c r="Y48" s="42">
        <f t="shared" si="9"/>
        <v>-3190629</v>
      </c>
      <c r="Z48" s="43">
        <f>+IF(X48&lt;&gt;0,+(Y48/X48)*100,0)</f>
        <v>-55.73771265029839</v>
      </c>
      <c r="AA48" s="40">
        <f>+AA28+AA32+AA38+AA42+AA47</f>
        <v>24320475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10378758</v>
      </c>
      <c r="F49" s="46">
        <f t="shared" si="10"/>
        <v>10378758</v>
      </c>
      <c r="G49" s="46">
        <f t="shared" si="10"/>
        <v>6522339</v>
      </c>
      <c r="H49" s="46">
        <f t="shared" si="10"/>
        <v>-1413468</v>
      </c>
      <c r="I49" s="46">
        <f t="shared" si="10"/>
        <v>0</v>
      </c>
      <c r="J49" s="46">
        <f t="shared" si="10"/>
        <v>5108871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5108871</v>
      </c>
      <c r="X49" s="46">
        <f>IF(F25=F48,0,X25-X48)</f>
        <v>4804190</v>
      </c>
      <c r="Y49" s="46">
        <f t="shared" si="10"/>
        <v>304681</v>
      </c>
      <c r="Z49" s="47">
        <f>+IF(X49&lt;&gt;0,+(Y49/X49)*100,0)</f>
        <v>6.341984809093729</v>
      </c>
      <c r="AA49" s="44">
        <f>+AA25-AA48</f>
        <v>10378758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89799624</v>
      </c>
      <c r="F5" s="21">
        <f t="shared" si="0"/>
        <v>89799624</v>
      </c>
      <c r="G5" s="21">
        <f t="shared" si="0"/>
        <v>44056766</v>
      </c>
      <c r="H5" s="21">
        <f t="shared" si="0"/>
        <v>4356064</v>
      </c>
      <c r="I5" s="21">
        <f t="shared" si="0"/>
        <v>218453</v>
      </c>
      <c r="J5" s="21">
        <f t="shared" si="0"/>
        <v>48631283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48631283</v>
      </c>
      <c r="X5" s="21">
        <f t="shared" si="0"/>
        <v>22449906</v>
      </c>
      <c r="Y5" s="21">
        <f t="shared" si="0"/>
        <v>26181377</v>
      </c>
      <c r="Z5" s="4">
        <f>+IF(X5&lt;&gt;0,+(Y5/X5)*100,0)</f>
        <v>116.62132126522044</v>
      </c>
      <c r="AA5" s="19">
        <f>SUM(AA6:AA8)</f>
        <v>89799624</v>
      </c>
    </row>
    <row r="6" spans="1:27" ht="13.5">
      <c r="A6" s="5" t="s">
        <v>33</v>
      </c>
      <c r="B6" s="3"/>
      <c r="C6" s="22"/>
      <c r="D6" s="22"/>
      <c r="E6" s="23">
        <v>2960630</v>
      </c>
      <c r="F6" s="24">
        <v>2960630</v>
      </c>
      <c r="G6" s="24"/>
      <c r="H6" s="24">
        <v>2022</v>
      </c>
      <c r="I6" s="24"/>
      <c r="J6" s="24">
        <v>2022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2022</v>
      </c>
      <c r="X6" s="24">
        <v>740157</v>
      </c>
      <c r="Y6" s="24">
        <v>-738135</v>
      </c>
      <c r="Z6" s="6">
        <v>-99.73</v>
      </c>
      <c r="AA6" s="22">
        <v>2960630</v>
      </c>
    </row>
    <row r="7" spans="1:27" ht="13.5">
      <c r="A7" s="5" t="s">
        <v>34</v>
      </c>
      <c r="B7" s="3"/>
      <c r="C7" s="25"/>
      <c r="D7" s="25"/>
      <c r="E7" s="26">
        <v>86078704</v>
      </c>
      <c r="F7" s="27">
        <v>86078704</v>
      </c>
      <c r="G7" s="27">
        <v>44055997</v>
      </c>
      <c r="H7" s="27">
        <v>4353273</v>
      </c>
      <c r="I7" s="27">
        <v>217684</v>
      </c>
      <c r="J7" s="27">
        <v>48626954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48626954</v>
      </c>
      <c r="X7" s="27">
        <v>21519675</v>
      </c>
      <c r="Y7" s="27">
        <v>27107279</v>
      </c>
      <c r="Z7" s="7">
        <v>125.97</v>
      </c>
      <c r="AA7" s="25">
        <v>86078704</v>
      </c>
    </row>
    <row r="8" spans="1:27" ht="13.5">
      <c r="A8" s="5" t="s">
        <v>35</v>
      </c>
      <c r="B8" s="3"/>
      <c r="C8" s="22"/>
      <c r="D8" s="22"/>
      <c r="E8" s="23">
        <v>760290</v>
      </c>
      <c r="F8" s="24">
        <v>760290</v>
      </c>
      <c r="G8" s="24">
        <v>769</v>
      </c>
      <c r="H8" s="24">
        <v>769</v>
      </c>
      <c r="I8" s="24">
        <v>769</v>
      </c>
      <c r="J8" s="24">
        <v>2307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2307</v>
      </c>
      <c r="X8" s="24">
        <v>190074</v>
      </c>
      <c r="Y8" s="24">
        <v>-187767</v>
      </c>
      <c r="Z8" s="6">
        <v>-98.79</v>
      </c>
      <c r="AA8" s="22">
        <v>760290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7259672</v>
      </c>
      <c r="F9" s="21">
        <f t="shared" si="1"/>
        <v>7259672</v>
      </c>
      <c r="G9" s="21">
        <f t="shared" si="1"/>
        <v>859310</v>
      </c>
      <c r="H9" s="21">
        <f t="shared" si="1"/>
        <v>478513</v>
      </c>
      <c r="I9" s="21">
        <f t="shared" si="1"/>
        <v>804683</v>
      </c>
      <c r="J9" s="21">
        <f t="shared" si="1"/>
        <v>2142506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2142506</v>
      </c>
      <c r="X9" s="21">
        <f t="shared" si="1"/>
        <v>1814916</v>
      </c>
      <c r="Y9" s="21">
        <f t="shared" si="1"/>
        <v>327590</v>
      </c>
      <c r="Z9" s="4">
        <f>+IF(X9&lt;&gt;0,+(Y9/X9)*100,0)</f>
        <v>18.04987117861102</v>
      </c>
      <c r="AA9" s="19">
        <f>SUM(AA10:AA14)</f>
        <v>7259672</v>
      </c>
    </row>
    <row r="10" spans="1:27" ht="13.5">
      <c r="A10" s="5" t="s">
        <v>37</v>
      </c>
      <c r="B10" s="3"/>
      <c r="C10" s="22"/>
      <c r="D10" s="22"/>
      <c r="E10" s="23">
        <v>260534</v>
      </c>
      <c r="F10" s="24">
        <v>260534</v>
      </c>
      <c r="G10" s="24">
        <v>72440</v>
      </c>
      <c r="H10" s="24">
        <v>13583</v>
      </c>
      <c r="I10" s="24">
        <v>11933</v>
      </c>
      <c r="J10" s="24">
        <v>97956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97956</v>
      </c>
      <c r="X10" s="24">
        <v>65133</v>
      </c>
      <c r="Y10" s="24">
        <v>32823</v>
      </c>
      <c r="Z10" s="6">
        <v>50.39</v>
      </c>
      <c r="AA10" s="22">
        <v>260534</v>
      </c>
    </row>
    <row r="11" spans="1:27" ht="13.5">
      <c r="A11" s="5" t="s">
        <v>38</v>
      </c>
      <c r="B11" s="3"/>
      <c r="C11" s="22"/>
      <c r="D11" s="22"/>
      <c r="E11" s="23">
        <v>9555</v>
      </c>
      <c r="F11" s="24">
        <v>9555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2388</v>
      </c>
      <c r="Y11" s="24">
        <v>-2388</v>
      </c>
      <c r="Z11" s="6">
        <v>-100</v>
      </c>
      <c r="AA11" s="22">
        <v>9555</v>
      </c>
    </row>
    <row r="12" spans="1:27" ht="13.5">
      <c r="A12" s="5" t="s">
        <v>39</v>
      </c>
      <c r="B12" s="3"/>
      <c r="C12" s="22"/>
      <c r="D12" s="22"/>
      <c r="E12" s="23">
        <v>6989583</v>
      </c>
      <c r="F12" s="24">
        <v>6989583</v>
      </c>
      <c r="G12" s="24">
        <v>786870</v>
      </c>
      <c r="H12" s="24">
        <v>464930</v>
      </c>
      <c r="I12" s="24">
        <v>792750</v>
      </c>
      <c r="J12" s="24">
        <v>2044550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2044550</v>
      </c>
      <c r="X12" s="24">
        <v>1747395</v>
      </c>
      <c r="Y12" s="24">
        <v>297155</v>
      </c>
      <c r="Z12" s="6">
        <v>17.01</v>
      </c>
      <c r="AA12" s="22">
        <v>6989583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21178000</v>
      </c>
      <c r="F15" s="21">
        <f t="shared" si="2"/>
        <v>21178000</v>
      </c>
      <c r="G15" s="21">
        <f t="shared" si="2"/>
        <v>0</v>
      </c>
      <c r="H15" s="21">
        <f t="shared" si="2"/>
        <v>17503000</v>
      </c>
      <c r="I15" s="21">
        <f t="shared" si="2"/>
        <v>0</v>
      </c>
      <c r="J15" s="21">
        <f t="shared" si="2"/>
        <v>17503000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17503000</v>
      </c>
      <c r="X15" s="21">
        <f t="shared" si="2"/>
        <v>5294499</v>
      </c>
      <c r="Y15" s="21">
        <f t="shared" si="2"/>
        <v>12208501</v>
      </c>
      <c r="Z15" s="4">
        <f>+IF(X15&lt;&gt;0,+(Y15/X15)*100,0)</f>
        <v>230.58840883717232</v>
      </c>
      <c r="AA15" s="19">
        <f>SUM(AA16:AA18)</f>
        <v>21178000</v>
      </c>
    </row>
    <row r="16" spans="1:27" ht="13.5">
      <c r="A16" s="5" t="s">
        <v>43</v>
      </c>
      <c r="B16" s="3"/>
      <c r="C16" s="22"/>
      <c r="D16" s="22"/>
      <c r="E16" s="23">
        <v>21178000</v>
      </c>
      <c r="F16" s="24">
        <v>21178000</v>
      </c>
      <c r="G16" s="24"/>
      <c r="H16" s="24">
        <v>17503000</v>
      </c>
      <c r="I16" s="24"/>
      <c r="J16" s="24">
        <v>17503000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17503000</v>
      </c>
      <c r="X16" s="24">
        <v>5294499</v>
      </c>
      <c r="Y16" s="24">
        <v>12208501</v>
      </c>
      <c r="Z16" s="6">
        <v>230.59</v>
      </c>
      <c r="AA16" s="22">
        <v>21178000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89012875</v>
      </c>
      <c r="F19" s="21">
        <f t="shared" si="3"/>
        <v>89012875</v>
      </c>
      <c r="G19" s="21">
        <f t="shared" si="3"/>
        <v>6203984</v>
      </c>
      <c r="H19" s="21">
        <f t="shared" si="3"/>
        <v>3939022</v>
      </c>
      <c r="I19" s="21">
        <f t="shared" si="3"/>
        <v>5283374</v>
      </c>
      <c r="J19" s="21">
        <f t="shared" si="3"/>
        <v>15426380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15426380</v>
      </c>
      <c r="X19" s="21">
        <f t="shared" si="3"/>
        <v>22253220</v>
      </c>
      <c r="Y19" s="21">
        <f t="shared" si="3"/>
        <v>-6826840</v>
      </c>
      <c r="Z19" s="4">
        <f>+IF(X19&lt;&gt;0,+(Y19/X19)*100,0)</f>
        <v>-30.677987275549334</v>
      </c>
      <c r="AA19" s="19">
        <f>SUM(AA20:AA23)</f>
        <v>89012875</v>
      </c>
    </row>
    <row r="20" spans="1:27" ht="13.5">
      <c r="A20" s="5" t="s">
        <v>47</v>
      </c>
      <c r="B20" s="3"/>
      <c r="C20" s="22"/>
      <c r="D20" s="22"/>
      <c r="E20" s="23">
        <v>62283265</v>
      </c>
      <c r="F20" s="24">
        <v>62283265</v>
      </c>
      <c r="G20" s="24">
        <v>4206875</v>
      </c>
      <c r="H20" s="24">
        <v>2468118</v>
      </c>
      <c r="I20" s="24">
        <v>3286327</v>
      </c>
      <c r="J20" s="24">
        <v>9961320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9961320</v>
      </c>
      <c r="X20" s="24">
        <v>15570816</v>
      </c>
      <c r="Y20" s="24">
        <v>-5609496</v>
      </c>
      <c r="Z20" s="6">
        <v>-36.03</v>
      </c>
      <c r="AA20" s="22">
        <v>62283265</v>
      </c>
    </row>
    <row r="21" spans="1:27" ht="13.5">
      <c r="A21" s="5" t="s">
        <v>48</v>
      </c>
      <c r="B21" s="3"/>
      <c r="C21" s="22"/>
      <c r="D21" s="22"/>
      <c r="E21" s="23">
        <v>13865730</v>
      </c>
      <c r="F21" s="24">
        <v>13865730</v>
      </c>
      <c r="G21" s="24">
        <v>932283</v>
      </c>
      <c r="H21" s="24">
        <v>403792</v>
      </c>
      <c r="I21" s="24">
        <v>931037</v>
      </c>
      <c r="J21" s="24">
        <v>2267112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2267112</v>
      </c>
      <c r="X21" s="24">
        <v>3466434</v>
      </c>
      <c r="Y21" s="24">
        <v>-1199322</v>
      </c>
      <c r="Z21" s="6">
        <v>-34.6</v>
      </c>
      <c r="AA21" s="22">
        <v>13865730</v>
      </c>
    </row>
    <row r="22" spans="1:27" ht="13.5">
      <c r="A22" s="5" t="s">
        <v>49</v>
      </c>
      <c r="B22" s="3"/>
      <c r="C22" s="25"/>
      <c r="D22" s="25"/>
      <c r="E22" s="26">
        <v>7517575</v>
      </c>
      <c r="F22" s="27">
        <v>7517575</v>
      </c>
      <c r="G22" s="27">
        <v>626515</v>
      </c>
      <c r="H22" s="27">
        <v>628857</v>
      </c>
      <c r="I22" s="27">
        <v>629389</v>
      </c>
      <c r="J22" s="27">
        <v>1884761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1884761</v>
      </c>
      <c r="X22" s="27">
        <v>1879395</v>
      </c>
      <c r="Y22" s="27">
        <v>5366</v>
      </c>
      <c r="Z22" s="7">
        <v>0.29</v>
      </c>
      <c r="AA22" s="25">
        <v>7517575</v>
      </c>
    </row>
    <row r="23" spans="1:27" ht="13.5">
      <c r="A23" s="5" t="s">
        <v>50</v>
      </c>
      <c r="B23" s="3"/>
      <c r="C23" s="22"/>
      <c r="D23" s="22"/>
      <c r="E23" s="23">
        <v>5346305</v>
      </c>
      <c r="F23" s="24">
        <v>5346305</v>
      </c>
      <c r="G23" s="24">
        <v>438311</v>
      </c>
      <c r="H23" s="24">
        <v>438255</v>
      </c>
      <c r="I23" s="24">
        <v>436621</v>
      </c>
      <c r="J23" s="24">
        <v>1313187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1313187</v>
      </c>
      <c r="X23" s="24">
        <v>1336575</v>
      </c>
      <c r="Y23" s="24">
        <v>-23388</v>
      </c>
      <c r="Z23" s="6">
        <v>-1.75</v>
      </c>
      <c r="AA23" s="22">
        <v>5346305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207250171</v>
      </c>
      <c r="F25" s="42">
        <f t="shared" si="4"/>
        <v>207250171</v>
      </c>
      <c r="G25" s="42">
        <f t="shared" si="4"/>
        <v>51120060</v>
      </c>
      <c r="H25" s="42">
        <f t="shared" si="4"/>
        <v>26276599</v>
      </c>
      <c r="I25" s="42">
        <f t="shared" si="4"/>
        <v>6306510</v>
      </c>
      <c r="J25" s="42">
        <f t="shared" si="4"/>
        <v>83703169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83703169</v>
      </c>
      <c r="X25" s="42">
        <f t="shared" si="4"/>
        <v>51812541</v>
      </c>
      <c r="Y25" s="42">
        <f t="shared" si="4"/>
        <v>31890628</v>
      </c>
      <c r="Z25" s="43">
        <f>+IF(X25&lt;&gt;0,+(Y25/X25)*100,0)</f>
        <v>61.55001739829745</v>
      </c>
      <c r="AA25" s="40">
        <f>+AA5+AA9+AA15+AA19+AA24</f>
        <v>207250171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58836627</v>
      </c>
      <c r="F28" s="21">
        <f t="shared" si="5"/>
        <v>58836627</v>
      </c>
      <c r="G28" s="21">
        <f t="shared" si="5"/>
        <v>3366863</v>
      </c>
      <c r="H28" s="21">
        <f t="shared" si="5"/>
        <v>3923270</v>
      </c>
      <c r="I28" s="21">
        <f t="shared" si="5"/>
        <v>3750400</v>
      </c>
      <c r="J28" s="21">
        <f t="shared" si="5"/>
        <v>11040533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11040533</v>
      </c>
      <c r="X28" s="21">
        <f t="shared" si="5"/>
        <v>14709153</v>
      </c>
      <c r="Y28" s="21">
        <f t="shared" si="5"/>
        <v>-3668620</v>
      </c>
      <c r="Z28" s="4">
        <f>+IF(X28&lt;&gt;0,+(Y28/X28)*100,0)</f>
        <v>-24.941069006488682</v>
      </c>
      <c r="AA28" s="19">
        <f>SUM(AA29:AA31)</f>
        <v>58836627</v>
      </c>
    </row>
    <row r="29" spans="1:27" ht="13.5">
      <c r="A29" s="5" t="s">
        <v>33</v>
      </c>
      <c r="B29" s="3"/>
      <c r="C29" s="22"/>
      <c r="D29" s="22"/>
      <c r="E29" s="23">
        <v>13220298</v>
      </c>
      <c r="F29" s="24">
        <v>13220298</v>
      </c>
      <c r="G29" s="24">
        <v>928047</v>
      </c>
      <c r="H29" s="24">
        <v>897143</v>
      </c>
      <c r="I29" s="24">
        <v>925163</v>
      </c>
      <c r="J29" s="24">
        <v>2750353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2750353</v>
      </c>
      <c r="X29" s="24">
        <v>3305073</v>
      </c>
      <c r="Y29" s="24">
        <v>-554720</v>
      </c>
      <c r="Z29" s="6">
        <v>-16.78</v>
      </c>
      <c r="AA29" s="22">
        <v>13220298</v>
      </c>
    </row>
    <row r="30" spans="1:27" ht="13.5">
      <c r="A30" s="5" t="s">
        <v>34</v>
      </c>
      <c r="B30" s="3"/>
      <c r="C30" s="25"/>
      <c r="D30" s="25"/>
      <c r="E30" s="26">
        <v>34921635</v>
      </c>
      <c r="F30" s="27">
        <v>34921635</v>
      </c>
      <c r="G30" s="27">
        <v>1585339</v>
      </c>
      <c r="H30" s="27">
        <v>1863898</v>
      </c>
      <c r="I30" s="27">
        <v>1900114</v>
      </c>
      <c r="J30" s="27">
        <v>5349351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5349351</v>
      </c>
      <c r="X30" s="27">
        <v>8730408</v>
      </c>
      <c r="Y30" s="27">
        <v>-3381057</v>
      </c>
      <c r="Z30" s="7">
        <v>-38.73</v>
      </c>
      <c r="AA30" s="25">
        <v>34921635</v>
      </c>
    </row>
    <row r="31" spans="1:27" ht="13.5">
      <c r="A31" s="5" t="s">
        <v>35</v>
      </c>
      <c r="B31" s="3"/>
      <c r="C31" s="22"/>
      <c r="D31" s="22"/>
      <c r="E31" s="23">
        <v>10694694</v>
      </c>
      <c r="F31" s="24">
        <v>10694694</v>
      </c>
      <c r="G31" s="24">
        <v>853477</v>
      </c>
      <c r="H31" s="24">
        <v>1162229</v>
      </c>
      <c r="I31" s="24">
        <v>925123</v>
      </c>
      <c r="J31" s="24">
        <v>2940829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2940829</v>
      </c>
      <c r="X31" s="24">
        <v>2673672</v>
      </c>
      <c r="Y31" s="24">
        <v>267157</v>
      </c>
      <c r="Z31" s="6">
        <v>9.99</v>
      </c>
      <c r="AA31" s="22">
        <v>10694694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15528399</v>
      </c>
      <c r="F32" s="21">
        <f t="shared" si="6"/>
        <v>15528399</v>
      </c>
      <c r="G32" s="21">
        <f t="shared" si="6"/>
        <v>894141</v>
      </c>
      <c r="H32" s="21">
        <f t="shared" si="6"/>
        <v>828260</v>
      </c>
      <c r="I32" s="21">
        <f t="shared" si="6"/>
        <v>796844</v>
      </c>
      <c r="J32" s="21">
        <f t="shared" si="6"/>
        <v>2519245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2519245</v>
      </c>
      <c r="X32" s="21">
        <f t="shared" si="6"/>
        <v>3882102</v>
      </c>
      <c r="Y32" s="21">
        <f t="shared" si="6"/>
        <v>-1362857</v>
      </c>
      <c r="Z32" s="4">
        <f>+IF(X32&lt;&gt;0,+(Y32/X32)*100,0)</f>
        <v>-35.10616155886682</v>
      </c>
      <c r="AA32" s="19">
        <f>SUM(AA33:AA37)</f>
        <v>15528399</v>
      </c>
    </row>
    <row r="33" spans="1:27" ht="13.5">
      <c r="A33" s="5" t="s">
        <v>37</v>
      </c>
      <c r="B33" s="3"/>
      <c r="C33" s="22"/>
      <c r="D33" s="22"/>
      <c r="E33" s="23">
        <v>4835324</v>
      </c>
      <c r="F33" s="24">
        <v>4835324</v>
      </c>
      <c r="G33" s="24">
        <v>434133</v>
      </c>
      <c r="H33" s="24">
        <v>367325</v>
      </c>
      <c r="I33" s="24">
        <v>328638</v>
      </c>
      <c r="J33" s="24">
        <v>1130096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1130096</v>
      </c>
      <c r="X33" s="24">
        <v>1208832</v>
      </c>
      <c r="Y33" s="24">
        <v>-78736</v>
      </c>
      <c r="Z33" s="6">
        <v>-6.51</v>
      </c>
      <c r="AA33" s="22">
        <v>4835324</v>
      </c>
    </row>
    <row r="34" spans="1:27" ht="13.5">
      <c r="A34" s="5" t="s">
        <v>38</v>
      </c>
      <c r="B34" s="3"/>
      <c r="C34" s="22"/>
      <c r="D34" s="22"/>
      <c r="E34" s="23">
        <v>1855079</v>
      </c>
      <c r="F34" s="24">
        <v>1855079</v>
      </c>
      <c r="G34" s="24">
        <v>270103</v>
      </c>
      <c r="H34" s="24">
        <v>264971</v>
      </c>
      <c r="I34" s="24">
        <v>271444</v>
      </c>
      <c r="J34" s="24">
        <v>806518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806518</v>
      </c>
      <c r="X34" s="24">
        <v>463770</v>
      </c>
      <c r="Y34" s="24">
        <v>342748</v>
      </c>
      <c r="Z34" s="6">
        <v>73.9</v>
      </c>
      <c r="AA34" s="22">
        <v>1855079</v>
      </c>
    </row>
    <row r="35" spans="1:27" ht="13.5">
      <c r="A35" s="5" t="s">
        <v>39</v>
      </c>
      <c r="B35" s="3"/>
      <c r="C35" s="22"/>
      <c r="D35" s="22"/>
      <c r="E35" s="23">
        <v>7720704</v>
      </c>
      <c r="F35" s="24">
        <v>7720704</v>
      </c>
      <c r="G35" s="24">
        <v>119591</v>
      </c>
      <c r="H35" s="24">
        <v>127831</v>
      </c>
      <c r="I35" s="24">
        <v>128106</v>
      </c>
      <c r="J35" s="24">
        <v>375528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375528</v>
      </c>
      <c r="X35" s="24">
        <v>1930176</v>
      </c>
      <c r="Y35" s="24">
        <v>-1554648</v>
      </c>
      <c r="Z35" s="6">
        <v>-80.54</v>
      </c>
      <c r="AA35" s="22">
        <v>7720704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1117292</v>
      </c>
      <c r="F37" s="27">
        <v>1117292</v>
      </c>
      <c r="G37" s="27">
        <v>70314</v>
      </c>
      <c r="H37" s="27">
        <v>68133</v>
      </c>
      <c r="I37" s="27">
        <v>68656</v>
      </c>
      <c r="J37" s="27">
        <v>207103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207103</v>
      </c>
      <c r="X37" s="27">
        <v>279324</v>
      </c>
      <c r="Y37" s="27">
        <v>-72221</v>
      </c>
      <c r="Z37" s="7">
        <v>-25.86</v>
      </c>
      <c r="AA37" s="25">
        <v>1117292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17138992</v>
      </c>
      <c r="F38" s="21">
        <f t="shared" si="7"/>
        <v>17138992</v>
      </c>
      <c r="G38" s="21">
        <f t="shared" si="7"/>
        <v>844680</v>
      </c>
      <c r="H38" s="21">
        <f t="shared" si="7"/>
        <v>1435823</v>
      </c>
      <c r="I38" s="21">
        <f t="shared" si="7"/>
        <v>914292</v>
      </c>
      <c r="J38" s="21">
        <f t="shared" si="7"/>
        <v>3194795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3194795</v>
      </c>
      <c r="X38" s="21">
        <f t="shared" si="7"/>
        <v>4284747</v>
      </c>
      <c r="Y38" s="21">
        <f t="shared" si="7"/>
        <v>-1089952</v>
      </c>
      <c r="Z38" s="4">
        <f>+IF(X38&lt;&gt;0,+(Y38/X38)*100,0)</f>
        <v>-25.437954679704543</v>
      </c>
      <c r="AA38" s="19">
        <f>SUM(AA39:AA41)</f>
        <v>17138992</v>
      </c>
    </row>
    <row r="39" spans="1:27" ht="13.5">
      <c r="A39" s="5" t="s">
        <v>43</v>
      </c>
      <c r="B39" s="3"/>
      <c r="C39" s="22"/>
      <c r="D39" s="22"/>
      <c r="E39" s="23">
        <v>4913058</v>
      </c>
      <c r="F39" s="24">
        <v>4913058</v>
      </c>
      <c r="G39" s="24">
        <v>162994</v>
      </c>
      <c r="H39" s="24">
        <v>186599</v>
      </c>
      <c r="I39" s="24">
        <v>240615</v>
      </c>
      <c r="J39" s="24">
        <v>590208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590208</v>
      </c>
      <c r="X39" s="24">
        <v>1228263</v>
      </c>
      <c r="Y39" s="24">
        <v>-638055</v>
      </c>
      <c r="Z39" s="6">
        <v>-51.95</v>
      </c>
      <c r="AA39" s="22">
        <v>4913058</v>
      </c>
    </row>
    <row r="40" spans="1:27" ht="13.5">
      <c r="A40" s="5" t="s">
        <v>44</v>
      </c>
      <c r="B40" s="3"/>
      <c r="C40" s="22"/>
      <c r="D40" s="22"/>
      <c r="E40" s="23">
        <v>12225934</v>
      </c>
      <c r="F40" s="24">
        <v>12225934</v>
      </c>
      <c r="G40" s="24">
        <v>681686</v>
      </c>
      <c r="H40" s="24">
        <v>1249224</v>
      </c>
      <c r="I40" s="24">
        <v>673677</v>
      </c>
      <c r="J40" s="24">
        <v>2604587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2604587</v>
      </c>
      <c r="X40" s="24">
        <v>3056484</v>
      </c>
      <c r="Y40" s="24">
        <v>-451897</v>
      </c>
      <c r="Z40" s="6">
        <v>-14.78</v>
      </c>
      <c r="AA40" s="22">
        <v>12225934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96526847</v>
      </c>
      <c r="F42" s="21">
        <f t="shared" si="8"/>
        <v>96526847</v>
      </c>
      <c r="G42" s="21">
        <f t="shared" si="8"/>
        <v>6616657</v>
      </c>
      <c r="H42" s="21">
        <f t="shared" si="8"/>
        <v>3057671</v>
      </c>
      <c r="I42" s="21">
        <f t="shared" si="8"/>
        <v>2856330</v>
      </c>
      <c r="J42" s="21">
        <f t="shared" si="8"/>
        <v>12530658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12530658</v>
      </c>
      <c r="X42" s="21">
        <f t="shared" si="8"/>
        <v>24131712</v>
      </c>
      <c r="Y42" s="21">
        <f t="shared" si="8"/>
        <v>-11601054</v>
      </c>
      <c r="Z42" s="4">
        <f>+IF(X42&lt;&gt;0,+(Y42/X42)*100,0)</f>
        <v>-48.07389546170616</v>
      </c>
      <c r="AA42" s="19">
        <f>SUM(AA43:AA46)</f>
        <v>96526847</v>
      </c>
    </row>
    <row r="43" spans="1:27" ht="13.5">
      <c r="A43" s="5" t="s">
        <v>47</v>
      </c>
      <c r="B43" s="3"/>
      <c r="C43" s="22"/>
      <c r="D43" s="22"/>
      <c r="E43" s="23">
        <v>60053365</v>
      </c>
      <c r="F43" s="24">
        <v>60053365</v>
      </c>
      <c r="G43" s="24">
        <v>4613054</v>
      </c>
      <c r="H43" s="24">
        <v>566333</v>
      </c>
      <c r="I43" s="24">
        <v>621102</v>
      </c>
      <c r="J43" s="24">
        <v>5800489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5800489</v>
      </c>
      <c r="X43" s="24">
        <v>15013341</v>
      </c>
      <c r="Y43" s="24">
        <v>-9212852</v>
      </c>
      <c r="Z43" s="6">
        <v>-61.36</v>
      </c>
      <c r="AA43" s="22">
        <v>60053365</v>
      </c>
    </row>
    <row r="44" spans="1:27" ht="13.5">
      <c r="A44" s="5" t="s">
        <v>48</v>
      </c>
      <c r="B44" s="3"/>
      <c r="C44" s="22"/>
      <c r="D44" s="22"/>
      <c r="E44" s="23">
        <v>17116837</v>
      </c>
      <c r="F44" s="24">
        <v>17116837</v>
      </c>
      <c r="G44" s="24">
        <v>934953</v>
      </c>
      <c r="H44" s="24">
        <v>1113924</v>
      </c>
      <c r="I44" s="24">
        <v>1057939</v>
      </c>
      <c r="J44" s="24">
        <v>3106816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3106816</v>
      </c>
      <c r="X44" s="24">
        <v>4279209</v>
      </c>
      <c r="Y44" s="24">
        <v>-1172393</v>
      </c>
      <c r="Z44" s="6">
        <v>-27.4</v>
      </c>
      <c r="AA44" s="22">
        <v>17116837</v>
      </c>
    </row>
    <row r="45" spans="1:27" ht="13.5">
      <c r="A45" s="5" t="s">
        <v>49</v>
      </c>
      <c r="B45" s="3"/>
      <c r="C45" s="25"/>
      <c r="D45" s="25"/>
      <c r="E45" s="26">
        <v>10717753</v>
      </c>
      <c r="F45" s="27">
        <v>10717753</v>
      </c>
      <c r="G45" s="27">
        <v>415618</v>
      </c>
      <c r="H45" s="27">
        <v>580968</v>
      </c>
      <c r="I45" s="27">
        <v>495170</v>
      </c>
      <c r="J45" s="27">
        <v>1491756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1491756</v>
      </c>
      <c r="X45" s="27">
        <v>2679438</v>
      </c>
      <c r="Y45" s="27">
        <v>-1187682</v>
      </c>
      <c r="Z45" s="7">
        <v>-44.33</v>
      </c>
      <c r="AA45" s="25">
        <v>10717753</v>
      </c>
    </row>
    <row r="46" spans="1:27" ht="13.5">
      <c r="A46" s="5" t="s">
        <v>50</v>
      </c>
      <c r="B46" s="3"/>
      <c r="C46" s="22"/>
      <c r="D46" s="22"/>
      <c r="E46" s="23">
        <v>8638892</v>
      </c>
      <c r="F46" s="24">
        <v>8638892</v>
      </c>
      <c r="G46" s="24">
        <v>653032</v>
      </c>
      <c r="H46" s="24">
        <v>796446</v>
      </c>
      <c r="I46" s="24">
        <v>682119</v>
      </c>
      <c r="J46" s="24">
        <v>2131597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2131597</v>
      </c>
      <c r="X46" s="24">
        <v>2159724</v>
      </c>
      <c r="Y46" s="24">
        <v>-28127</v>
      </c>
      <c r="Z46" s="6">
        <v>-1.3</v>
      </c>
      <c r="AA46" s="22">
        <v>8638892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3</v>
      </c>
      <c r="Y47" s="21">
        <v>-3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188030865</v>
      </c>
      <c r="F48" s="42">
        <f t="shared" si="9"/>
        <v>188030865</v>
      </c>
      <c r="G48" s="42">
        <f t="shared" si="9"/>
        <v>11722341</v>
      </c>
      <c r="H48" s="42">
        <f t="shared" si="9"/>
        <v>9245024</v>
      </c>
      <c r="I48" s="42">
        <f t="shared" si="9"/>
        <v>8317866</v>
      </c>
      <c r="J48" s="42">
        <f t="shared" si="9"/>
        <v>29285231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29285231</v>
      </c>
      <c r="X48" s="42">
        <f t="shared" si="9"/>
        <v>47007717</v>
      </c>
      <c r="Y48" s="42">
        <f t="shared" si="9"/>
        <v>-17722486</v>
      </c>
      <c r="Z48" s="43">
        <f>+IF(X48&lt;&gt;0,+(Y48/X48)*100,0)</f>
        <v>-37.70122680069743</v>
      </c>
      <c r="AA48" s="40">
        <f>+AA28+AA32+AA38+AA42+AA47</f>
        <v>188030865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19219306</v>
      </c>
      <c r="F49" s="46">
        <f t="shared" si="10"/>
        <v>19219306</v>
      </c>
      <c r="G49" s="46">
        <f t="shared" si="10"/>
        <v>39397719</v>
      </c>
      <c r="H49" s="46">
        <f t="shared" si="10"/>
        <v>17031575</v>
      </c>
      <c r="I49" s="46">
        <f t="shared" si="10"/>
        <v>-2011356</v>
      </c>
      <c r="J49" s="46">
        <f t="shared" si="10"/>
        <v>54417938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54417938</v>
      </c>
      <c r="X49" s="46">
        <f>IF(F25=F48,0,X25-X48)</f>
        <v>4804824</v>
      </c>
      <c r="Y49" s="46">
        <f t="shared" si="10"/>
        <v>49613114</v>
      </c>
      <c r="Z49" s="47">
        <f>+IF(X49&lt;&gt;0,+(Y49/X49)*100,0)</f>
        <v>1032.568810012604</v>
      </c>
      <c r="AA49" s="44">
        <f>+AA25-AA48</f>
        <v>19219306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203564923</v>
      </c>
      <c r="D5" s="19">
        <f>SUM(D6:D8)</f>
        <v>0</v>
      </c>
      <c r="E5" s="20">
        <f t="shared" si="0"/>
        <v>170983647</v>
      </c>
      <c r="F5" s="21">
        <f t="shared" si="0"/>
        <v>170983647</v>
      </c>
      <c r="G5" s="21">
        <f t="shared" si="0"/>
        <v>40884069</v>
      </c>
      <c r="H5" s="21">
        <f t="shared" si="0"/>
        <v>4822731</v>
      </c>
      <c r="I5" s="21">
        <f t="shared" si="0"/>
        <v>7476332</v>
      </c>
      <c r="J5" s="21">
        <f t="shared" si="0"/>
        <v>53183132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53183132</v>
      </c>
      <c r="X5" s="21">
        <f t="shared" si="0"/>
        <v>42745911</v>
      </c>
      <c r="Y5" s="21">
        <f t="shared" si="0"/>
        <v>10437221</v>
      </c>
      <c r="Z5" s="4">
        <f>+IF(X5&lt;&gt;0,+(Y5/X5)*100,0)</f>
        <v>24.41688750065474</v>
      </c>
      <c r="AA5" s="19">
        <f>SUM(AA6:AA8)</f>
        <v>170983647</v>
      </c>
    </row>
    <row r="6" spans="1:27" ht="13.5">
      <c r="A6" s="5" t="s">
        <v>33</v>
      </c>
      <c r="B6" s="3"/>
      <c r="C6" s="22">
        <v>6913162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192452693</v>
      </c>
      <c r="D7" s="25"/>
      <c r="E7" s="26">
        <v>154662747</v>
      </c>
      <c r="F7" s="27">
        <v>154662747</v>
      </c>
      <c r="G7" s="27">
        <v>40660979</v>
      </c>
      <c r="H7" s="27">
        <v>4529481</v>
      </c>
      <c r="I7" s="27">
        <v>7307670</v>
      </c>
      <c r="J7" s="27">
        <v>52498130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52498130</v>
      </c>
      <c r="X7" s="27">
        <v>38665686</v>
      </c>
      <c r="Y7" s="27">
        <v>13832444</v>
      </c>
      <c r="Z7" s="7">
        <v>35.77</v>
      </c>
      <c r="AA7" s="25">
        <v>154662747</v>
      </c>
    </row>
    <row r="8" spans="1:27" ht="13.5">
      <c r="A8" s="5" t="s">
        <v>35</v>
      </c>
      <c r="B8" s="3"/>
      <c r="C8" s="22">
        <v>4199068</v>
      </c>
      <c r="D8" s="22"/>
      <c r="E8" s="23">
        <v>16320900</v>
      </c>
      <c r="F8" s="24">
        <v>16320900</v>
      </c>
      <c r="G8" s="24">
        <v>223090</v>
      </c>
      <c r="H8" s="24">
        <v>293250</v>
      </c>
      <c r="I8" s="24">
        <v>168662</v>
      </c>
      <c r="J8" s="24">
        <v>685002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685002</v>
      </c>
      <c r="X8" s="24">
        <v>4080225</v>
      </c>
      <c r="Y8" s="24">
        <v>-3395223</v>
      </c>
      <c r="Z8" s="6">
        <v>-83.21</v>
      </c>
      <c r="AA8" s="22">
        <v>16320900</v>
      </c>
    </row>
    <row r="9" spans="1:27" ht="13.5">
      <c r="A9" s="2" t="s">
        <v>36</v>
      </c>
      <c r="B9" s="3"/>
      <c r="C9" s="19">
        <f aca="true" t="shared" si="1" ref="C9:Y9">SUM(C10:C14)</f>
        <v>19288973</v>
      </c>
      <c r="D9" s="19">
        <f>SUM(D10:D14)</f>
        <v>0</v>
      </c>
      <c r="E9" s="20">
        <f t="shared" si="1"/>
        <v>16843374</v>
      </c>
      <c r="F9" s="21">
        <f t="shared" si="1"/>
        <v>16843374</v>
      </c>
      <c r="G9" s="21">
        <f t="shared" si="1"/>
        <v>1102334</v>
      </c>
      <c r="H9" s="21">
        <f t="shared" si="1"/>
        <v>930842</v>
      </c>
      <c r="I9" s="21">
        <f t="shared" si="1"/>
        <v>1201533</v>
      </c>
      <c r="J9" s="21">
        <f t="shared" si="1"/>
        <v>3234709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3234709</v>
      </c>
      <c r="X9" s="21">
        <f t="shared" si="1"/>
        <v>4210845</v>
      </c>
      <c r="Y9" s="21">
        <f t="shared" si="1"/>
        <v>-976136</v>
      </c>
      <c r="Z9" s="4">
        <f>+IF(X9&lt;&gt;0,+(Y9/X9)*100,0)</f>
        <v>-23.18147545207672</v>
      </c>
      <c r="AA9" s="19">
        <f>SUM(AA10:AA14)</f>
        <v>16843374</v>
      </c>
    </row>
    <row r="10" spans="1:27" ht="13.5">
      <c r="A10" s="5" t="s">
        <v>37</v>
      </c>
      <c r="B10" s="3"/>
      <c r="C10" s="22">
        <v>891193</v>
      </c>
      <c r="D10" s="22"/>
      <c r="E10" s="23">
        <v>1700269</v>
      </c>
      <c r="F10" s="24">
        <v>1700269</v>
      </c>
      <c r="G10" s="24">
        <v>27721</v>
      </c>
      <c r="H10" s="24">
        <v>30263</v>
      </c>
      <c r="I10" s="24">
        <v>116180</v>
      </c>
      <c r="J10" s="24">
        <v>174164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174164</v>
      </c>
      <c r="X10" s="24">
        <v>425067</v>
      </c>
      <c r="Y10" s="24">
        <v>-250903</v>
      </c>
      <c r="Z10" s="6">
        <v>-59.03</v>
      </c>
      <c r="AA10" s="22">
        <v>1700269</v>
      </c>
    </row>
    <row r="11" spans="1:27" ht="13.5">
      <c r="A11" s="5" t="s">
        <v>38</v>
      </c>
      <c r="B11" s="3"/>
      <c r="C11" s="22">
        <v>4499377</v>
      </c>
      <c r="D11" s="22"/>
      <c r="E11" s="23">
        <v>6771981</v>
      </c>
      <c r="F11" s="24">
        <v>6771981</v>
      </c>
      <c r="G11" s="24">
        <v>468114</v>
      </c>
      <c r="H11" s="24">
        <v>348334</v>
      </c>
      <c r="I11" s="24">
        <v>338837</v>
      </c>
      <c r="J11" s="24">
        <v>1155285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1155285</v>
      </c>
      <c r="X11" s="24">
        <v>1692996</v>
      </c>
      <c r="Y11" s="24">
        <v>-537711</v>
      </c>
      <c r="Z11" s="6">
        <v>-31.76</v>
      </c>
      <c r="AA11" s="22">
        <v>6771981</v>
      </c>
    </row>
    <row r="12" spans="1:27" ht="13.5">
      <c r="A12" s="5" t="s">
        <v>39</v>
      </c>
      <c r="B12" s="3"/>
      <c r="C12" s="22">
        <v>6530783</v>
      </c>
      <c r="D12" s="22"/>
      <c r="E12" s="23">
        <v>7496424</v>
      </c>
      <c r="F12" s="24">
        <v>7496424</v>
      </c>
      <c r="G12" s="24">
        <v>593513</v>
      </c>
      <c r="H12" s="24">
        <v>516360</v>
      </c>
      <c r="I12" s="24">
        <v>553391</v>
      </c>
      <c r="J12" s="24">
        <v>1663264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1663264</v>
      </c>
      <c r="X12" s="24">
        <v>1874106</v>
      </c>
      <c r="Y12" s="24">
        <v>-210842</v>
      </c>
      <c r="Z12" s="6">
        <v>-11.25</v>
      </c>
      <c r="AA12" s="22">
        <v>7496424</v>
      </c>
    </row>
    <row r="13" spans="1:27" ht="13.5">
      <c r="A13" s="5" t="s">
        <v>40</v>
      </c>
      <c r="B13" s="3"/>
      <c r="C13" s="22">
        <v>6151137</v>
      </c>
      <c r="D13" s="22"/>
      <c r="E13" s="23">
        <v>440000</v>
      </c>
      <c r="F13" s="24">
        <v>440000</v>
      </c>
      <c r="G13" s="24">
        <v>11129</v>
      </c>
      <c r="H13" s="24">
        <v>35656</v>
      </c>
      <c r="I13" s="24">
        <v>10</v>
      </c>
      <c r="J13" s="24">
        <v>46795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46795</v>
      </c>
      <c r="X13" s="24">
        <v>110001</v>
      </c>
      <c r="Y13" s="24">
        <v>-63206</v>
      </c>
      <c r="Z13" s="6">
        <v>-57.46</v>
      </c>
      <c r="AA13" s="22">
        <v>440000</v>
      </c>
    </row>
    <row r="14" spans="1:27" ht="13.5">
      <c r="A14" s="5" t="s">
        <v>41</v>
      </c>
      <c r="B14" s="3"/>
      <c r="C14" s="25">
        <v>1216483</v>
      </c>
      <c r="D14" s="25"/>
      <c r="E14" s="26">
        <v>434700</v>
      </c>
      <c r="F14" s="27">
        <v>434700</v>
      </c>
      <c r="G14" s="27">
        <v>1857</v>
      </c>
      <c r="H14" s="27">
        <v>229</v>
      </c>
      <c r="I14" s="27">
        <v>193115</v>
      </c>
      <c r="J14" s="27">
        <v>195201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195201</v>
      </c>
      <c r="X14" s="27">
        <v>108675</v>
      </c>
      <c r="Y14" s="27">
        <v>86526</v>
      </c>
      <c r="Z14" s="7">
        <v>79.62</v>
      </c>
      <c r="AA14" s="25">
        <v>434700</v>
      </c>
    </row>
    <row r="15" spans="1:27" ht="13.5">
      <c r="A15" s="2" t="s">
        <v>42</v>
      </c>
      <c r="B15" s="8"/>
      <c r="C15" s="19">
        <f aca="true" t="shared" si="2" ref="C15:Y15">SUM(C16:C18)</f>
        <v>5430993</v>
      </c>
      <c r="D15" s="19">
        <f>SUM(D16:D18)</f>
        <v>0</v>
      </c>
      <c r="E15" s="20">
        <f t="shared" si="2"/>
        <v>6246514</v>
      </c>
      <c r="F15" s="21">
        <f t="shared" si="2"/>
        <v>6246514</v>
      </c>
      <c r="G15" s="21">
        <f t="shared" si="2"/>
        <v>377781</v>
      </c>
      <c r="H15" s="21">
        <f t="shared" si="2"/>
        <v>345894</v>
      </c>
      <c r="I15" s="21">
        <f t="shared" si="2"/>
        <v>621179</v>
      </c>
      <c r="J15" s="21">
        <f t="shared" si="2"/>
        <v>1344854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1344854</v>
      </c>
      <c r="X15" s="21">
        <f t="shared" si="2"/>
        <v>1561629</v>
      </c>
      <c r="Y15" s="21">
        <f t="shared" si="2"/>
        <v>-216775</v>
      </c>
      <c r="Z15" s="4">
        <f>+IF(X15&lt;&gt;0,+(Y15/X15)*100,0)</f>
        <v>-13.881338013062</v>
      </c>
      <c r="AA15" s="19">
        <f>SUM(AA16:AA18)</f>
        <v>6246514</v>
      </c>
    </row>
    <row r="16" spans="1:27" ht="13.5">
      <c r="A16" s="5" t="s">
        <v>43</v>
      </c>
      <c r="B16" s="3"/>
      <c r="C16" s="22">
        <v>5224793</v>
      </c>
      <c r="D16" s="22"/>
      <c r="E16" s="23">
        <v>6010798</v>
      </c>
      <c r="F16" s="24">
        <v>6010798</v>
      </c>
      <c r="G16" s="24">
        <v>354195</v>
      </c>
      <c r="H16" s="24">
        <v>322318</v>
      </c>
      <c r="I16" s="24">
        <v>594164</v>
      </c>
      <c r="J16" s="24">
        <v>1270677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1270677</v>
      </c>
      <c r="X16" s="24">
        <v>1502700</v>
      </c>
      <c r="Y16" s="24">
        <v>-232023</v>
      </c>
      <c r="Z16" s="6">
        <v>-15.44</v>
      </c>
      <c r="AA16" s="22">
        <v>6010798</v>
      </c>
    </row>
    <row r="17" spans="1:27" ht="13.5">
      <c r="A17" s="5" t="s">
        <v>44</v>
      </c>
      <c r="B17" s="3"/>
      <c r="C17" s="22">
        <v>206200</v>
      </c>
      <c r="D17" s="22"/>
      <c r="E17" s="23">
        <v>235716</v>
      </c>
      <c r="F17" s="24">
        <v>235716</v>
      </c>
      <c r="G17" s="24">
        <v>23586</v>
      </c>
      <c r="H17" s="24">
        <v>23576</v>
      </c>
      <c r="I17" s="24">
        <v>27015</v>
      </c>
      <c r="J17" s="24">
        <v>74177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74177</v>
      </c>
      <c r="X17" s="24">
        <v>58929</v>
      </c>
      <c r="Y17" s="24">
        <v>15248</v>
      </c>
      <c r="Z17" s="6">
        <v>25.88</v>
      </c>
      <c r="AA17" s="22">
        <v>235716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307335580</v>
      </c>
      <c r="D19" s="19">
        <f>SUM(D20:D23)</f>
        <v>0</v>
      </c>
      <c r="E19" s="20">
        <f t="shared" si="3"/>
        <v>325605382</v>
      </c>
      <c r="F19" s="21">
        <f t="shared" si="3"/>
        <v>325605382</v>
      </c>
      <c r="G19" s="21">
        <f t="shared" si="3"/>
        <v>25259967</v>
      </c>
      <c r="H19" s="21">
        <f t="shared" si="3"/>
        <v>29116008</v>
      </c>
      <c r="I19" s="21">
        <f t="shared" si="3"/>
        <v>27985965</v>
      </c>
      <c r="J19" s="21">
        <f t="shared" si="3"/>
        <v>82361940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82361940</v>
      </c>
      <c r="X19" s="21">
        <f t="shared" si="3"/>
        <v>81401346</v>
      </c>
      <c r="Y19" s="21">
        <f t="shared" si="3"/>
        <v>960594</v>
      </c>
      <c r="Z19" s="4">
        <f>+IF(X19&lt;&gt;0,+(Y19/X19)*100,0)</f>
        <v>1.1800713958710216</v>
      </c>
      <c r="AA19" s="19">
        <f>SUM(AA20:AA23)</f>
        <v>325605382</v>
      </c>
    </row>
    <row r="20" spans="1:27" ht="13.5">
      <c r="A20" s="5" t="s">
        <v>47</v>
      </c>
      <c r="B20" s="3"/>
      <c r="C20" s="22">
        <v>206684617</v>
      </c>
      <c r="D20" s="22"/>
      <c r="E20" s="23">
        <v>222156139</v>
      </c>
      <c r="F20" s="24">
        <v>222156139</v>
      </c>
      <c r="G20" s="24">
        <v>18091470</v>
      </c>
      <c r="H20" s="24">
        <v>20737536</v>
      </c>
      <c r="I20" s="24">
        <v>19424747</v>
      </c>
      <c r="J20" s="24">
        <v>58253753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58253753</v>
      </c>
      <c r="X20" s="24">
        <v>55539036</v>
      </c>
      <c r="Y20" s="24">
        <v>2714717</v>
      </c>
      <c r="Z20" s="6">
        <v>4.89</v>
      </c>
      <c r="AA20" s="22">
        <v>222156139</v>
      </c>
    </row>
    <row r="21" spans="1:27" ht="13.5">
      <c r="A21" s="5" t="s">
        <v>48</v>
      </c>
      <c r="B21" s="3"/>
      <c r="C21" s="22">
        <v>46409226</v>
      </c>
      <c r="D21" s="22"/>
      <c r="E21" s="23">
        <v>48025529</v>
      </c>
      <c r="F21" s="24">
        <v>48025529</v>
      </c>
      <c r="G21" s="24">
        <v>2990437</v>
      </c>
      <c r="H21" s="24">
        <v>3297072</v>
      </c>
      <c r="I21" s="24">
        <v>3572699</v>
      </c>
      <c r="J21" s="24">
        <v>9860208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9860208</v>
      </c>
      <c r="X21" s="24">
        <v>12006381</v>
      </c>
      <c r="Y21" s="24">
        <v>-2146173</v>
      </c>
      <c r="Z21" s="6">
        <v>-17.88</v>
      </c>
      <c r="AA21" s="22">
        <v>48025529</v>
      </c>
    </row>
    <row r="22" spans="1:27" ht="13.5">
      <c r="A22" s="5" t="s">
        <v>49</v>
      </c>
      <c r="B22" s="3"/>
      <c r="C22" s="25">
        <v>27885011</v>
      </c>
      <c r="D22" s="25"/>
      <c r="E22" s="26">
        <v>28725373</v>
      </c>
      <c r="F22" s="27">
        <v>28725373</v>
      </c>
      <c r="G22" s="27">
        <v>2238429</v>
      </c>
      <c r="H22" s="27">
        <v>2606388</v>
      </c>
      <c r="I22" s="27">
        <v>2577730</v>
      </c>
      <c r="J22" s="27">
        <v>7422547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7422547</v>
      </c>
      <c r="X22" s="27">
        <v>7181343</v>
      </c>
      <c r="Y22" s="27">
        <v>241204</v>
      </c>
      <c r="Z22" s="7">
        <v>3.36</v>
      </c>
      <c r="AA22" s="25">
        <v>28725373</v>
      </c>
    </row>
    <row r="23" spans="1:27" ht="13.5">
      <c r="A23" s="5" t="s">
        <v>50</v>
      </c>
      <c r="B23" s="3"/>
      <c r="C23" s="22">
        <v>26356726</v>
      </c>
      <c r="D23" s="22"/>
      <c r="E23" s="23">
        <v>26698341</v>
      </c>
      <c r="F23" s="24">
        <v>26698341</v>
      </c>
      <c r="G23" s="24">
        <v>1939631</v>
      </c>
      <c r="H23" s="24">
        <v>2475012</v>
      </c>
      <c r="I23" s="24">
        <v>2410789</v>
      </c>
      <c r="J23" s="24">
        <v>6825432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6825432</v>
      </c>
      <c r="X23" s="24">
        <v>6674586</v>
      </c>
      <c r="Y23" s="24">
        <v>150846</v>
      </c>
      <c r="Z23" s="6">
        <v>2.26</v>
      </c>
      <c r="AA23" s="22">
        <v>26698341</v>
      </c>
    </row>
    <row r="24" spans="1:27" ht="13.5">
      <c r="A24" s="2" t="s">
        <v>51</v>
      </c>
      <c r="B24" s="8" t="s">
        <v>52</v>
      </c>
      <c r="C24" s="19">
        <v>60</v>
      </c>
      <c r="D24" s="19"/>
      <c r="E24" s="20"/>
      <c r="F24" s="21"/>
      <c r="G24" s="21">
        <v>138</v>
      </c>
      <c r="H24" s="21"/>
      <c r="I24" s="21"/>
      <c r="J24" s="21">
        <v>138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138</v>
      </c>
      <c r="X24" s="21"/>
      <c r="Y24" s="21">
        <v>138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535620529</v>
      </c>
      <c r="D25" s="40">
        <f>+D5+D9+D15+D19+D24</f>
        <v>0</v>
      </c>
      <c r="E25" s="41">
        <f t="shared" si="4"/>
        <v>519678917</v>
      </c>
      <c r="F25" s="42">
        <f t="shared" si="4"/>
        <v>519678917</v>
      </c>
      <c r="G25" s="42">
        <f t="shared" si="4"/>
        <v>67624289</v>
      </c>
      <c r="H25" s="42">
        <f t="shared" si="4"/>
        <v>35215475</v>
      </c>
      <c r="I25" s="42">
        <f t="shared" si="4"/>
        <v>37285009</v>
      </c>
      <c r="J25" s="42">
        <f t="shared" si="4"/>
        <v>140124773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140124773</v>
      </c>
      <c r="X25" s="42">
        <f t="shared" si="4"/>
        <v>129919731</v>
      </c>
      <c r="Y25" s="42">
        <f t="shared" si="4"/>
        <v>10205042</v>
      </c>
      <c r="Z25" s="43">
        <f>+IF(X25&lt;&gt;0,+(Y25/X25)*100,0)</f>
        <v>7.85488233500114</v>
      </c>
      <c r="AA25" s="40">
        <f>+AA5+AA9+AA15+AA19+AA24</f>
        <v>519678917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138836061</v>
      </c>
      <c r="D28" s="19">
        <f>SUM(D29:D31)</f>
        <v>0</v>
      </c>
      <c r="E28" s="20">
        <f t="shared" si="5"/>
        <v>132551243</v>
      </c>
      <c r="F28" s="21">
        <f t="shared" si="5"/>
        <v>132551243</v>
      </c>
      <c r="G28" s="21">
        <f t="shared" si="5"/>
        <v>9075766</v>
      </c>
      <c r="H28" s="21">
        <f t="shared" si="5"/>
        <v>10609209</v>
      </c>
      <c r="I28" s="21">
        <f t="shared" si="5"/>
        <v>9916294</v>
      </c>
      <c r="J28" s="21">
        <f t="shared" si="5"/>
        <v>29601269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29601269</v>
      </c>
      <c r="X28" s="21">
        <f t="shared" si="5"/>
        <v>33137808</v>
      </c>
      <c r="Y28" s="21">
        <f t="shared" si="5"/>
        <v>-3536539</v>
      </c>
      <c r="Z28" s="4">
        <f>+IF(X28&lt;&gt;0,+(Y28/X28)*100,0)</f>
        <v>-10.672217667505347</v>
      </c>
      <c r="AA28" s="19">
        <f>SUM(AA29:AA31)</f>
        <v>132551243</v>
      </c>
    </row>
    <row r="29" spans="1:27" ht="13.5">
      <c r="A29" s="5" t="s">
        <v>33</v>
      </c>
      <c r="B29" s="3"/>
      <c r="C29" s="22">
        <v>27484383</v>
      </c>
      <c r="D29" s="22"/>
      <c r="E29" s="23">
        <v>28623280</v>
      </c>
      <c r="F29" s="24">
        <v>28623280</v>
      </c>
      <c r="G29" s="24">
        <v>1576973</v>
      </c>
      <c r="H29" s="24">
        <v>1645429</v>
      </c>
      <c r="I29" s="24">
        <v>2246282</v>
      </c>
      <c r="J29" s="24">
        <v>5468684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5468684</v>
      </c>
      <c r="X29" s="24">
        <v>7155819</v>
      </c>
      <c r="Y29" s="24">
        <v>-1687135</v>
      </c>
      <c r="Z29" s="6">
        <v>-23.58</v>
      </c>
      <c r="AA29" s="22">
        <v>28623280</v>
      </c>
    </row>
    <row r="30" spans="1:27" ht="13.5">
      <c r="A30" s="5" t="s">
        <v>34</v>
      </c>
      <c r="B30" s="3"/>
      <c r="C30" s="25">
        <v>54285959</v>
      </c>
      <c r="D30" s="25"/>
      <c r="E30" s="26">
        <v>49702611</v>
      </c>
      <c r="F30" s="27">
        <v>49702611</v>
      </c>
      <c r="G30" s="27">
        <v>2704583</v>
      </c>
      <c r="H30" s="27">
        <v>4823167</v>
      </c>
      <c r="I30" s="27">
        <v>4224594</v>
      </c>
      <c r="J30" s="27">
        <v>11752344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11752344</v>
      </c>
      <c r="X30" s="27">
        <v>12425652</v>
      </c>
      <c r="Y30" s="27">
        <v>-673308</v>
      </c>
      <c r="Z30" s="7">
        <v>-5.42</v>
      </c>
      <c r="AA30" s="25">
        <v>49702611</v>
      </c>
    </row>
    <row r="31" spans="1:27" ht="13.5">
      <c r="A31" s="5" t="s">
        <v>35</v>
      </c>
      <c r="B31" s="3"/>
      <c r="C31" s="22">
        <v>57065719</v>
      </c>
      <c r="D31" s="22"/>
      <c r="E31" s="23">
        <v>54225352</v>
      </c>
      <c r="F31" s="24">
        <v>54225352</v>
      </c>
      <c r="G31" s="24">
        <v>4794210</v>
      </c>
      <c r="H31" s="24">
        <v>4140613</v>
      </c>
      <c r="I31" s="24">
        <v>3445418</v>
      </c>
      <c r="J31" s="24">
        <v>12380241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12380241</v>
      </c>
      <c r="X31" s="24">
        <v>13556337</v>
      </c>
      <c r="Y31" s="24">
        <v>-1176096</v>
      </c>
      <c r="Z31" s="6">
        <v>-8.68</v>
      </c>
      <c r="AA31" s="22">
        <v>54225352</v>
      </c>
    </row>
    <row r="32" spans="1:27" ht="13.5">
      <c r="A32" s="2" t="s">
        <v>36</v>
      </c>
      <c r="B32" s="3"/>
      <c r="C32" s="19">
        <f aca="true" t="shared" si="6" ref="C32:Y32">SUM(C33:C37)</f>
        <v>76802332</v>
      </c>
      <c r="D32" s="19">
        <f>SUM(D33:D37)</f>
        <v>0</v>
      </c>
      <c r="E32" s="20">
        <f t="shared" si="6"/>
        <v>90353372</v>
      </c>
      <c r="F32" s="21">
        <f t="shared" si="6"/>
        <v>90353372</v>
      </c>
      <c r="G32" s="21">
        <f t="shared" si="6"/>
        <v>4819702</v>
      </c>
      <c r="H32" s="21">
        <f t="shared" si="6"/>
        <v>5128221</v>
      </c>
      <c r="I32" s="21">
        <f t="shared" si="6"/>
        <v>7322617</v>
      </c>
      <c r="J32" s="21">
        <f t="shared" si="6"/>
        <v>17270540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17270540</v>
      </c>
      <c r="X32" s="21">
        <f t="shared" si="6"/>
        <v>22588344</v>
      </c>
      <c r="Y32" s="21">
        <f t="shared" si="6"/>
        <v>-5317804</v>
      </c>
      <c r="Z32" s="4">
        <f>+IF(X32&lt;&gt;0,+(Y32/X32)*100,0)</f>
        <v>-23.542248161264055</v>
      </c>
      <c r="AA32" s="19">
        <f>SUM(AA33:AA37)</f>
        <v>90353372</v>
      </c>
    </row>
    <row r="33" spans="1:27" ht="13.5">
      <c r="A33" s="5" t="s">
        <v>37</v>
      </c>
      <c r="B33" s="3"/>
      <c r="C33" s="22">
        <v>8527198</v>
      </c>
      <c r="D33" s="22"/>
      <c r="E33" s="23">
        <v>9193243</v>
      </c>
      <c r="F33" s="24">
        <v>9193243</v>
      </c>
      <c r="G33" s="24">
        <v>543858</v>
      </c>
      <c r="H33" s="24">
        <v>581242</v>
      </c>
      <c r="I33" s="24">
        <v>620921</v>
      </c>
      <c r="J33" s="24">
        <v>1746021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1746021</v>
      </c>
      <c r="X33" s="24">
        <v>2298312</v>
      </c>
      <c r="Y33" s="24">
        <v>-552291</v>
      </c>
      <c r="Z33" s="6">
        <v>-24.03</v>
      </c>
      <c r="AA33" s="22">
        <v>9193243</v>
      </c>
    </row>
    <row r="34" spans="1:27" ht="13.5">
      <c r="A34" s="5" t="s">
        <v>38</v>
      </c>
      <c r="B34" s="3"/>
      <c r="C34" s="22">
        <v>33037631</v>
      </c>
      <c r="D34" s="22"/>
      <c r="E34" s="23">
        <v>44723920</v>
      </c>
      <c r="F34" s="24">
        <v>44723920</v>
      </c>
      <c r="G34" s="24">
        <v>1960470</v>
      </c>
      <c r="H34" s="24">
        <v>2101435</v>
      </c>
      <c r="I34" s="24">
        <v>3701681</v>
      </c>
      <c r="J34" s="24">
        <v>7763586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7763586</v>
      </c>
      <c r="X34" s="24">
        <v>11180979</v>
      </c>
      <c r="Y34" s="24">
        <v>-3417393</v>
      </c>
      <c r="Z34" s="6">
        <v>-30.56</v>
      </c>
      <c r="AA34" s="22">
        <v>44723920</v>
      </c>
    </row>
    <row r="35" spans="1:27" ht="13.5">
      <c r="A35" s="5" t="s">
        <v>39</v>
      </c>
      <c r="B35" s="3"/>
      <c r="C35" s="22">
        <v>23375470</v>
      </c>
      <c r="D35" s="22"/>
      <c r="E35" s="23">
        <v>26865538</v>
      </c>
      <c r="F35" s="24">
        <v>26865538</v>
      </c>
      <c r="G35" s="24">
        <v>1645695</v>
      </c>
      <c r="H35" s="24">
        <v>1778838</v>
      </c>
      <c r="I35" s="24">
        <v>2250238</v>
      </c>
      <c r="J35" s="24">
        <v>5674771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5674771</v>
      </c>
      <c r="X35" s="24">
        <v>6716385</v>
      </c>
      <c r="Y35" s="24">
        <v>-1041614</v>
      </c>
      <c r="Z35" s="6">
        <v>-15.51</v>
      </c>
      <c r="AA35" s="22">
        <v>26865538</v>
      </c>
    </row>
    <row r="36" spans="1:27" ht="13.5">
      <c r="A36" s="5" t="s">
        <v>40</v>
      </c>
      <c r="B36" s="3"/>
      <c r="C36" s="22">
        <v>7254832</v>
      </c>
      <c r="D36" s="22"/>
      <c r="E36" s="23">
        <v>4384653</v>
      </c>
      <c r="F36" s="24">
        <v>4384653</v>
      </c>
      <c r="G36" s="24">
        <v>289388</v>
      </c>
      <c r="H36" s="24">
        <v>321712</v>
      </c>
      <c r="I36" s="24">
        <v>295432</v>
      </c>
      <c r="J36" s="24">
        <v>906532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906532</v>
      </c>
      <c r="X36" s="24">
        <v>1096164</v>
      </c>
      <c r="Y36" s="24">
        <v>-189632</v>
      </c>
      <c r="Z36" s="6">
        <v>-17.3</v>
      </c>
      <c r="AA36" s="22">
        <v>4384653</v>
      </c>
    </row>
    <row r="37" spans="1:27" ht="13.5">
      <c r="A37" s="5" t="s">
        <v>41</v>
      </c>
      <c r="B37" s="3"/>
      <c r="C37" s="25">
        <v>4607201</v>
      </c>
      <c r="D37" s="25"/>
      <c r="E37" s="26">
        <v>5186018</v>
      </c>
      <c r="F37" s="27">
        <v>5186018</v>
      </c>
      <c r="G37" s="27">
        <v>380291</v>
      </c>
      <c r="H37" s="27">
        <v>344994</v>
      </c>
      <c r="I37" s="27">
        <v>454345</v>
      </c>
      <c r="J37" s="27">
        <v>1179630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1179630</v>
      </c>
      <c r="X37" s="27">
        <v>1296504</v>
      </c>
      <c r="Y37" s="27">
        <v>-116874</v>
      </c>
      <c r="Z37" s="7">
        <v>-9.01</v>
      </c>
      <c r="AA37" s="25">
        <v>5186018</v>
      </c>
    </row>
    <row r="38" spans="1:27" ht="13.5">
      <c r="A38" s="2" t="s">
        <v>42</v>
      </c>
      <c r="B38" s="8"/>
      <c r="C38" s="19">
        <f aca="true" t="shared" si="7" ref="C38:Y38">SUM(C39:C41)</f>
        <v>51223432</v>
      </c>
      <c r="D38" s="19">
        <f>SUM(D39:D41)</f>
        <v>0</v>
      </c>
      <c r="E38" s="20">
        <f t="shared" si="7"/>
        <v>82461108</v>
      </c>
      <c r="F38" s="21">
        <f t="shared" si="7"/>
        <v>82461108</v>
      </c>
      <c r="G38" s="21">
        <f t="shared" si="7"/>
        <v>1921311</v>
      </c>
      <c r="H38" s="21">
        <f t="shared" si="7"/>
        <v>1984837</v>
      </c>
      <c r="I38" s="21">
        <f t="shared" si="7"/>
        <v>10300449</v>
      </c>
      <c r="J38" s="21">
        <f t="shared" si="7"/>
        <v>14206597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14206597</v>
      </c>
      <c r="X38" s="21">
        <f t="shared" si="7"/>
        <v>20615277</v>
      </c>
      <c r="Y38" s="21">
        <f t="shared" si="7"/>
        <v>-6408680</v>
      </c>
      <c r="Z38" s="4">
        <f>+IF(X38&lt;&gt;0,+(Y38/X38)*100,0)</f>
        <v>-31.087042876018593</v>
      </c>
      <c r="AA38" s="19">
        <f>SUM(AA39:AA41)</f>
        <v>82461108</v>
      </c>
    </row>
    <row r="39" spans="1:27" ht="13.5">
      <c r="A39" s="5" t="s">
        <v>43</v>
      </c>
      <c r="B39" s="3"/>
      <c r="C39" s="22">
        <v>11776542</v>
      </c>
      <c r="D39" s="22"/>
      <c r="E39" s="23">
        <v>15875600</v>
      </c>
      <c r="F39" s="24">
        <v>15875600</v>
      </c>
      <c r="G39" s="24">
        <v>1257052</v>
      </c>
      <c r="H39" s="24">
        <v>1324031</v>
      </c>
      <c r="I39" s="24">
        <v>1412109</v>
      </c>
      <c r="J39" s="24">
        <v>3993192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3993192</v>
      </c>
      <c r="X39" s="24">
        <v>3968901</v>
      </c>
      <c r="Y39" s="24">
        <v>24291</v>
      </c>
      <c r="Z39" s="6">
        <v>0.61</v>
      </c>
      <c r="AA39" s="22">
        <v>15875600</v>
      </c>
    </row>
    <row r="40" spans="1:27" ht="13.5">
      <c r="A40" s="5" t="s">
        <v>44</v>
      </c>
      <c r="B40" s="3"/>
      <c r="C40" s="22">
        <v>39446890</v>
      </c>
      <c r="D40" s="22"/>
      <c r="E40" s="23">
        <v>66585508</v>
      </c>
      <c r="F40" s="24">
        <v>66585508</v>
      </c>
      <c r="G40" s="24">
        <v>664259</v>
      </c>
      <c r="H40" s="24">
        <v>660806</v>
      </c>
      <c r="I40" s="24">
        <v>8888340</v>
      </c>
      <c r="J40" s="24">
        <v>10213405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10213405</v>
      </c>
      <c r="X40" s="24">
        <v>16646376</v>
      </c>
      <c r="Y40" s="24">
        <v>-6432971</v>
      </c>
      <c r="Z40" s="6">
        <v>-38.64</v>
      </c>
      <c r="AA40" s="22">
        <v>66585508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288606968</v>
      </c>
      <c r="D42" s="19">
        <f>SUM(D43:D46)</f>
        <v>0</v>
      </c>
      <c r="E42" s="20">
        <f t="shared" si="8"/>
        <v>308963251</v>
      </c>
      <c r="F42" s="21">
        <f t="shared" si="8"/>
        <v>308963251</v>
      </c>
      <c r="G42" s="21">
        <f t="shared" si="8"/>
        <v>19065436</v>
      </c>
      <c r="H42" s="21">
        <f t="shared" si="8"/>
        <v>24810682</v>
      </c>
      <c r="I42" s="21">
        <f t="shared" si="8"/>
        <v>31008961</v>
      </c>
      <c r="J42" s="21">
        <f t="shared" si="8"/>
        <v>74885079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74885079</v>
      </c>
      <c r="X42" s="21">
        <f t="shared" si="8"/>
        <v>77240814</v>
      </c>
      <c r="Y42" s="21">
        <f t="shared" si="8"/>
        <v>-2355735</v>
      </c>
      <c r="Z42" s="4">
        <f>+IF(X42&lt;&gt;0,+(Y42/X42)*100,0)</f>
        <v>-3.049857812218292</v>
      </c>
      <c r="AA42" s="19">
        <f>SUM(AA43:AA46)</f>
        <v>308963251</v>
      </c>
    </row>
    <row r="43" spans="1:27" ht="13.5">
      <c r="A43" s="5" t="s">
        <v>47</v>
      </c>
      <c r="B43" s="3"/>
      <c r="C43" s="22">
        <v>177725585</v>
      </c>
      <c r="D43" s="22"/>
      <c r="E43" s="23">
        <v>188565717</v>
      </c>
      <c r="F43" s="24">
        <v>188565717</v>
      </c>
      <c r="G43" s="24">
        <v>16211336</v>
      </c>
      <c r="H43" s="24">
        <v>21244976</v>
      </c>
      <c r="I43" s="24">
        <v>21797994</v>
      </c>
      <c r="J43" s="24">
        <v>59254306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59254306</v>
      </c>
      <c r="X43" s="24">
        <v>47141430</v>
      </c>
      <c r="Y43" s="24">
        <v>12112876</v>
      </c>
      <c r="Z43" s="6">
        <v>25.69</v>
      </c>
      <c r="AA43" s="22">
        <v>188565717</v>
      </c>
    </row>
    <row r="44" spans="1:27" ht="13.5">
      <c r="A44" s="5" t="s">
        <v>48</v>
      </c>
      <c r="B44" s="3"/>
      <c r="C44" s="22">
        <v>52239152</v>
      </c>
      <c r="D44" s="22"/>
      <c r="E44" s="23">
        <v>53818508</v>
      </c>
      <c r="F44" s="24">
        <v>53818508</v>
      </c>
      <c r="G44" s="24">
        <v>808728</v>
      </c>
      <c r="H44" s="24">
        <v>1557668</v>
      </c>
      <c r="I44" s="24">
        <v>4558919</v>
      </c>
      <c r="J44" s="24">
        <v>6925315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6925315</v>
      </c>
      <c r="X44" s="24">
        <v>13454628</v>
      </c>
      <c r="Y44" s="24">
        <v>-6529313</v>
      </c>
      <c r="Z44" s="6">
        <v>-48.53</v>
      </c>
      <c r="AA44" s="22">
        <v>53818508</v>
      </c>
    </row>
    <row r="45" spans="1:27" ht="13.5">
      <c r="A45" s="5" t="s">
        <v>49</v>
      </c>
      <c r="B45" s="3"/>
      <c r="C45" s="25">
        <v>30809165</v>
      </c>
      <c r="D45" s="25"/>
      <c r="E45" s="26">
        <v>35763878</v>
      </c>
      <c r="F45" s="27">
        <v>35763878</v>
      </c>
      <c r="G45" s="27">
        <v>990773</v>
      </c>
      <c r="H45" s="27">
        <v>1003433</v>
      </c>
      <c r="I45" s="27">
        <v>3091722</v>
      </c>
      <c r="J45" s="27">
        <v>5085928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5085928</v>
      </c>
      <c r="X45" s="27">
        <v>8940969</v>
      </c>
      <c r="Y45" s="27">
        <v>-3855041</v>
      </c>
      <c r="Z45" s="7">
        <v>-43.12</v>
      </c>
      <c r="AA45" s="25">
        <v>35763878</v>
      </c>
    </row>
    <row r="46" spans="1:27" ht="13.5">
      <c r="A46" s="5" t="s">
        <v>50</v>
      </c>
      <c r="B46" s="3"/>
      <c r="C46" s="22">
        <v>27833066</v>
      </c>
      <c r="D46" s="22"/>
      <c r="E46" s="23">
        <v>30815148</v>
      </c>
      <c r="F46" s="24">
        <v>30815148</v>
      </c>
      <c r="G46" s="24">
        <v>1054599</v>
      </c>
      <c r="H46" s="24">
        <v>1004605</v>
      </c>
      <c r="I46" s="24">
        <v>1560326</v>
      </c>
      <c r="J46" s="24">
        <v>3619530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3619530</v>
      </c>
      <c r="X46" s="24">
        <v>7703787</v>
      </c>
      <c r="Y46" s="24">
        <v>-4084257</v>
      </c>
      <c r="Z46" s="6">
        <v>-53.02</v>
      </c>
      <c r="AA46" s="22">
        <v>30815148</v>
      </c>
    </row>
    <row r="47" spans="1:27" ht="13.5">
      <c r="A47" s="2" t="s">
        <v>51</v>
      </c>
      <c r="B47" s="8" t="s">
        <v>52</v>
      </c>
      <c r="C47" s="19">
        <v>1489016</v>
      </c>
      <c r="D47" s="19"/>
      <c r="E47" s="20">
        <v>1835258</v>
      </c>
      <c r="F47" s="21">
        <v>1835258</v>
      </c>
      <c r="G47" s="21">
        <v>128226</v>
      </c>
      <c r="H47" s="21">
        <v>116348</v>
      </c>
      <c r="I47" s="21">
        <v>116348</v>
      </c>
      <c r="J47" s="21">
        <v>360922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360922</v>
      </c>
      <c r="X47" s="21">
        <v>458814</v>
      </c>
      <c r="Y47" s="21">
        <v>-97892</v>
      </c>
      <c r="Z47" s="4">
        <v>-21.34</v>
      </c>
      <c r="AA47" s="19">
        <v>1835258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556957809</v>
      </c>
      <c r="D48" s="40">
        <f>+D28+D32+D38+D42+D47</f>
        <v>0</v>
      </c>
      <c r="E48" s="41">
        <f t="shared" si="9"/>
        <v>616164232</v>
      </c>
      <c r="F48" s="42">
        <f t="shared" si="9"/>
        <v>616164232</v>
      </c>
      <c r="G48" s="42">
        <f t="shared" si="9"/>
        <v>35010441</v>
      </c>
      <c r="H48" s="42">
        <f t="shared" si="9"/>
        <v>42649297</v>
      </c>
      <c r="I48" s="42">
        <f t="shared" si="9"/>
        <v>58664669</v>
      </c>
      <c r="J48" s="42">
        <f t="shared" si="9"/>
        <v>136324407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136324407</v>
      </c>
      <c r="X48" s="42">
        <f t="shared" si="9"/>
        <v>154041057</v>
      </c>
      <c r="Y48" s="42">
        <f t="shared" si="9"/>
        <v>-17716650</v>
      </c>
      <c r="Z48" s="43">
        <f>+IF(X48&lt;&gt;0,+(Y48/X48)*100,0)</f>
        <v>-11.501251903250703</v>
      </c>
      <c r="AA48" s="40">
        <f>+AA28+AA32+AA38+AA42+AA47</f>
        <v>616164232</v>
      </c>
    </row>
    <row r="49" spans="1:27" ht="13.5">
      <c r="A49" s="14" t="s">
        <v>58</v>
      </c>
      <c r="B49" s="15"/>
      <c r="C49" s="44">
        <f aca="true" t="shared" si="10" ref="C49:Y49">+C25-C48</f>
        <v>-21337280</v>
      </c>
      <c r="D49" s="44">
        <f>+D25-D48</f>
        <v>0</v>
      </c>
      <c r="E49" s="45">
        <f t="shared" si="10"/>
        <v>-96485315</v>
      </c>
      <c r="F49" s="46">
        <f t="shared" si="10"/>
        <v>-96485315</v>
      </c>
      <c r="G49" s="46">
        <f t="shared" si="10"/>
        <v>32613848</v>
      </c>
      <c r="H49" s="46">
        <f t="shared" si="10"/>
        <v>-7433822</v>
      </c>
      <c r="I49" s="46">
        <f t="shared" si="10"/>
        <v>-21379660</v>
      </c>
      <c r="J49" s="46">
        <f t="shared" si="10"/>
        <v>3800366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3800366</v>
      </c>
      <c r="X49" s="46">
        <f>IF(F25=F48,0,X25-X48)</f>
        <v>-24121326</v>
      </c>
      <c r="Y49" s="46">
        <f t="shared" si="10"/>
        <v>27921692</v>
      </c>
      <c r="Z49" s="47">
        <f>+IF(X49&lt;&gt;0,+(Y49/X49)*100,0)</f>
        <v>-115.75521179888702</v>
      </c>
      <c r="AA49" s="44">
        <f>+AA25-AA48</f>
        <v>-96485315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40782000</v>
      </c>
      <c r="F5" s="21">
        <f t="shared" si="0"/>
        <v>40782000</v>
      </c>
      <c r="G5" s="21">
        <f t="shared" si="0"/>
        <v>12919446</v>
      </c>
      <c r="H5" s="21">
        <f t="shared" si="0"/>
        <v>119661</v>
      </c>
      <c r="I5" s="21">
        <f t="shared" si="0"/>
        <v>1457770</v>
      </c>
      <c r="J5" s="21">
        <f t="shared" si="0"/>
        <v>14496877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14496877</v>
      </c>
      <c r="X5" s="21">
        <f t="shared" si="0"/>
        <v>5919297</v>
      </c>
      <c r="Y5" s="21">
        <f t="shared" si="0"/>
        <v>8577580</v>
      </c>
      <c r="Z5" s="4">
        <f>+IF(X5&lt;&gt;0,+(Y5/X5)*100,0)</f>
        <v>144.90876196953795</v>
      </c>
      <c r="AA5" s="19">
        <f>SUM(AA6:AA8)</f>
        <v>40782000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44169</v>
      </c>
      <c r="H6" s="24">
        <v>47161</v>
      </c>
      <c r="I6" s="24">
        <v>44483</v>
      </c>
      <c r="J6" s="24">
        <v>135813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135813</v>
      </c>
      <c r="X6" s="24"/>
      <c r="Y6" s="24">
        <v>135813</v>
      </c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37617000</v>
      </c>
      <c r="F7" s="27">
        <v>37617000</v>
      </c>
      <c r="G7" s="27">
        <v>12875277</v>
      </c>
      <c r="H7" s="27">
        <v>72500</v>
      </c>
      <c r="I7" s="27">
        <v>1413287</v>
      </c>
      <c r="J7" s="27">
        <v>14361064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14361064</v>
      </c>
      <c r="X7" s="27">
        <v>4210877</v>
      </c>
      <c r="Y7" s="27">
        <v>10150187</v>
      </c>
      <c r="Z7" s="7">
        <v>241.05</v>
      </c>
      <c r="AA7" s="25">
        <v>37617000</v>
      </c>
    </row>
    <row r="8" spans="1:27" ht="13.5">
      <c r="A8" s="5" t="s">
        <v>35</v>
      </c>
      <c r="B8" s="3"/>
      <c r="C8" s="22"/>
      <c r="D8" s="22"/>
      <c r="E8" s="23">
        <v>3165000</v>
      </c>
      <c r="F8" s="24">
        <v>3165000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1708420</v>
      </c>
      <c r="Y8" s="24">
        <v>-1708420</v>
      </c>
      <c r="Z8" s="6">
        <v>-100</v>
      </c>
      <c r="AA8" s="22">
        <v>3165000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2122000</v>
      </c>
      <c r="F9" s="21">
        <f t="shared" si="1"/>
        <v>2122000</v>
      </c>
      <c r="G9" s="21">
        <f t="shared" si="1"/>
        <v>46</v>
      </c>
      <c r="H9" s="21">
        <f t="shared" si="1"/>
        <v>186</v>
      </c>
      <c r="I9" s="21">
        <f t="shared" si="1"/>
        <v>510</v>
      </c>
      <c r="J9" s="21">
        <f t="shared" si="1"/>
        <v>742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742</v>
      </c>
      <c r="X9" s="21">
        <f t="shared" si="1"/>
        <v>0</v>
      </c>
      <c r="Y9" s="21">
        <f t="shared" si="1"/>
        <v>742</v>
      </c>
      <c r="Z9" s="4">
        <f>+IF(X9&lt;&gt;0,+(Y9/X9)*100,0)</f>
        <v>0</v>
      </c>
      <c r="AA9" s="19">
        <f>SUM(AA10:AA14)</f>
        <v>2122000</v>
      </c>
    </row>
    <row r="10" spans="1:27" ht="13.5">
      <c r="A10" s="5" t="s">
        <v>37</v>
      </c>
      <c r="B10" s="3"/>
      <c r="C10" s="22"/>
      <c r="D10" s="22"/>
      <c r="E10" s="23">
        <v>2122000</v>
      </c>
      <c r="F10" s="24">
        <v>2122000</v>
      </c>
      <c r="G10" s="24">
        <v>46</v>
      </c>
      <c r="H10" s="24">
        <v>186</v>
      </c>
      <c r="I10" s="24">
        <v>510</v>
      </c>
      <c r="J10" s="24">
        <v>742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742</v>
      </c>
      <c r="X10" s="24"/>
      <c r="Y10" s="24">
        <v>742</v>
      </c>
      <c r="Z10" s="6">
        <v>0</v>
      </c>
      <c r="AA10" s="22">
        <v>2122000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934000</v>
      </c>
      <c r="F15" s="21">
        <f t="shared" si="2"/>
        <v>934000</v>
      </c>
      <c r="G15" s="21">
        <f t="shared" si="2"/>
        <v>144729</v>
      </c>
      <c r="H15" s="21">
        <f t="shared" si="2"/>
        <v>124819</v>
      </c>
      <c r="I15" s="21">
        <f t="shared" si="2"/>
        <v>121121</v>
      </c>
      <c r="J15" s="21">
        <f t="shared" si="2"/>
        <v>390669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390669</v>
      </c>
      <c r="X15" s="21">
        <f t="shared" si="2"/>
        <v>0</v>
      </c>
      <c r="Y15" s="21">
        <f t="shared" si="2"/>
        <v>390669</v>
      </c>
      <c r="Z15" s="4">
        <f>+IF(X15&lt;&gt;0,+(Y15/X15)*100,0)</f>
        <v>0</v>
      </c>
      <c r="AA15" s="19">
        <f>SUM(AA16:AA18)</f>
        <v>934000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934000</v>
      </c>
      <c r="F17" s="24">
        <v>934000</v>
      </c>
      <c r="G17" s="24">
        <v>144729</v>
      </c>
      <c r="H17" s="24">
        <v>124819</v>
      </c>
      <c r="I17" s="24">
        <v>121121</v>
      </c>
      <c r="J17" s="24">
        <v>390669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390669</v>
      </c>
      <c r="X17" s="24"/>
      <c r="Y17" s="24">
        <v>390669</v>
      </c>
      <c r="Z17" s="6">
        <v>0</v>
      </c>
      <c r="AA17" s="22">
        <v>934000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12342000</v>
      </c>
      <c r="F19" s="21">
        <f t="shared" si="3"/>
        <v>12342000</v>
      </c>
      <c r="G19" s="21">
        <f t="shared" si="3"/>
        <v>655456</v>
      </c>
      <c r="H19" s="21">
        <f t="shared" si="3"/>
        <v>670350</v>
      </c>
      <c r="I19" s="21">
        <f t="shared" si="3"/>
        <v>630637</v>
      </c>
      <c r="J19" s="21">
        <f t="shared" si="3"/>
        <v>1956443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1956443</v>
      </c>
      <c r="X19" s="21">
        <f t="shared" si="3"/>
        <v>0</v>
      </c>
      <c r="Y19" s="21">
        <f t="shared" si="3"/>
        <v>1956443</v>
      </c>
      <c r="Z19" s="4">
        <f>+IF(X19&lt;&gt;0,+(Y19/X19)*100,0)</f>
        <v>0</v>
      </c>
      <c r="AA19" s="19">
        <f>SUM(AA20:AA23)</f>
        <v>12342000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7503000</v>
      </c>
      <c r="F21" s="24">
        <v>7503000</v>
      </c>
      <c r="G21" s="24">
        <v>273767</v>
      </c>
      <c r="H21" s="24">
        <v>289899</v>
      </c>
      <c r="I21" s="24">
        <v>254467</v>
      </c>
      <c r="J21" s="24">
        <v>818133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818133</v>
      </c>
      <c r="X21" s="24"/>
      <c r="Y21" s="24">
        <v>818133</v>
      </c>
      <c r="Z21" s="6">
        <v>0</v>
      </c>
      <c r="AA21" s="22">
        <v>7503000</v>
      </c>
    </row>
    <row r="22" spans="1:27" ht="13.5">
      <c r="A22" s="5" t="s">
        <v>49</v>
      </c>
      <c r="B22" s="3"/>
      <c r="C22" s="25"/>
      <c r="D22" s="25"/>
      <c r="E22" s="26">
        <v>2541000</v>
      </c>
      <c r="F22" s="27">
        <v>2541000</v>
      </c>
      <c r="G22" s="27">
        <v>163884</v>
      </c>
      <c r="H22" s="27">
        <v>162646</v>
      </c>
      <c r="I22" s="27">
        <v>160701</v>
      </c>
      <c r="J22" s="27">
        <v>487231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487231</v>
      </c>
      <c r="X22" s="27"/>
      <c r="Y22" s="27">
        <v>487231</v>
      </c>
      <c r="Z22" s="7">
        <v>0</v>
      </c>
      <c r="AA22" s="25">
        <v>2541000</v>
      </c>
    </row>
    <row r="23" spans="1:27" ht="13.5">
      <c r="A23" s="5" t="s">
        <v>50</v>
      </c>
      <c r="B23" s="3"/>
      <c r="C23" s="22"/>
      <c r="D23" s="22"/>
      <c r="E23" s="23">
        <v>2298000</v>
      </c>
      <c r="F23" s="24">
        <v>2298000</v>
      </c>
      <c r="G23" s="24">
        <v>217805</v>
      </c>
      <c r="H23" s="24">
        <v>217805</v>
      </c>
      <c r="I23" s="24">
        <v>215469</v>
      </c>
      <c r="J23" s="24">
        <v>651079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651079</v>
      </c>
      <c r="X23" s="24"/>
      <c r="Y23" s="24">
        <v>651079</v>
      </c>
      <c r="Z23" s="6">
        <v>0</v>
      </c>
      <c r="AA23" s="22">
        <v>2298000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56180000</v>
      </c>
      <c r="F25" s="42">
        <f t="shared" si="4"/>
        <v>56180000</v>
      </c>
      <c r="G25" s="42">
        <f t="shared" si="4"/>
        <v>13719677</v>
      </c>
      <c r="H25" s="42">
        <f t="shared" si="4"/>
        <v>915016</v>
      </c>
      <c r="I25" s="42">
        <f t="shared" si="4"/>
        <v>2210038</v>
      </c>
      <c r="J25" s="42">
        <f t="shared" si="4"/>
        <v>16844731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16844731</v>
      </c>
      <c r="X25" s="42">
        <f t="shared" si="4"/>
        <v>5919297</v>
      </c>
      <c r="Y25" s="42">
        <f t="shared" si="4"/>
        <v>10925434</v>
      </c>
      <c r="Z25" s="43">
        <f>+IF(X25&lt;&gt;0,+(Y25/X25)*100,0)</f>
        <v>184.57316806370756</v>
      </c>
      <c r="AA25" s="40">
        <f>+AA5+AA9+AA15+AA19+AA24</f>
        <v>56180000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32962000</v>
      </c>
      <c r="F28" s="21">
        <f t="shared" si="5"/>
        <v>32962000</v>
      </c>
      <c r="G28" s="21">
        <f t="shared" si="5"/>
        <v>7186960</v>
      </c>
      <c r="H28" s="21">
        <f t="shared" si="5"/>
        <v>1575101</v>
      </c>
      <c r="I28" s="21">
        <f t="shared" si="5"/>
        <v>2256260</v>
      </c>
      <c r="J28" s="21">
        <f t="shared" si="5"/>
        <v>11018321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11018321</v>
      </c>
      <c r="X28" s="21">
        <f t="shared" si="5"/>
        <v>0</v>
      </c>
      <c r="Y28" s="21">
        <f t="shared" si="5"/>
        <v>11018321</v>
      </c>
      <c r="Z28" s="4">
        <f>+IF(X28&lt;&gt;0,+(Y28/X28)*100,0)</f>
        <v>0</v>
      </c>
      <c r="AA28" s="19">
        <f>SUM(AA29:AA31)</f>
        <v>32962000</v>
      </c>
    </row>
    <row r="29" spans="1:27" ht="13.5">
      <c r="A29" s="5" t="s">
        <v>33</v>
      </c>
      <c r="B29" s="3"/>
      <c r="C29" s="22"/>
      <c r="D29" s="22"/>
      <c r="E29" s="23">
        <v>9225000</v>
      </c>
      <c r="F29" s="24">
        <v>9225000</v>
      </c>
      <c r="G29" s="24">
        <v>6178278</v>
      </c>
      <c r="H29" s="24">
        <v>1008583</v>
      </c>
      <c r="I29" s="24">
        <v>1307199</v>
      </c>
      <c r="J29" s="24">
        <v>8494060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8494060</v>
      </c>
      <c r="X29" s="24"/>
      <c r="Y29" s="24">
        <v>8494060</v>
      </c>
      <c r="Z29" s="6">
        <v>0</v>
      </c>
      <c r="AA29" s="22">
        <v>9225000</v>
      </c>
    </row>
    <row r="30" spans="1:27" ht="13.5">
      <c r="A30" s="5" t="s">
        <v>34</v>
      </c>
      <c r="B30" s="3"/>
      <c r="C30" s="25"/>
      <c r="D30" s="25"/>
      <c r="E30" s="26">
        <v>18019000</v>
      </c>
      <c r="F30" s="27">
        <v>18019000</v>
      </c>
      <c r="G30" s="27">
        <v>869196</v>
      </c>
      <c r="H30" s="27">
        <v>495273</v>
      </c>
      <c r="I30" s="27">
        <v>905686</v>
      </c>
      <c r="J30" s="27">
        <v>2270155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2270155</v>
      </c>
      <c r="X30" s="27"/>
      <c r="Y30" s="27">
        <v>2270155</v>
      </c>
      <c r="Z30" s="7">
        <v>0</v>
      </c>
      <c r="AA30" s="25">
        <v>18019000</v>
      </c>
    </row>
    <row r="31" spans="1:27" ht="13.5">
      <c r="A31" s="5" t="s">
        <v>35</v>
      </c>
      <c r="B31" s="3"/>
      <c r="C31" s="22"/>
      <c r="D31" s="22"/>
      <c r="E31" s="23">
        <v>5718000</v>
      </c>
      <c r="F31" s="24">
        <v>5718000</v>
      </c>
      <c r="G31" s="24">
        <v>139486</v>
      </c>
      <c r="H31" s="24">
        <v>71245</v>
      </c>
      <c r="I31" s="24">
        <v>43375</v>
      </c>
      <c r="J31" s="24">
        <v>254106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254106</v>
      </c>
      <c r="X31" s="24"/>
      <c r="Y31" s="24">
        <v>254106</v>
      </c>
      <c r="Z31" s="6">
        <v>0</v>
      </c>
      <c r="AA31" s="22">
        <v>5718000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1580000</v>
      </c>
      <c r="F32" s="21">
        <f t="shared" si="6"/>
        <v>1580000</v>
      </c>
      <c r="G32" s="21">
        <f t="shared" si="6"/>
        <v>113362</v>
      </c>
      <c r="H32" s="21">
        <f t="shared" si="6"/>
        <v>356674</v>
      </c>
      <c r="I32" s="21">
        <f t="shared" si="6"/>
        <v>211721</v>
      </c>
      <c r="J32" s="21">
        <f t="shared" si="6"/>
        <v>681757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681757</v>
      </c>
      <c r="X32" s="21">
        <f t="shared" si="6"/>
        <v>0</v>
      </c>
      <c r="Y32" s="21">
        <f t="shared" si="6"/>
        <v>681757</v>
      </c>
      <c r="Z32" s="4">
        <f>+IF(X32&lt;&gt;0,+(Y32/X32)*100,0)</f>
        <v>0</v>
      </c>
      <c r="AA32" s="19">
        <f>SUM(AA33:AA37)</f>
        <v>1580000</v>
      </c>
    </row>
    <row r="33" spans="1:27" ht="13.5">
      <c r="A33" s="5" t="s">
        <v>37</v>
      </c>
      <c r="B33" s="3"/>
      <c r="C33" s="22"/>
      <c r="D33" s="22"/>
      <c r="E33" s="23">
        <v>1580000</v>
      </c>
      <c r="F33" s="24">
        <v>1580000</v>
      </c>
      <c r="G33" s="24">
        <v>113362</v>
      </c>
      <c r="H33" s="24">
        <v>356674</v>
      </c>
      <c r="I33" s="24">
        <v>211721</v>
      </c>
      <c r="J33" s="24">
        <v>681757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681757</v>
      </c>
      <c r="X33" s="24"/>
      <c r="Y33" s="24">
        <v>681757</v>
      </c>
      <c r="Z33" s="6">
        <v>0</v>
      </c>
      <c r="AA33" s="22">
        <v>1580000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7866000</v>
      </c>
      <c r="F38" s="21">
        <f t="shared" si="7"/>
        <v>7866000</v>
      </c>
      <c r="G38" s="21">
        <f t="shared" si="7"/>
        <v>94778</v>
      </c>
      <c r="H38" s="21">
        <f t="shared" si="7"/>
        <v>-1580</v>
      </c>
      <c r="I38" s="21">
        <f t="shared" si="7"/>
        <v>217929</v>
      </c>
      <c r="J38" s="21">
        <f t="shared" si="7"/>
        <v>311127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311127</v>
      </c>
      <c r="X38" s="21">
        <f t="shared" si="7"/>
        <v>0</v>
      </c>
      <c r="Y38" s="21">
        <f t="shared" si="7"/>
        <v>311127</v>
      </c>
      <c r="Z38" s="4">
        <f>+IF(X38&lt;&gt;0,+(Y38/X38)*100,0)</f>
        <v>0</v>
      </c>
      <c r="AA38" s="19">
        <f>SUM(AA39:AA41)</f>
        <v>7866000</v>
      </c>
    </row>
    <row r="39" spans="1:27" ht="13.5">
      <c r="A39" s="5" t="s">
        <v>43</v>
      </c>
      <c r="B39" s="3"/>
      <c r="C39" s="22"/>
      <c r="D39" s="22"/>
      <c r="E39" s="23">
        <v>1742000</v>
      </c>
      <c r="F39" s="24">
        <v>1742000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>
        <v>1742000</v>
      </c>
    </row>
    <row r="40" spans="1:27" ht="13.5">
      <c r="A40" s="5" t="s">
        <v>44</v>
      </c>
      <c r="B40" s="3"/>
      <c r="C40" s="22"/>
      <c r="D40" s="22"/>
      <c r="E40" s="23">
        <v>759000</v>
      </c>
      <c r="F40" s="24">
        <v>759000</v>
      </c>
      <c r="G40" s="24">
        <v>94778</v>
      </c>
      <c r="H40" s="24">
        <v>-1580</v>
      </c>
      <c r="I40" s="24">
        <v>217929</v>
      </c>
      <c r="J40" s="24">
        <v>311127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311127</v>
      </c>
      <c r="X40" s="24"/>
      <c r="Y40" s="24">
        <v>311127</v>
      </c>
      <c r="Z40" s="6">
        <v>0</v>
      </c>
      <c r="AA40" s="22">
        <v>759000</v>
      </c>
    </row>
    <row r="41" spans="1:27" ht="13.5">
      <c r="A41" s="5" t="s">
        <v>45</v>
      </c>
      <c r="B41" s="3"/>
      <c r="C41" s="22"/>
      <c r="D41" s="22"/>
      <c r="E41" s="23">
        <v>5365000</v>
      </c>
      <c r="F41" s="24">
        <v>5365000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>
        <v>5365000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13750000</v>
      </c>
      <c r="F42" s="21">
        <f t="shared" si="8"/>
        <v>13750000</v>
      </c>
      <c r="G42" s="21">
        <f t="shared" si="8"/>
        <v>486547</v>
      </c>
      <c r="H42" s="21">
        <f t="shared" si="8"/>
        <v>449360</v>
      </c>
      <c r="I42" s="21">
        <f t="shared" si="8"/>
        <v>502134</v>
      </c>
      <c r="J42" s="21">
        <f t="shared" si="8"/>
        <v>1438041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1438041</v>
      </c>
      <c r="X42" s="21">
        <f t="shared" si="8"/>
        <v>0</v>
      </c>
      <c r="Y42" s="21">
        <f t="shared" si="8"/>
        <v>1438041</v>
      </c>
      <c r="Z42" s="4">
        <f>+IF(X42&lt;&gt;0,+(Y42/X42)*100,0)</f>
        <v>0</v>
      </c>
      <c r="AA42" s="19">
        <f>SUM(AA43:AA46)</f>
        <v>13750000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7749000</v>
      </c>
      <c r="F44" s="24">
        <v>7749000</v>
      </c>
      <c r="G44" s="24">
        <v>374712</v>
      </c>
      <c r="H44" s="24">
        <v>376860</v>
      </c>
      <c r="I44" s="24">
        <v>367978</v>
      </c>
      <c r="J44" s="24">
        <v>1119550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1119550</v>
      </c>
      <c r="X44" s="24"/>
      <c r="Y44" s="24">
        <v>1119550</v>
      </c>
      <c r="Z44" s="6">
        <v>0</v>
      </c>
      <c r="AA44" s="22">
        <v>7749000</v>
      </c>
    </row>
    <row r="45" spans="1:27" ht="13.5">
      <c r="A45" s="5" t="s">
        <v>49</v>
      </c>
      <c r="B45" s="3"/>
      <c r="C45" s="25"/>
      <c r="D45" s="25"/>
      <c r="E45" s="26">
        <v>6001000</v>
      </c>
      <c r="F45" s="27">
        <v>6001000</v>
      </c>
      <c r="G45" s="27">
        <v>111835</v>
      </c>
      <c r="H45" s="27">
        <v>70920</v>
      </c>
      <c r="I45" s="27">
        <v>134156</v>
      </c>
      <c r="J45" s="27">
        <v>316911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316911</v>
      </c>
      <c r="X45" s="27"/>
      <c r="Y45" s="27">
        <v>316911</v>
      </c>
      <c r="Z45" s="7">
        <v>0</v>
      </c>
      <c r="AA45" s="25">
        <v>6001000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>
        <v>1580</v>
      </c>
      <c r="I46" s="24"/>
      <c r="J46" s="24">
        <v>1580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1580</v>
      </c>
      <c r="X46" s="24"/>
      <c r="Y46" s="24">
        <v>1580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56158000</v>
      </c>
      <c r="F48" s="42">
        <f t="shared" si="9"/>
        <v>56158000</v>
      </c>
      <c r="G48" s="42">
        <f t="shared" si="9"/>
        <v>7881647</v>
      </c>
      <c r="H48" s="42">
        <f t="shared" si="9"/>
        <v>2379555</v>
      </c>
      <c r="I48" s="42">
        <f t="shared" si="9"/>
        <v>3188044</v>
      </c>
      <c r="J48" s="42">
        <f t="shared" si="9"/>
        <v>13449246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13449246</v>
      </c>
      <c r="X48" s="42">
        <f t="shared" si="9"/>
        <v>0</v>
      </c>
      <c r="Y48" s="42">
        <f t="shared" si="9"/>
        <v>13449246</v>
      </c>
      <c r="Z48" s="43">
        <f>+IF(X48&lt;&gt;0,+(Y48/X48)*100,0)</f>
        <v>0</v>
      </c>
      <c r="AA48" s="40">
        <f>+AA28+AA32+AA38+AA42+AA47</f>
        <v>56158000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22000</v>
      </c>
      <c r="F49" s="46">
        <f t="shared" si="10"/>
        <v>22000</v>
      </c>
      <c r="G49" s="46">
        <f t="shared" si="10"/>
        <v>5838030</v>
      </c>
      <c r="H49" s="46">
        <f t="shared" si="10"/>
        <v>-1464539</v>
      </c>
      <c r="I49" s="46">
        <f t="shared" si="10"/>
        <v>-978006</v>
      </c>
      <c r="J49" s="46">
        <f t="shared" si="10"/>
        <v>3395485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3395485</v>
      </c>
      <c r="X49" s="46">
        <f>IF(F25=F48,0,X25-X48)</f>
        <v>5919297</v>
      </c>
      <c r="Y49" s="46">
        <f t="shared" si="10"/>
        <v>-2523812</v>
      </c>
      <c r="Z49" s="47">
        <f>+IF(X49&lt;&gt;0,+(Y49/X49)*100,0)</f>
        <v>-42.63702260589391</v>
      </c>
      <c r="AA49" s="44">
        <f>+AA25-AA48</f>
        <v>22000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84958000</v>
      </c>
      <c r="F5" s="21">
        <f t="shared" si="0"/>
        <v>84958000</v>
      </c>
      <c r="G5" s="21">
        <f t="shared" si="0"/>
        <v>14298993</v>
      </c>
      <c r="H5" s="21">
        <f t="shared" si="0"/>
        <v>665406</v>
      </c>
      <c r="I5" s="21">
        <f t="shared" si="0"/>
        <v>2622976</v>
      </c>
      <c r="J5" s="21">
        <f t="shared" si="0"/>
        <v>17587375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17587375</v>
      </c>
      <c r="X5" s="21">
        <f t="shared" si="0"/>
        <v>17602000</v>
      </c>
      <c r="Y5" s="21">
        <f t="shared" si="0"/>
        <v>-14625</v>
      </c>
      <c r="Z5" s="4">
        <f>+IF(X5&lt;&gt;0,+(Y5/X5)*100,0)</f>
        <v>-0.08308714918759232</v>
      </c>
      <c r="AA5" s="19">
        <f>SUM(AA6:AA8)</f>
        <v>84958000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70175</v>
      </c>
      <c r="H6" s="24"/>
      <c r="I6" s="24"/>
      <c r="J6" s="24">
        <v>70175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70175</v>
      </c>
      <c r="X6" s="24"/>
      <c r="Y6" s="24">
        <v>70175</v>
      </c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63511000</v>
      </c>
      <c r="F7" s="27">
        <v>63511000</v>
      </c>
      <c r="G7" s="27">
        <v>14216654</v>
      </c>
      <c r="H7" s="27">
        <v>647839</v>
      </c>
      <c r="I7" s="27">
        <v>2603022</v>
      </c>
      <c r="J7" s="27">
        <v>17467515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17467515</v>
      </c>
      <c r="X7" s="27">
        <v>12238000</v>
      </c>
      <c r="Y7" s="27">
        <v>5229515</v>
      </c>
      <c r="Z7" s="7">
        <v>42.73</v>
      </c>
      <c r="AA7" s="25">
        <v>63511000</v>
      </c>
    </row>
    <row r="8" spans="1:27" ht="13.5">
      <c r="A8" s="5" t="s">
        <v>35</v>
      </c>
      <c r="B8" s="3"/>
      <c r="C8" s="22"/>
      <c r="D8" s="22"/>
      <c r="E8" s="23">
        <v>21447000</v>
      </c>
      <c r="F8" s="24">
        <v>21447000</v>
      </c>
      <c r="G8" s="24">
        <v>12164</v>
      </c>
      <c r="H8" s="24">
        <v>17567</v>
      </c>
      <c r="I8" s="24">
        <v>19954</v>
      </c>
      <c r="J8" s="24">
        <v>49685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49685</v>
      </c>
      <c r="X8" s="24">
        <v>5364000</v>
      </c>
      <c r="Y8" s="24">
        <v>-5314315</v>
      </c>
      <c r="Z8" s="6">
        <v>-99.07</v>
      </c>
      <c r="AA8" s="22">
        <v>21447000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1862000</v>
      </c>
      <c r="F9" s="21">
        <f t="shared" si="1"/>
        <v>1862000</v>
      </c>
      <c r="G9" s="21">
        <f t="shared" si="1"/>
        <v>13418</v>
      </c>
      <c r="H9" s="21">
        <f t="shared" si="1"/>
        <v>22180</v>
      </c>
      <c r="I9" s="21">
        <f t="shared" si="1"/>
        <v>7261</v>
      </c>
      <c r="J9" s="21">
        <f t="shared" si="1"/>
        <v>42859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42859</v>
      </c>
      <c r="X9" s="21">
        <f t="shared" si="1"/>
        <v>456000</v>
      </c>
      <c r="Y9" s="21">
        <f t="shared" si="1"/>
        <v>-413141</v>
      </c>
      <c r="Z9" s="4">
        <f>+IF(X9&lt;&gt;0,+(Y9/X9)*100,0)</f>
        <v>-90.60109649122808</v>
      </c>
      <c r="AA9" s="19">
        <f>SUM(AA10:AA14)</f>
        <v>1862000</v>
      </c>
    </row>
    <row r="10" spans="1:27" ht="13.5">
      <c r="A10" s="5" t="s">
        <v>37</v>
      </c>
      <c r="B10" s="3"/>
      <c r="C10" s="22"/>
      <c r="D10" s="22"/>
      <c r="E10" s="23">
        <v>1343000</v>
      </c>
      <c r="F10" s="24">
        <v>1343000</v>
      </c>
      <c r="G10" s="24">
        <v>6270</v>
      </c>
      <c r="H10" s="24">
        <v>22180</v>
      </c>
      <c r="I10" s="24">
        <v>6901</v>
      </c>
      <c r="J10" s="24">
        <v>35351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35351</v>
      </c>
      <c r="X10" s="24">
        <v>246000</v>
      </c>
      <c r="Y10" s="24">
        <v>-210649</v>
      </c>
      <c r="Z10" s="6">
        <v>-85.63</v>
      </c>
      <c r="AA10" s="22">
        <v>1343000</v>
      </c>
    </row>
    <row r="11" spans="1:27" ht="13.5">
      <c r="A11" s="5" t="s">
        <v>38</v>
      </c>
      <c r="B11" s="3"/>
      <c r="C11" s="22"/>
      <c r="D11" s="22"/>
      <c r="E11" s="23">
        <v>95000</v>
      </c>
      <c r="F11" s="24">
        <v>95000</v>
      </c>
      <c r="G11" s="24">
        <v>7148</v>
      </c>
      <c r="H11" s="24"/>
      <c r="I11" s="24">
        <v>360</v>
      </c>
      <c r="J11" s="24">
        <v>7508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7508</v>
      </c>
      <c r="X11" s="24">
        <v>30000</v>
      </c>
      <c r="Y11" s="24">
        <v>-22492</v>
      </c>
      <c r="Z11" s="6">
        <v>-74.97</v>
      </c>
      <c r="AA11" s="22">
        <v>95000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424000</v>
      </c>
      <c r="F14" s="27">
        <v>424000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180000</v>
      </c>
      <c r="Y14" s="27">
        <v>-180000</v>
      </c>
      <c r="Z14" s="7">
        <v>-100</v>
      </c>
      <c r="AA14" s="25">
        <v>424000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2575000</v>
      </c>
      <c r="F15" s="21">
        <f t="shared" si="2"/>
        <v>2575000</v>
      </c>
      <c r="G15" s="21">
        <f t="shared" si="2"/>
        <v>5097148</v>
      </c>
      <c r="H15" s="21">
        <f t="shared" si="2"/>
        <v>4538</v>
      </c>
      <c r="I15" s="21">
        <f t="shared" si="2"/>
        <v>13832</v>
      </c>
      <c r="J15" s="21">
        <f t="shared" si="2"/>
        <v>5115518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5115518</v>
      </c>
      <c r="X15" s="21">
        <f t="shared" si="2"/>
        <v>644000</v>
      </c>
      <c r="Y15" s="21">
        <f t="shared" si="2"/>
        <v>4471518</v>
      </c>
      <c r="Z15" s="4">
        <f>+IF(X15&lt;&gt;0,+(Y15/X15)*100,0)</f>
        <v>694.3350931677019</v>
      </c>
      <c r="AA15" s="19">
        <f>SUM(AA16:AA18)</f>
        <v>2575000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2575000</v>
      </c>
      <c r="F17" s="24">
        <v>2575000</v>
      </c>
      <c r="G17" s="24">
        <v>5097148</v>
      </c>
      <c r="H17" s="24">
        <v>4538</v>
      </c>
      <c r="I17" s="24">
        <v>13832</v>
      </c>
      <c r="J17" s="24">
        <v>5115518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5115518</v>
      </c>
      <c r="X17" s="24">
        <v>644000</v>
      </c>
      <c r="Y17" s="24">
        <v>4471518</v>
      </c>
      <c r="Z17" s="6">
        <v>694.34</v>
      </c>
      <c r="AA17" s="22">
        <v>2575000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95996000</v>
      </c>
      <c r="F19" s="21">
        <f t="shared" si="3"/>
        <v>95996000</v>
      </c>
      <c r="G19" s="21">
        <f t="shared" si="3"/>
        <v>7611211</v>
      </c>
      <c r="H19" s="21">
        <f t="shared" si="3"/>
        <v>6209981</v>
      </c>
      <c r="I19" s="21">
        <f t="shared" si="3"/>
        <v>8809335</v>
      </c>
      <c r="J19" s="21">
        <f t="shared" si="3"/>
        <v>22630527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22630527</v>
      </c>
      <c r="X19" s="21">
        <f t="shared" si="3"/>
        <v>26231000</v>
      </c>
      <c r="Y19" s="21">
        <f t="shared" si="3"/>
        <v>-3600473</v>
      </c>
      <c r="Z19" s="4">
        <f>+IF(X19&lt;&gt;0,+(Y19/X19)*100,0)</f>
        <v>-13.726022644962068</v>
      </c>
      <c r="AA19" s="19">
        <f>SUM(AA20:AA23)</f>
        <v>95996000</v>
      </c>
    </row>
    <row r="20" spans="1:27" ht="13.5">
      <c r="A20" s="5" t="s">
        <v>47</v>
      </c>
      <c r="B20" s="3"/>
      <c r="C20" s="22"/>
      <c r="D20" s="22"/>
      <c r="E20" s="23">
        <v>43575000</v>
      </c>
      <c r="F20" s="24">
        <v>43575000</v>
      </c>
      <c r="G20" s="24">
        <v>3210397</v>
      </c>
      <c r="H20" s="24">
        <v>3051385</v>
      </c>
      <c r="I20" s="24">
        <v>5233840</v>
      </c>
      <c r="J20" s="24">
        <v>11495622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11495622</v>
      </c>
      <c r="X20" s="24">
        <v>11699000</v>
      </c>
      <c r="Y20" s="24">
        <v>-203378</v>
      </c>
      <c r="Z20" s="6">
        <v>-1.74</v>
      </c>
      <c r="AA20" s="22">
        <v>43575000</v>
      </c>
    </row>
    <row r="21" spans="1:27" ht="13.5">
      <c r="A21" s="5" t="s">
        <v>48</v>
      </c>
      <c r="B21" s="3"/>
      <c r="C21" s="22"/>
      <c r="D21" s="22"/>
      <c r="E21" s="23">
        <v>34315000</v>
      </c>
      <c r="F21" s="24">
        <v>34315000</v>
      </c>
      <c r="G21" s="24">
        <v>1539542</v>
      </c>
      <c r="H21" s="24">
        <v>1164959</v>
      </c>
      <c r="I21" s="24">
        <v>1559561</v>
      </c>
      <c r="J21" s="24">
        <v>4264062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4264062</v>
      </c>
      <c r="X21" s="24">
        <v>10034000</v>
      </c>
      <c r="Y21" s="24">
        <v>-5769938</v>
      </c>
      <c r="Z21" s="6">
        <v>-57.5</v>
      </c>
      <c r="AA21" s="22">
        <v>34315000</v>
      </c>
    </row>
    <row r="22" spans="1:27" ht="13.5">
      <c r="A22" s="5" t="s">
        <v>49</v>
      </c>
      <c r="B22" s="3"/>
      <c r="C22" s="25"/>
      <c r="D22" s="25"/>
      <c r="E22" s="26">
        <v>10300000</v>
      </c>
      <c r="F22" s="27">
        <v>10300000</v>
      </c>
      <c r="G22" s="27">
        <v>1016218</v>
      </c>
      <c r="H22" s="27">
        <v>1153888</v>
      </c>
      <c r="I22" s="27">
        <v>1158890</v>
      </c>
      <c r="J22" s="27">
        <v>3328996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3328996</v>
      </c>
      <c r="X22" s="27">
        <v>2555000</v>
      </c>
      <c r="Y22" s="27">
        <v>773996</v>
      </c>
      <c r="Z22" s="7">
        <v>30.29</v>
      </c>
      <c r="AA22" s="25">
        <v>10300000</v>
      </c>
    </row>
    <row r="23" spans="1:27" ht="13.5">
      <c r="A23" s="5" t="s">
        <v>50</v>
      </c>
      <c r="B23" s="3"/>
      <c r="C23" s="22"/>
      <c r="D23" s="22"/>
      <c r="E23" s="23">
        <v>7806000</v>
      </c>
      <c r="F23" s="24">
        <v>7806000</v>
      </c>
      <c r="G23" s="24">
        <v>1845054</v>
      </c>
      <c r="H23" s="24">
        <v>839749</v>
      </c>
      <c r="I23" s="24">
        <v>857044</v>
      </c>
      <c r="J23" s="24">
        <v>3541847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3541847</v>
      </c>
      <c r="X23" s="24">
        <v>1943000</v>
      </c>
      <c r="Y23" s="24">
        <v>1598847</v>
      </c>
      <c r="Z23" s="6">
        <v>82.29</v>
      </c>
      <c r="AA23" s="22">
        <v>7806000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185391000</v>
      </c>
      <c r="F25" s="42">
        <f t="shared" si="4"/>
        <v>185391000</v>
      </c>
      <c r="G25" s="42">
        <f t="shared" si="4"/>
        <v>27020770</v>
      </c>
      <c r="H25" s="42">
        <f t="shared" si="4"/>
        <v>6902105</v>
      </c>
      <c r="I25" s="42">
        <f t="shared" si="4"/>
        <v>11453404</v>
      </c>
      <c r="J25" s="42">
        <f t="shared" si="4"/>
        <v>45376279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45376279</v>
      </c>
      <c r="X25" s="42">
        <f t="shared" si="4"/>
        <v>44933000</v>
      </c>
      <c r="Y25" s="42">
        <f t="shared" si="4"/>
        <v>443279</v>
      </c>
      <c r="Z25" s="43">
        <f>+IF(X25&lt;&gt;0,+(Y25/X25)*100,0)</f>
        <v>0.9865332828878551</v>
      </c>
      <c r="AA25" s="40">
        <f>+AA5+AA9+AA15+AA19+AA24</f>
        <v>185391000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57916000</v>
      </c>
      <c r="F28" s="21">
        <f t="shared" si="5"/>
        <v>57916000</v>
      </c>
      <c r="G28" s="21">
        <f t="shared" si="5"/>
        <v>4266253</v>
      </c>
      <c r="H28" s="21">
        <f t="shared" si="5"/>
        <v>3975897</v>
      </c>
      <c r="I28" s="21">
        <f t="shared" si="5"/>
        <v>4083151</v>
      </c>
      <c r="J28" s="21">
        <f t="shared" si="5"/>
        <v>12325301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12325301</v>
      </c>
      <c r="X28" s="21">
        <f t="shared" si="5"/>
        <v>14106000</v>
      </c>
      <c r="Y28" s="21">
        <f t="shared" si="5"/>
        <v>-1780699</v>
      </c>
      <c r="Z28" s="4">
        <f>+IF(X28&lt;&gt;0,+(Y28/X28)*100,0)</f>
        <v>-12.623699135119807</v>
      </c>
      <c r="AA28" s="19">
        <f>SUM(AA29:AA31)</f>
        <v>57916000</v>
      </c>
    </row>
    <row r="29" spans="1:27" ht="13.5">
      <c r="A29" s="5" t="s">
        <v>33</v>
      </c>
      <c r="B29" s="3"/>
      <c r="C29" s="22"/>
      <c r="D29" s="22"/>
      <c r="E29" s="23">
        <v>15796000</v>
      </c>
      <c r="F29" s="24">
        <v>15796000</v>
      </c>
      <c r="G29" s="24">
        <v>1700950</v>
      </c>
      <c r="H29" s="24">
        <v>793988</v>
      </c>
      <c r="I29" s="24">
        <v>977330</v>
      </c>
      <c r="J29" s="24">
        <v>3472268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3472268</v>
      </c>
      <c r="X29" s="24">
        <v>3601000</v>
      </c>
      <c r="Y29" s="24">
        <v>-128732</v>
      </c>
      <c r="Z29" s="6">
        <v>-3.57</v>
      </c>
      <c r="AA29" s="22">
        <v>15796000</v>
      </c>
    </row>
    <row r="30" spans="1:27" ht="13.5">
      <c r="A30" s="5" t="s">
        <v>34</v>
      </c>
      <c r="B30" s="3"/>
      <c r="C30" s="25"/>
      <c r="D30" s="25"/>
      <c r="E30" s="26">
        <v>31366000</v>
      </c>
      <c r="F30" s="27">
        <v>31366000</v>
      </c>
      <c r="G30" s="27">
        <v>1635034</v>
      </c>
      <c r="H30" s="27">
        <v>2777772</v>
      </c>
      <c r="I30" s="27">
        <v>2410623</v>
      </c>
      <c r="J30" s="27">
        <v>6823429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6823429</v>
      </c>
      <c r="X30" s="27">
        <v>7821000</v>
      </c>
      <c r="Y30" s="27">
        <v>-997571</v>
      </c>
      <c r="Z30" s="7">
        <v>-12.76</v>
      </c>
      <c r="AA30" s="25">
        <v>31366000</v>
      </c>
    </row>
    <row r="31" spans="1:27" ht="13.5">
      <c r="A31" s="5" t="s">
        <v>35</v>
      </c>
      <c r="B31" s="3"/>
      <c r="C31" s="22"/>
      <c r="D31" s="22"/>
      <c r="E31" s="23">
        <v>10754000</v>
      </c>
      <c r="F31" s="24">
        <v>10754000</v>
      </c>
      <c r="G31" s="24">
        <v>930269</v>
      </c>
      <c r="H31" s="24">
        <v>404137</v>
      </c>
      <c r="I31" s="24">
        <v>695198</v>
      </c>
      <c r="J31" s="24">
        <v>2029604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2029604</v>
      </c>
      <c r="X31" s="24">
        <v>2684000</v>
      </c>
      <c r="Y31" s="24">
        <v>-654396</v>
      </c>
      <c r="Z31" s="6">
        <v>-24.38</v>
      </c>
      <c r="AA31" s="22">
        <v>10754000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19969000</v>
      </c>
      <c r="F32" s="21">
        <f t="shared" si="6"/>
        <v>19969000</v>
      </c>
      <c r="G32" s="21">
        <f t="shared" si="6"/>
        <v>783233</v>
      </c>
      <c r="H32" s="21">
        <f t="shared" si="6"/>
        <v>1135494</v>
      </c>
      <c r="I32" s="21">
        <f t="shared" si="6"/>
        <v>1377606</v>
      </c>
      <c r="J32" s="21">
        <f t="shared" si="6"/>
        <v>3296333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3296333</v>
      </c>
      <c r="X32" s="21">
        <f t="shared" si="6"/>
        <v>4990000</v>
      </c>
      <c r="Y32" s="21">
        <f t="shared" si="6"/>
        <v>-1693667</v>
      </c>
      <c r="Z32" s="4">
        <f>+IF(X32&lt;&gt;0,+(Y32/X32)*100,0)</f>
        <v>-33.94122244488978</v>
      </c>
      <c r="AA32" s="19">
        <f>SUM(AA33:AA37)</f>
        <v>19969000</v>
      </c>
    </row>
    <row r="33" spans="1:27" ht="13.5">
      <c r="A33" s="5" t="s">
        <v>37</v>
      </c>
      <c r="B33" s="3"/>
      <c r="C33" s="22"/>
      <c r="D33" s="22"/>
      <c r="E33" s="23">
        <v>7994000</v>
      </c>
      <c r="F33" s="24">
        <v>7994000</v>
      </c>
      <c r="G33" s="24">
        <v>320488</v>
      </c>
      <c r="H33" s="24">
        <v>461743</v>
      </c>
      <c r="I33" s="24">
        <v>471178</v>
      </c>
      <c r="J33" s="24">
        <v>1253409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1253409</v>
      </c>
      <c r="X33" s="24">
        <v>1986000</v>
      </c>
      <c r="Y33" s="24">
        <v>-732591</v>
      </c>
      <c r="Z33" s="6">
        <v>-36.89</v>
      </c>
      <c r="AA33" s="22">
        <v>7994000</v>
      </c>
    </row>
    <row r="34" spans="1:27" ht="13.5">
      <c r="A34" s="5" t="s">
        <v>38</v>
      </c>
      <c r="B34" s="3"/>
      <c r="C34" s="22"/>
      <c r="D34" s="22"/>
      <c r="E34" s="23">
        <v>5123000</v>
      </c>
      <c r="F34" s="24">
        <v>5123000</v>
      </c>
      <c r="G34" s="24">
        <v>335704</v>
      </c>
      <c r="H34" s="24">
        <v>416314</v>
      </c>
      <c r="I34" s="24">
        <v>629208</v>
      </c>
      <c r="J34" s="24">
        <v>1381226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1381226</v>
      </c>
      <c r="X34" s="24">
        <v>1290000</v>
      </c>
      <c r="Y34" s="24">
        <v>91226</v>
      </c>
      <c r="Z34" s="6">
        <v>7.07</v>
      </c>
      <c r="AA34" s="22">
        <v>5123000</v>
      </c>
    </row>
    <row r="35" spans="1:27" ht="13.5">
      <c r="A35" s="5" t="s">
        <v>39</v>
      </c>
      <c r="B35" s="3"/>
      <c r="C35" s="22"/>
      <c r="D35" s="22"/>
      <c r="E35" s="23">
        <v>4592000</v>
      </c>
      <c r="F35" s="24">
        <v>4592000</v>
      </c>
      <c r="G35" s="24"/>
      <c r="H35" s="24">
        <v>135591</v>
      </c>
      <c r="I35" s="24">
        <v>162470</v>
      </c>
      <c r="J35" s="24">
        <v>298061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298061</v>
      </c>
      <c r="X35" s="24">
        <v>1147000</v>
      </c>
      <c r="Y35" s="24">
        <v>-848939</v>
      </c>
      <c r="Z35" s="6">
        <v>-74.01</v>
      </c>
      <c r="AA35" s="22">
        <v>4592000</v>
      </c>
    </row>
    <row r="36" spans="1:27" ht="13.5">
      <c r="A36" s="5" t="s">
        <v>40</v>
      </c>
      <c r="B36" s="3"/>
      <c r="C36" s="22"/>
      <c r="D36" s="22"/>
      <c r="E36" s="23">
        <v>1179000</v>
      </c>
      <c r="F36" s="24">
        <v>1179000</v>
      </c>
      <c r="G36" s="24">
        <v>65570</v>
      </c>
      <c r="H36" s="24">
        <v>75564</v>
      </c>
      <c r="I36" s="24">
        <v>73559</v>
      </c>
      <c r="J36" s="24">
        <v>214693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214693</v>
      </c>
      <c r="X36" s="24">
        <v>297000</v>
      </c>
      <c r="Y36" s="24">
        <v>-82307</v>
      </c>
      <c r="Z36" s="6">
        <v>-27.71</v>
      </c>
      <c r="AA36" s="22">
        <v>1179000</v>
      </c>
    </row>
    <row r="37" spans="1:27" ht="13.5">
      <c r="A37" s="5" t="s">
        <v>41</v>
      </c>
      <c r="B37" s="3"/>
      <c r="C37" s="25"/>
      <c r="D37" s="25"/>
      <c r="E37" s="26">
        <v>1081000</v>
      </c>
      <c r="F37" s="27">
        <v>1081000</v>
      </c>
      <c r="G37" s="27">
        <v>61471</v>
      </c>
      <c r="H37" s="27">
        <v>46282</v>
      </c>
      <c r="I37" s="27">
        <v>41191</v>
      </c>
      <c r="J37" s="27">
        <v>148944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148944</v>
      </c>
      <c r="X37" s="27">
        <v>270000</v>
      </c>
      <c r="Y37" s="27">
        <v>-121056</v>
      </c>
      <c r="Z37" s="7">
        <v>-44.84</v>
      </c>
      <c r="AA37" s="25">
        <v>1081000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15514000</v>
      </c>
      <c r="F38" s="21">
        <f t="shared" si="7"/>
        <v>15514000</v>
      </c>
      <c r="G38" s="21">
        <f t="shared" si="7"/>
        <v>1197902</v>
      </c>
      <c r="H38" s="21">
        <f t="shared" si="7"/>
        <v>1607769</v>
      </c>
      <c r="I38" s="21">
        <f t="shared" si="7"/>
        <v>1915129</v>
      </c>
      <c r="J38" s="21">
        <f t="shared" si="7"/>
        <v>4720800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4720800</v>
      </c>
      <c r="X38" s="21">
        <f t="shared" si="7"/>
        <v>3879000</v>
      </c>
      <c r="Y38" s="21">
        <f t="shared" si="7"/>
        <v>841800</v>
      </c>
      <c r="Z38" s="4">
        <f>+IF(X38&lt;&gt;0,+(Y38/X38)*100,0)</f>
        <v>21.701469450889405</v>
      </c>
      <c r="AA38" s="19">
        <f>SUM(AA39:AA41)</f>
        <v>15514000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15514000</v>
      </c>
      <c r="F40" s="24">
        <v>15514000</v>
      </c>
      <c r="G40" s="24">
        <v>1197902</v>
      </c>
      <c r="H40" s="24">
        <v>1607769</v>
      </c>
      <c r="I40" s="24">
        <v>1915129</v>
      </c>
      <c r="J40" s="24">
        <v>4720800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4720800</v>
      </c>
      <c r="X40" s="24">
        <v>3879000</v>
      </c>
      <c r="Y40" s="24">
        <v>841800</v>
      </c>
      <c r="Z40" s="6">
        <v>21.7</v>
      </c>
      <c r="AA40" s="22">
        <v>15514000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100029000</v>
      </c>
      <c r="F42" s="21">
        <f t="shared" si="8"/>
        <v>100029000</v>
      </c>
      <c r="G42" s="21">
        <f t="shared" si="8"/>
        <v>6485438</v>
      </c>
      <c r="H42" s="21">
        <f t="shared" si="8"/>
        <v>6180345</v>
      </c>
      <c r="I42" s="21">
        <f t="shared" si="8"/>
        <v>10296083</v>
      </c>
      <c r="J42" s="21">
        <f t="shared" si="8"/>
        <v>22961866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22961866</v>
      </c>
      <c r="X42" s="21">
        <f t="shared" si="8"/>
        <v>24994000</v>
      </c>
      <c r="Y42" s="21">
        <f t="shared" si="8"/>
        <v>-2032134</v>
      </c>
      <c r="Z42" s="4">
        <f>+IF(X42&lt;&gt;0,+(Y42/X42)*100,0)</f>
        <v>-8.13048731695607</v>
      </c>
      <c r="AA42" s="19">
        <f>SUM(AA43:AA46)</f>
        <v>100029000</v>
      </c>
    </row>
    <row r="43" spans="1:27" ht="13.5">
      <c r="A43" s="5" t="s">
        <v>47</v>
      </c>
      <c r="B43" s="3"/>
      <c r="C43" s="22"/>
      <c r="D43" s="22"/>
      <c r="E43" s="23">
        <v>40130000</v>
      </c>
      <c r="F43" s="24">
        <v>40130000</v>
      </c>
      <c r="G43" s="24">
        <v>3837406</v>
      </c>
      <c r="H43" s="24">
        <v>4921629</v>
      </c>
      <c r="I43" s="24">
        <v>2699917</v>
      </c>
      <c r="J43" s="24">
        <v>11458952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11458952</v>
      </c>
      <c r="X43" s="24">
        <v>10852000</v>
      </c>
      <c r="Y43" s="24">
        <v>606952</v>
      </c>
      <c r="Z43" s="6">
        <v>5.59</v>
      </c>
      <c r="AA43" s="22">
        <v>40130000</v>
      </c>
    </row>
    <row r="44" spans="1:27" ht="13.5">
      <c r="A44" s="5" t="s">
        <v>48</v>
      </c>
      <c r="B44" s="3"/>
      <c r="C44" s="22"/>
      <c r="D44" s="22"/>
      <c r="E44" s="23">
        <v>32421000</v>
      </c>
      <c r="F44" s="24">
        <v>32421000</v>
      </c>
      <c r="G44" s="24">
        <v>1766452</v>
      </c>
      <c r="H44" s="24">
        <v>382797</v>
      </c>
      <c r="I44" s="24">
        <v>4048828</v>
      </c>
      <c r="J44" s="24">
        <v>6198077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6198077</v>
      </c>
      <c r="X44" s="24">
        <v>7287000</v>
      </c>
      <c r="Y44" s="24">
        <v>-1088923</v>
      </c>
      <c r="Z44" s="6">
        <v>-14.94</v>
      </c>
      <c r="AA44" s="22">
        <v>32421000</v>
      </c>
    </row>
    <row r="45" spans="1:27" ht="13.5">
      <c r="A45" s="5" t="s">
        <v>49</v>
      </c>
      <c r="B45" s="3"/>
      <c r="C45" s="25"/>
      <c r="D45" s="25"/>
      <c r="E45" s="26">
        <v>18685000</v>
      </c>
      <c r="F45" s="27">
        <v>18685000</v>
      </c>
      <c r="G45" s="27">
        <v>554373</v>
      </c>
      <c r="H45" s="27">
        <v>724418</v>
      </c>
      <c r="I45" s="27">
        <v>2423326</v>
      </c>
      <c r="J45" s="27">
        <v>3702117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3702117</v>
      </c>
      <c r="X45" s="27">
        <v>4645000</v>
      </c>
      <c r="Y45" s="27">
        <v>-942883</v>
      </c>
      <c r="Z45" s="7">
        <v>-20.3</v>
      </c>
      <c r="AA45" s="25">
        <v>18685000</v>
      </c>
    </row>
    <row r="46" spans="1:27" ht="13.5">
      <c r="A46" s="5" t="s">
        <v>50</v>
      </c>
      <c r="B46" s="3"/>
      <c r="C46" s="22"/>
      <c r="D46" s="22"/>
      <c r="E46" s="23">
        <v>8793000</v>
      </c>
      <c r="F46" s="24">
        <v>8793000</v>
      </c>
      <c r="G46" s="24">
        <v>327207</v>
      </c>
      <c r="H46" s="24">
        <v>151501</v>
      </c>
      <c r="I46" s="24">
        <v>1124012</v>
      </c>
      <c r="J46" s="24">
        <v>1602720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1602720</v>
      </c>
      <c r="X46" s="24">
        <v>2210000</v>
      </c>
      <c r="Y46" s="24">
        <v>-607280</v>
      </c>
      <c r="Z46" s="6">
        <v>-27.48</v>
      </c>
      <c r="AA46" s="22">
        <v>8793000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193428000</v>
      </c>
      <c r="F48" s="42">
        <f t="shared" si="9"/>
        <v>193428000</v>
      </c>
      <c r="G48" s="42">
        <f t="shared" si="9"/>
        <v>12732826</v>
      </c>
      <c r="H48" s="42">
        <f t="shared" si="9"/>
        <v>12899505</v>
      </c>
      <c r="I48" s="42">
        <f t="shared" si="9"/>
        <v>17671969</v>
      </c>
      <c r="J48" s="42">
        <f t="shared" si="9"/>
        <v>43304300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43304300</v>
      </c>
      <c r="X48" s="42">
        <f t="shared" si="9"/>
        <v>47969000</v>
      </c>
      <c r="Y48" s="42">
        <f t="shared" si="9"/>
        <v>-4664700</v>
      </c>
      <c r="Z48" s="43">
        <f>+IF(X48&lt;&gt;0,+(Y48/X48)*100,0)</f>
        <v>-9.724405345118722</v>
      </c>
      <c r="AA48" s="40">
        <f>+AA28+AA32+AA38+AA42+AA47</f>
        <v>193428000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-8037000</v>
      </c>
      <c r="F49" s="46">
        <f t="shared" si="10"/>
        <v>-8037000</v>
      </c>
      <c r="G49" s="46">
        <f t="shared" si="10"/>
        <v>14287944</v>
      </c>
      <c r="H49" s="46">
        <f t="shared" si="10"/>
        <v>-5997400</v>
      </c>
      <c r="I49" s="46">
        <f t="shared" si="10"/>
        <v>-6218565</v>
      </c>
      <c r="J49" s="46">
        <f t="shared" si="10"/>
        <v>2071979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2071979</v>
      </c>
      <c r="X49" s="46">
        <f>IF(F25=F48,0,X25-X48)</f>
        <v>-3036000</v>
      </c>
      <c r="Y49" s="46">
        <f t="shared" si="10"/>
        <v>5107979</v>
      </c>
      <c r="Z49" s="47">
        <f>+IF(X49&lt;&gt;0,+(Y49/X49)*100,0)</f>
        <v>-168.2470026350461</v>
      </c>
      <c r="AA49" s="44">
        <f>+AA25-AA48</f>
        <v>-8037000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41091509</v>
      </c>
      <c r="D5" s="19">
        <f>SUM(D6:D8)</f>
        <v>0</v>
      </c>
      <c r="E5" s="20">
        <f t="shared" si="0"/>
        <v>33530000</v>
      </c>
      <c r="F5" s="21">
        <f t="shared" si="0"/>
        <v>33530000</v>
      </c>
      <c r="G5" s="21">
        <f t="shared" si="0"/>
        <v>9000344</v>
      </c>
      <c r="H5" s="21">
        <f t="shared" si="0"/>
        <v>767416</v>
      </c>
      <c r="I5" s="21">
        <f t="shared" si="0"/>
        <v>6294658</v>
      </c>
      <c r="J5" s="21">
        <f t="shared" si="0"/>
        <v>16062418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16062418</v>
      </c>
      <c r="X5" s="21">
        <f t="shared" si="0"/>
        <v>8379000</v>
      </c>
      <c r="Y5" s="21">
        <f t="shared" si="0"/>
        <v>7683418</v>
      </c>
      <c r="Z5" s="4">
        <f>+IF(X5&lt;&gt;0,+(Y5/X5)*100,0)</f>
        <v>91.6985081751999</v>
      </c>
      <c r="AA5" s="19">
        <f>SUM(AA6:AA8)</f>
        <v>33530000</v>
      </c>
    </row>
    <row r="6" spans="1:27" ht="13.5">
      <c r="A6" s="5" t="s">
        <v>33</v>
      </c>
      <c r="B6" s="3"/>
      <c r="C6" s="22"/>
      <c r="D6" s="22"/>
      <c r="E6" s="23">
        <v>54000</v>
      </c>
      <c r="F6" s="24">
        <v>54000</v>
      </c>
      <c r="G6" s="24">
        <v>5509</v>
      </c>
      <c r="H6" s="24">
        <v>9415</v>
      </c>
      <c r="I6" s="24">
        <v>35554</v>
      </c>
      <c r="J6" s="24">
        <v>50478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50478</v>
      </c>
      <c r="X6" s="24">
        <v>12000</v>
      </c>
      <c r="Y6" s="24">
        <v>38478</v>
      </c>
      <c r="Z6" s="6">
        <v>320.65</v>
      </c>
      <c r="AA6" s="22">
        <v>54000</v>
      </c>
    </row>
    <row r="7" spans="1:27" ht="13.5">
      <c r="A7" s="5" t="s">
        <v>34</v>
      </c>
      <c r="B7" s="3"/>
      <c r="C7" s="25">
        <v>41091509</v>
      </c>
      <c r="D7" s="25"/>
      <c r="E7" s="26">
        <v>32486000</v>
      </c>
      <c r="F7" s="27">
        <v>32486000</v>
      </c>
      <c r="G7" s="27">
        <v>8989546</v>
      </c>
      <c r="H7" s="27">
        <v>755909</v>
      </c>
      <c r="I7" s="27">
        <v>6247695</v>
      </c>
      <c r="J7" s="27">
        <v>15993150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15993150</v>
      </c>
      <c r="X7" s="27">
        <v>8121000</v>
      </c>
      <c r="Y7" s="27">
        <v>7872150</v>
      </c>
      <c r="Z7" s="7">
        <v>96.94</v>
      </c>
      <c r="AA7" s="25">
        <v>32486000</v>
      </c>
    </row>
    <row r="8" spans="1:27" ht="13.5">
      <c r="A8" s="5" t="s">
        <v>35</v>
      </c>
      <c r="B8" s="3"/>
      <c r="C8" s="22"/>
      <c r="D8" s="22"/>
      <c r="E8" s="23">
        <v>990000</v>
      </c>
      <c r="F8" s="24">
        <v>990000</v>
      </c>
      <c r="G8" s="24">
        <v>5289</v>
      </c>
      <c r="H8" s="24">
        <v>2092</v>
      </c>
      <c r="I8" s="24">
        <v>11409</v>
      </c>
      <c r="J8" s="24">
        <v>18790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18790</v>
      </c>
      <c r="X8" s="24">
        <v>246000</v>
      </c>
      <c r="Y8" s="24">
        <v>-227210</v>
      </c>
      <c r="Z8" s="6">
        <v>-92.36</v>
      </c>
      <c r="AA8" s="22">
        <v>990000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749500</v>
      </c>
      <c r="F9" s="21">
        <f t="shared" si="1"/>
        <v>749500</v>
      </c>
      <c r="G9" s="21">
        <f t="shared" si="1"/>
        <v>-316324</v>
      </c>
      <c r="H9" s="21">
        <f t="shared" si="1"/>
        <v>16424</v>
      </c>
      <c r="I9" s="21">
        <f t="shared" si="1"/>
        <v>4870</v>
      </c>
      <c r="J9" s="21">
        <f t="shared" si="1"/>
        <v>-295030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-295030</v>
      </c>
      <c r="X9" s="21">
        <f t="shared" si="1"/>
        <v>180000</v>
      </c>
      <c r="Y9" s="21">
        <f t="shared" si="1"/>
        <v>-475030</v>
      </c>
      <c r="Z9" s="4">
        <f>+IF(X9&lt;&gt;0,+(Y9/X9)*100,0)</f>
        <v>-263.90555555555557</v>
      </c>
      <c r="AA9" s="19">
        <f>SUM(AA10:AA14)</f>
        <v>749500</v>
      </c>
    </row>
    <row r="10" spans="1:27" ht="13.5">
      <c r="A10" s="5" t="s">
        <v>37</v>
      </c>
      <c r="B10" s="3"/>
      <c r="C10" s="22"/>
      <c r="D10" s="22"/>
      <c r="E10" s="23">
        <v>167000</v>
      </c>
      <c r="F10" s="24">
        <v>167000</v>
      </c>
      <c r="G10" s="24">
        <v>-316324</v>
      </c>
      <c r="H10" s="24">
        <v>16424</v>
      </c>
      <c r="I10" s="24">
        <v>2224</v>
      </c>
      <c r="J10" s="24">
        <v>-297676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-297676</v>
      </c>
      <c r="X10" s="24">
        <v>39000</v>
      </c>
      <c r="Y10" s="24">
        <v>-336676</v>
      </c>
      <c r="Z10" s="6">
        <v>-863.27</v>
      </c>
      <c r="AA10" s="22">
        <v>167000</v>
      </c>
    </row>
    <row r="11" spans="1:27" ht="13.5">
      <c r="A11" s="5" t="s">
        <v>38</v>
      </c>
      <c r="B11" s="3"/>
      <c r="C11" s="22"/>
      <c r="D11" s="22"/>
      <c r="E11" s="23">
        <v>32500</v>
      </c>
      <c r="F11" s="24">
        <v>32500</v>
      </c>
      <c r="G11" s="24"/>
      <c r="H11" s="24"/>
      <c r="I11" s="24">
        <v>2646</v>
      </c>
      <c r="J11" s="24">
        <v>2646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2646</v>
      </c>
      <c r="X11" s="24">
        <v>6000</v>
      </c>
      <c r="Y11" s="24">
        <v>-3354</v>
      </c>
      <c r="Z11" s="6">
        <v>-55.9</v>
      </c>
      <c r="AA11" s="22">
        <v>32500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550000</v>
      </c>
      <c r="F14" s="27">
        <v>550000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135000</v>
      </c>
      <c r="Y14" s="27">
        <v>-135000</v>
      </c>
      <c r="Z14" s="7">
        <v>-100</v>
      </c>
      <c r="AA14" s="25">
        <v>550000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4045000</v>
      </c>
      <c r="F15" s="21">
        <f t="shared" si="2"/>
        <v>4045000</v>
      </c>
      <c r="G15" s="21">
        <f t="shared" si="2"/>
        <v>4923</v>
      </c>
      <c r="H15" s="21">
        <f t="shared" si="2"/>
        <v>5637</v>
      </c>
      <c r="I15" s="21">
        <f t="shared" si="2"/>
        <v>4878</v>
      </c>
      <c r="J15" s="21">
        <f t="shared" si="2"/>
        <v>15438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15438</v>
      </c>
      <c r="X15" s="21">
        <f t="shared" si="2"/>
        <v>843000</v>
      </c>
      <c r="Y15" s="21">
        <f t="shared" si="2"/>
        <v>-827562</v>
      </c>
      <c r="Z15" s="4">
        <f>+IF(X15&lt;&gt;0,+(Y15/X15)*100,0)</f>
        <v>-98.16868327402135</v>
      </c>
      <c r="AA15" s="19">
        <f>SUM(AA16:AA18)</f>
        <v>4045000</v>
      </c>
    </row>
    <row r="16" spans="1:27" ht="13.5">
      <c r="A16" s="5" t="s">
        <v>43</v>
      </c>
      <c r="B16" s="3"/>
      <c r="C16" s="22"/>
      <c r="D16" s="22"/>
      <c r="E16" s="23">
        <v>670000</v>
      </c>
      <c r="F16" s="24">
        <v>670000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670000</v>
      </c>
    </row>
    <row r="17" spans="1:27" ht="13.5">
      <c r="A17" s="5" t="s">
        <v>44</v>
      </c>
      <c r="B17" s="3"/>
      <c r="C17" s="22"/>
      <c r="D17" s="22"/>
      <c r="E17" s="23">
        <v>3375000</v>
      </c>
      <c r="F17" s="24">
        <v>3375000</v>
      </c>
      <c r="G17" s="24">
        <v>4923</v>
      </c>
      <c r="H17" s="24">
        <v>5637</v>
      </c>
      <c r="I17" s="24">
        <v>4878</v>
      </c>
      <c r="J17" s="24">
        <v>15438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15438</v>
      </c>
      <c r="X17" s="24">
        <v>843000</v>
      </c>
      <c r="Y17" s="24">
        <v>-827562</v>
      </c>
      <c r="Z17" s="6">
        <v>-98.17</v>
      </c>
      <c r="AA17" s="22">
        <v>3375000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28527622</v>
      </c>
      <c r="D19" s="19">
        <f>SUM(D20:D23)</f>
        <v>0</v>
      </c>
      <c r="E19" s="20">
        <f t="shared" si="3"/>
        <v>43629501</v>
      </c>
      <c r="F19" s="21">
        <f t="shared" si="3"/>
        <v>43629501</v>
      </c>
      <c r="G19" s="21">
        <f t="shared" si="3"/>
        <v>8436973</v>
      </c>
      <c r="H19" s="21">
        <f t="shared" si="3"/>
        <v>4949858</v>
      </c>
      <c r="I19" s="21">
        <f t="shared" si="3"/>
        <v>2803091</v>
      </c>
      <c r="J19" s="21">
        <f t="shared" si="3"/>
        <v>16189922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16189922</v>
      </c>
      <c r="X19" s="21">
        <f t="shared" si="3"/>
        <v>8097000</v>
      </c>
      <c r="Y19" s="21">
        <f t="shared" si="3"/>
        <v>8092922</v>
      </c>
      <c r="Z19" s="4">
        <f>+IF(X19&lt;&gt;0,+(Y19/X19)*100,0)</f>
        <v>99.94963566753118</v>
      </c>
      <c r="AA19" s="19">
        <f>SUM(AA20:AA23)</f>
        <v>43629501</v>
      </c>
    </row>
    <row r="20" spans="1:27" ht="13.5">
      <c r="A20" s="5" t="s">
        <v>47</v>
      </c>
      <c r="B20" s="3"/>
      <c r="C20" s="22">
        <v>13214370</v>
      </c>
      <c r="D20" s="22"/>
      <c r="E20" s="23">
        <v>17926500</v>
      </c>
      <c r="F20" s="24">
        <v>17926500</v>
      </c>
      <c r="G20" s="24">
        <v>1498429</v>
      </c>
      <c r="H20" s="24">
        <v>1211146</v>
      </c>
      <c r="I20" s="24">
        <v>1295501</v>
      </c>
      <c r="J20" s="24">
        <v>4005076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4005076</v>
      </c>
      <c r="X20" s="24">
        <v>4479000</v>
      </c>
      <c r="Y20" s="24">
        <v>-473924</v>
      </c>
      <c r="Z20" s="6">
        <v>-10.58</v>
      </c>
      <c r="AA20" s="22">
        <v>17926500</v>
      </c>
    </row>
    <row r="21" spans="1:27" ht="13.5">
      <c r="A21" s="5" t="s">
        <v>48</v>
      </c>
      <c r="B21" s="3"/>
      <c r="C21" s="22">
        <v>6117078</v>
      </c>
      <c r="D21" s="22"/>
      <c r="E21" s="23">
        <v>15142000</v>
      </c>
      <c r="F21" s="24">
        <v>15142000</v>
      </c>
      <c r="G21" s="24">
        <v>605171</v>
      </c>
      <c r="H21" s="24">
        <v>524912</v>
      </c>
      <c r="I21" s="24">
        <v>621464</v>
      </c>
      <c r="J21" s="24">
        <v>1751547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1751547</v>
      </c>
      <c r="X21" s="24">
        <v>1959000</v>
      </c>
      <c r="Y21" s="24">
        <v>-207453</v>
      </c>
      <c r="Z21" s="6">
        <v>-10.59</v>
      </c>
      <c r="AA21" s="22">
        <v>15142000</v>
      </c>
    </row>
    <row r="22" spans="1:27" ht="13.5">
      <c r="A22" s="5" t="s">
        <v>49</v>
      </c>
      <c r="B22" s="3"/>
      <c r="C22" s="25">
        <v>3839773</v>
      </c>
      <c r="D22" s="25"/>
      <c r="E22" s="26">
        <v>4054000</v>
      </c>
      <c r="F22" s="27">
        <v>4054000</v>
      </c>
      <c r="G22" s="27">
        <v>5847264</v>
      </c>
      <c r="H22" s="27">
        <v>2731950</v>
      </c>
      <c r="I22" s="27">
        <v>401994</v>
      </c>
      <c r="J22" s="27">
        <v>8981208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8981208</v>
      </c>
      <c r="X22" s="27">
        <v>168000</v>
      </c>
      <c r="Y22" s="27">
        <v>8813208</v>
      </c>
      <c r="Z22" s="7">
        <v>5245.96</v>
      </c>
      <c r="AA22" s="25">
        <v>4054000</v>
      </c>
    </row>
    <row r="23" spans="1:27" ht="13.5">
      <c r="A23" s="5" t="s">
        <v>50</v>
      </c>
      <c r="B23" s="3"/>
      <c r="C23" s="22">
        <v>5356401</v>
      </c>
      <c r="D23" s="22"/>
      <c r="E23" s="23">
        <v>6507001</v>
      </c>
      <c r="F23" s="24">
        <v>6507001</v>
      </c>
      <c r="G23" s="24">
        <v>486109</v>
      </c>
      <c r="H23" s="24">
        <v>481850</v>
      </c>
      <c r="I23" s="24">
        <v>484132</v>
      </c>
      <c r="J23" s="24">
        <v>1452091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1452091</v>
      </c>
      <c r="X23" s="24">
        <v>1491000</v>
      </c>
      <c r="Y23" s="24">
        <v>-38909</v>
      </c>
      <c r="Z23" s="6">
        <v>-2.61</v>
      </c>
      <c r="AA23" s="22">
        <v>6507001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69619131</v>
      </c>
      <c r="D25" s="40">
        <f>+D5+D9+D15+D19+D24</f>
        <v>0</v>
      </c>
      <c r="E25" s="41">
        <f t="shared" si="4"/>
        <v>81954001</v>
      </c>
      <c r="F25" s="42">
        <f t="shared" si="4"/>
        <v>81954001</v>
      </c>
      <c r="G25" s="42">
        <f t="shared" si="4"/>
        <v>17125916</v>
      </c>
      <c r="H25" s="42">
        <f t="shared" si="4"/>
        <v>5739335</v>
      </c>
      <c r="I25" s="42">
        <f t="shared" si="4"/>
        <v>9107497</v>
      </c>
      <c r="J25" s="42">
        <f t="shared" si="4"/>
        <v>31972748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31972748</v>
      </c>
      <c r="X25" s="42">
        <f t="shared" si="4"/>
        <v>17499000</v>
      </c>
      <c r="Y25" s="42">
        <f t="shared" si="4"/>
        <v>14473748</v>
      </c>
      <c r="Z25" s="43">
        <f>+IF(X25&lt;&gt;0,+(Y25/X25)*100,0)</f>
        <v>82.7118578204469</v>
      </c>
      <c r="AA25" s="40">
        <f>+AA5+AA9+AA15+AA19+AA24</f>
        <v>81954001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34164309</v>
      </c>
      <c r="D28" s="19">
        <f>SUM(D29:D31)</f>
        <v>0</v>
      </c>
      <c r="E28" s="20">
        <f t="shared" si="5"/>
        <v>27480000</v>
      </c>
      <c r="F28" s="21">
        <f t="shared" si="5"/>
        <v>27480000</v>
      </c>
      <c r="G28" s="21">
        <f t="shared" si="5"/>
        <v>2625944</v>
      </c>
      <c r="H28" s="21">
        <f t="shared" si="5"/>
        <v>2635671</v>
      </c>
      <c r="I28" s="21">
        <f t="shared" si="5"/>
        <v>3067650</v>
      </c>
      <c r="J28" s="21">
        <f t="shared" si="5"/>
        <v>8329265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8329265</v>
      </c>
      <c r="X28" s="21">
        <f t="shared" si="5"/>
        <v>6618000</v>
      </c>
      <c r="Y28" s="21">
        <f t="shared" si="5"/>
        <v>1711265</v>
      </c>
      <c r="Z28" s="4">
        <f>+IF(X28&lt;&gt;0,+(Y28/X28)*100,0)</f>
        <v>25.85773647627682</v>
      </c>
      <c r="AA28" s="19">
        <f>SUM(AA29:AA31)</f>
        <v>27480000</v>
      </c>
    </row>
    <row r="29" spans="1:27" ht="13.5">
      <c r="A29" s="5" t="s">
        <v>33</v>
      </c>
      <c r="B29" s="3"/>
      <c r="C29" s="22">
        <v>4189489</v>
      </c>
      <c r="D29" s="22"/>
      <c r="E29" s="23">
        <v>8972000</v>
      </c>
      <c r="F29" s="24">
        <v>8972000</v>
      </c>
      <c r="G29" s="24">
        <v>606684</v>
      </c>
      <c r="H29" s="24">
        <v>360863</v>
      </c>
      <c r="I29" s="24">
        <v>515478</v>
      </c>
      <c r="J29" s="24">
        <v>1483025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1483025</v>
      </c>
      <c r="X29" s="24">
        <v>2298000</v>
      </c>
      <c r="Y29" s="24">
        <v>-814975</v>
      </c>
      <c r="Z29" s="6">
        <v>-35.46</v>
      </c>
      <c r="AA29" s="22">
        <v>8972000</v>
      </c>
    </row>
    <row r="30" spans="1:27" ht="13.5">
      <c r="A30" s="5" t="s">
        <v>34</v>
      </c>
      <c r="B30" s="3"/>
      <c r="C30" s="25">
        <v>26511747</v>
      </c>
      <c r="D30" s="25"/>
      <c r="E30" s="26">
        <v>12999000</v>
      </c>
      <c r="F30" s="27">
        <v>12999000</v>
      </c>
      <c r="G30" s="27">
        <v>1062508</v>
      </c>
      <c r="H30" s="27">
        <v>1814639</v>
      </c>
      <c r="I30" s="27">
        <v>876545</v>
      </c>
      <c r="J30" s="27">
        <v>3753692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3753692</v>
      </c>
      <c r="X30" s="27">
        <v>3249000</v>
      </c>
      <c r="Y30" s="27">
        <v>504692</v>
      </c>
      <c r="Z30" s="7">
        <v>15.53</v>
      </c>
      <c r="AA30" s="25">
        <v>12999000</v>
      </c>
    </row>
    <row r="31" spans="1:27" ht="13.5">
      <c r="A31" s="5" t="s">
        <v>35</v>
      </c>
      <c r="B31" s="3"/>
      <c r="C31" s="22">
        <v>3463073</v>
      </c>
      <c r="D31" s="22"/>
      <c r="E31" s="23">
        <v>5509000</v>
      </c>
      <c r="F31" s="24">
        <v>5509000</v>
      </c>
      <c r="G31" s="24">
        <v>956752</v>
      </c>
      <c r="H31" s="24">
        <v>460169</v>
      </c>
      <c r="I31" s="24">
        <v>1675627</v>
      </c>
      <c r="J31" s="24">
        <v>3092548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3092548</v>
      </c>
      <c r="X31" s="24">
        <v>1071000</v>
      </c>
      <c r="Y31" s="24">
        <v>2021548</v>
      </c>
      <c r="Z31" s="6">
        <v>188.75</v>
      </c>
      <c r="AA31" s="22">
        <v>5509000</v>
      </c>
    </row>
    <row r="32" spans="1:27" ht="13.5">
      <c r="A32" s="2" t="s">
        <v>36</v>
      </c>
      <c r="B32" s="3"/>
      <c r="C32" s="19">
        <f aca="true" t="shared" si="6" ref="C32:Y32">SUM(C33:C37)</f>
        <v>9892315</v>
      </c>
      <c r="D32" s="19">
        <f>SUM(D33:D37)</f>
        <v>0</v>
      </c>
      <c r="E32" s="20">
        <f t="shared" si="6"/>
        <v>475000</v>
      </c>
      <c r="F32" s="21">
        <f t="shared" si="6"/>
        <v>475000</v>
      </c>
      <c r="G32" s="21">
        <f t="shared" si="6"/>
        <v>199511</v>
      </c>
      <c r="H32" s="21">
        <f t="shared" si="6"/>
        <v>267405</v>
      </c>
      <c r="I32" s="21">
        <f t="shared" si="6"/>
        <v>336902</v>
      </c>
      <c r="J32" s="21">
        <f t="shared" si="6"/>
        <v>803818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803818</v>
      </c>
      <c r="X32" s="21">
        <f t="shared" si="6"/>
        <v>0</v>
      </c>
      <c r="Y32" s="21">
        <f t="shared" si="6"/>
        <v>803818</v>
      </c>
      <c r="Z32" s="4">
        <f>+IF(X32&lt;&gt;0,+(Y32/X32)*100,0)</f>
        <v>0</v>
      </c>
      <c r="AA32" s="19">
        <f>SUM(AA33:AA37)</f>
        <v>475000</v>
      </c>
    </row>
    <row r="33" spans="1:27" ht="13.5">
      <c r="A33" s="5" t="s">
        <v>37</v>
      </c>
      <c r="B33" s="3"/>
      <c r="C33" s="22">
        <v>9494472</v>
      </c>
      <c r="D33" s="22"/>
      <c r="E33" s="23">
        <v>475000</v>
      </c>
      <c r="F33" s="24">
        <v>475000</v>
      </c>
      <c r="G33" s="24">
        <v>97650</v>
      </c>
      <c r="H33" s="24">
        <v>144022</v>
      </c>
      <c r="I33" s="24">
        <v>209440</v>
      </c>
      <c r="J33" s="24">
        <v>451112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451112</v>
      </c>
      <c r="X33" s="24"/>
      <c r="Y33" s="24">
        <v>451112</v>
      </c>
      <c r="Z33" s="6">
        <v>0</v>
      </c>
      <c r="AA33" s="22">
        <v>475000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93274</v>
      </c>
      <c r="H34" s="24">
        <v>114762</v>
      </c>
      <c r="I34" s="24">
        <v>116563</v>
      </c>
      <c r="J34" s="24">
        <v>324599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324599</v>
      </c>
      <c r="X34" s="24"/>
      <c r="Y34" s="24">
        <v>324599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397843</v>
      </c>
      <c r="D37" s="25"/>
      <c r="E37" s="26"/>
      <c r="F37" s="27"/>
      <c r="G37" s="27">
        <v>8587</v>
      </c>
      <c r="H37" s="27">
        <v>8621</v>
      </c>
      <c r="I37" s="27">
        <v>10899</v>
      </c>
      <c r="J37" s="27">
        <v>28107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28107</v>
      </c>
      <c r="X37" s="27"/>
      <c r="Y37" s="27">
        <v>28107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362916</v>
      </c>
      <c r="H38" s="21">
        <f t="shared" si="7"/>
        <v>148133</v>
      </c>
      <c r="I38" s="21">
        <f t="shared" si="7"/>
        <v>156911</v>
      </c>
      <c r="J38" s="21">
        <f t="shared" si="7"/>
        <v>667960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667960</v>
      </c>
      <c r="X38" s="21">
        <f t="shared" si="7"/>
        <v>0</v>
      </c>
      <c r="Y38" s="21">
        <f t="shared" si="7"/>
        <v>667960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258643</v>
      </c>
      <c r="H39" s="24"/>
      <c r="I39" s="24"/>
      <c r="J39" s="24">
        <v>258643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258643</v>
      </c>
      <c r="X39" s="24"/>
      <c r="Y39" s="24">
        <v>258643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104273</v>
      </c>
      <c r="H40" s="24">
        <v>148133</v>
      </c>
      <c r="I40" s="24">
        <v>156911</v>
      </c>
      <c r="J40" s="24">
        <v>409317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409317</v>
      </c>
      <c r="X40" s="24"/>
      <c r="Y40" s="24">
        <v>409317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22311052</v>
      </c>
      <c r="D42" s="19">
        <f>SUM(D43:D46)</f>
        <v>0</v>
      </c>
      <c r="E42" s="20">
        <f t="shared" si="8"/>
        <v>46156000</v>
      </c>
      <c r="F42" s="21">
        <f t="shared" si="8"/>
        <v>46156000</v>
      </c>
      <c r="G42" s="21">
        <f t="shared" si="8"/>
        <v>2442307</v>
      </c>
      <c r="H42" s="21">
        <f t="shared" si="8"/>
        <v>3690494</v>
      </c>
      <c r="I42" s="21">
        <f t="shared" si="8"/>
        <v>5281240</v>
      </c>
      <c r="J42" s="21">
        <f t="shared" si="8"/>
        <v>11414041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11414041</v>
      </c>
      <c r="X42" s="21">
        <f t="shared" si="8"/>
        <v>11532000</v>
      </c>
      <c r="Y42" s="21">
        <f t="shared" si="8"/>
        <v>-117959</v>
      </c>
      <c r="Z42" s="4">
        <f>+IF(X42&lt;&gt;0,+(Y42/X42)*100,0)</f>
        <v>-1.022884148456469</v>
      </c>
      <c r="AA42" s="19">
        <f>SUM(AA43:AA46)</f>
        <v>46156000</v>
      </c>
    </row>
    <row r="43" spans="1:27" ht="13.5">
      <c r="A43" s="5" t="s">
        <v>47</v>
      </c>
      <c r="B43" s="3"/>
      <c r="C43" s="22">
        <v>14144856</v>
      </c>
      <c r="D43" s="22"/>
      <c r="E43" s="23">
        <v>34003000</v>
      </c>
      <c r="F43" s="24">
        <v>34003000</v>
      </c>
      <c r="G43" s="24">
        <v>66997</v>
      </c>
      <c r="H43" s="24">
        <v>1998153</v>
      </c>
      <c r="I43" s="24">
        <v>1821736</v>
      </c>
      <c r="J43" s="24">
        <v>3886886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3886886</v>
      </c>
      <c r="X43" s="24">
        <v>8499000</v>
      </c>
      <c r="Y43" s="24">
        <v>-4612114</v>
      </c>
      <c r="Z43" s="6">
        <v>-54.27</v>
      </c>
      <c r="AA43" s="22">
        <v>34003000</v>
      </c>
    </row>
    <row r="44" spans="1:27" ht="13.5">
      <c r="A44" s="5" t="s">
        <v>48</v>
      </c>
      <c r="B44" s="3"/>
      <c r="C44" s="22">
        <v>1607692</v>
      </c>
      <c r="D44" s="22"/>
      <c r="E44" s="23">
        <v>2696000</v>
      </c>
      <c r="F44" s="24">
        <v>2696000</v>
      </c>
      <c r="G44" s="24">
        <v>85613</v>
      </c>
      <c r="H44" s="24">
        <v>201069</v>
      </c>
      <c r="I44" s="24">
        <v>166578</v>
      </c>
      <c r="J44" s="24">
        <v>453260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453260</v>
      </c>
      <c r="X44" s="24">
        <v>672000</v>
      </c>
      <c r="Y44" s="24">
        <v>-218740</v>
      </c>
      <c r="Z44" s="6">
        <v>-32.55</v>
      </c>
      <c r="AA44" s="22">
        <v>2696000</v>
      </c>
    </row>
    <row r="45" spans="1:27" ht="13.5">
      <c r="A45" s="5" t="s">
        <v>49</v>
      </c>
      <c r="B45" s="3"/>
      <c r="C45" s="25">
        <v>1370204</v>
      </c>
      <c r="D45" s="25"/>
      <c r="E45" s="26">
        <v>5750000</v>
      </c>
      <c r="F45" s="27">
        <v>5750000</v>
      </c>
      <c r="G45" s="27">
        <v>2023335</v>
      </c>
      <c r="H45" s="27">
        <v>1224910</v>
      </c>
      <c r="I45" s="27">
        <v>3026564</v>
      </c>
      <c r="J45" s="27">
        <v>6274809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6274809</v>
      </c>
      <c r="X45" s="27">
        <v>1437000</v>
      </c>
      <c r="Y45" s="27">
        <v>4837809</v>
      </c>
      <c r="Z45" s="7">
        <v>336.66</v>
      </c>
      <c r="AA45" s="25">
        <v>5750000</v>
      </c>
    </row>
    <row r="46" spans="1:27" ht="13.5">
      <c r="A46" s="5" t="s">
        <v>50</v>
      </c>
      <c r="B46" s="3"/>
      <c r="C46" s="22">
        <v>5188300</v>
      </c>
      <c r="D46" s="22"/>
      <c r="E46" s="23">
        <v>3707000</v>
      </c>
      <c r="F46" s="24">
        <v>3707000</v>
      </c>
      <c r="G46" s="24">
        <v>266362</v>
      </c>
      <c r="H46" s="24">
        <v>266362</v>
      </c>
      <c r="I46" s="24">
        <v>266362</v>
      </c>
      <c r="J46" s="24">
        <v>799086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799086</v>
      </c>
      <c r="X46" s="24">
        <v>924000</v>
      </c>
      <c r="Y46" s="24">
        <v>-124914</v>
      </c>
      <c r="Z46" s="6">
        <v>-13.52</v>
      </c>
      <c r="AA46" s="22">
        <v>3707000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66367676</v>
      </c>
      <c r="D48" s="40">
        <f>+D28+D32+D38+D42+D47</f>
        <v>0</v>
      </c>
      <c r="E48" s="41">
        <f t="shared" si="9"/>
        <v>74111000</v>
      </c>
      <c r="F48" s="42">
        <f t="shared" si="9"/>
        <v>74111000</v>
      </c>
      <c r="G48" s="42">
        <f t="shared" si="9"/>
        <v>5630678</v>
      </c>
      <c r="H48" s="42">
        <f t="shared" si="9"/>
        <v>6741703</v>
      </c>
      <c r="I48" s="42">
        <f t="shared" si="9"/>
        <v>8842703</v>
      </c>
      <c r="J48" s="42">
        <f t="shared" si="9"/>
        <v>21215084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21215084</v>
      </c>
      <c r="X48" s="42">
        <f t="shared" si="9"/>
        <v>18150000</v>
      </c>
      <c r="Y48" s="42">
        <f t="shared" si="9"/>
        <v>3065084</v>
      </c>
      <c r="Z48" s="43">
        <f>+IF(X48&lt;&gt;0,+(Y48/X48)*100,0)</f>
        <v>16.88751515151515</v>
      </c>
      <c r="AA48" s="40">
        <f>+AA28+AA32+AA38+AA42+AA47</f>
        <v>74111000</v>
      </c>
    </row>
    <row r="49" spans="1:27" ht="13.5">
      <c r="A49" s="14" t="s">
        <v>58</v>
      </c>
      <c r="B49" s="15"/>
      <c r="C49" s="44">
        <f aca="true" t="shared" si="10" ref="C49:Y49">+C25-C48</f>
        <v>3251455</v>
      </c>
      <c r="D49" s="44">
        <f>+D25-D48</f>
        <v>0</v>
      </c>
      <c r="E49" s="45">
        <f t="shared" si="10"/>
        <v>7843001</v>
      </c>
      <c r="F49" s="46">
        <f t="shared" si="10"/>
        <v>7843001</v>
      </c>
      <c r="G49" s="46">
        <f t="shared" si="10"/>
        <v>11495238</v>
      </c>
      <c r="H49" s="46">
        <f t="shared" si="10"/>
        <v>-1002368</v>
      </c>
      <c r="I49" s="46">
        <f t="shared" si="10"/>
        <v>264794</v>
      </c>
      <c r="J49" s="46">
        <f t="shared" si="10"/>
        <v>10757664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10757664</v>
      </c>
      <c r="X49" s="46">
        <f>IF(F25=F48,0,X25-X48)</f>
        <v>-651000</v>
      </c>
      <c r="Y49" s="46">
        <f t="shared" si="10"/>
        <v>11408664</v>
      </c>
      <c r="Z49" s="47">
        <f>+IF(X49&lt;&gt;0,+(Y49/X49)*100,0)</f>
        <v>-1752.482949308756</v>
      </c>
      <c r="AA49" s="44">
        <f>+AA25-AA48</f>
        <v>7843001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55871000</v>
      </c>
      <c r="F5" s="21">
        <f t="shared" si="0"/>
        <v>55871000</v>
      </c>
      <c r="G5" s="21">
        <f t="shared" si="0"/>
        <v>20146380</v>
      </c>
      <c r="H5" s="21">
        <f t="shared" si="0"/>
        <v>72493</v>
      </c>
      <c r="I5" s="21">
        <f t="shared" si="0"/>
        <v>130730</v>
      </c>
      <c r="J5" s="21">
        <f t="shared" si="0"/>
        <v>20349603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20349603</v>
      </c>
      <c r="X5" s="21">
        <f t="shared" si="0"/>
        <v>25861683</v>
      </c>
      <c r="Y5" s="21">
        <f t="shared" si="0"/>
        <v>-5512080</v>
      </c>
      <c r="Z5" s="4">
        <f>+IF(X5&lt;&gt;0,+(Y5/X5)*100,0)</f>
        <v>-21.313694085570532</v>
      </c>
      <c r="AA5" s="19">
        <f>SUM(AA6:AA8)</f>
        <v>55871000</v>
      </c>
    </row>
    <row r="6" spans="1:27" ht="13.5">
      <c r="A6" s="5" t="s">
        <v>33</v>
      </c>
      <c r="B6" s="3"/>
      <c r="C6" s="22"/>
      <c r="D6" s="22"/>
      <c r="E6" s="23">
        <v>100000</v>
      </c>
      <c r="F6" s="24">
        <v>100000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100000</v>
      </c>
      <c r="Y6" s="24">
        <v>-100000</v>
      </c>
      <c r="Z6" s="6">
        <v>-100</v>
      </c>
      <c r="AA6" s="22">
        <v>100000</v>
      </c>
    </row>
    <row r="7" spans="1:27" ht="13.5">
      <c r="A7" s="5" t="s">
        <v>34</v>
      </c>
      <c r="B7" s="3"/>
      <c r="C7" s="25"/>
      <c r="D7" s="25"/>
      <c r="E7" s="26">
        <v>55721000</v>
      </c>
      <c r="F7" s="27">
        <v>55721000</v>
      </c>
      <c r="G7" s="27">
        <v>20146380</v>
      </c>
      <c r="H7" s="27">
        <v>58366</v>
      </c>
      <c r="I7" s="27">
        <v>130730</v>
      </c>
      <c r="J7" s="27">
        <v>20335476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20335476</v>
      </c>
      <c r="X7" s="27">
        <v>25759600</v>
      </c>
      <c r="Y7" s="27">
        <v>-5424124</v>
      </c>
      <c r="Z7" s="7">
        <v>-21.06</v>
      </c>
      <c r="AA7" s="25">
        <v>55721000</v>
      </c>
    </row>
    <row r="8" spans="1:27" ht="13.5">
      <c r="A8" s="5" t="s">
        <v>35</v>
      </c>
      <c r="B8" s="3"/>
      <c r="C8" s="22"/>
      <c r="D8" s="22"/>
      <c r="E8" s="23">
        <v>50000</v>
      </c>
      <c r="F8" s="24">
        <v>50000</v>
      </c>
      <c r="G8" s="24"/>
      <c r="H8" s="24">
        <v>14127</v>
      </c>
      <c r="I8" s="24"/>
      <c r="J8" s="24">
        <v>14127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14127</v>
      </c>
      <c r="X8" s="24">
        <v>2083</v>
      </c>
      <c r="Y8" s="24">
        <v>12044</v>
      </c>
      <c r="Z8" s="6">
        <v>578.2</v>
      </c>
      <c r="AA8" s="22">
        <v>50000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2880000</v>
      </c>
      <c r="F9" s="21">
        <f t="shared" si="1"/>
        <v>2880000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799999</v>
      </c>
      <c r="Y9" s="21">
        <f t="shared" si="1"/>
        <v>-799999</v>
      </c>
      <c r="Z9" s="4">
        <f>+IF(X9&lt;&gt;0,+(Y9/X9)*100,0)</f>
        <v>-100</v>
      </c>
      <c r="AA9" s="19">
        <f>SUM(AA10:AA14)</f>
        <v>2880000</v>
      </c>
    </row>
    <row r="10" spans="1:27" ht="13.5">
      <c r="A10" s="5" t="s">
        <v>37</v>
      </c>
      <c r="B10" s="3"/>
      <c r="C10" s="22"/>
      <c r="D10" s="22"/>
      <c r="E10" s="23">
        <v>1250000</v>
      </c>
      <c r="F10" s="24">
        <v>1250000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550000</v>
      </c>
      <c r="Y10" s="24">
        <v>-550000</v>
      </c>
      <c r="Z10" s="6">
        <v>-100</v>
      </c>
      <c r="AA10" s="22">
        <v>1250000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630000</v>
      </c>
      <c r="F12" s="24">
        <v>630000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630000</v>
      </c>
    </row>
    <row r="13" spans="1:27" ht="13.5">
      <c r="A13" s="5" t="s">
        <v>40</v>
      </c>
      <c r="B13" s="3"/>
      <c r="C13" s="22"/>
      <c r="D13" s="22"/>
      <c r="E13" s="23">
        <v>1000000</v>
      </c>
      <c r="F13" s="24">
        <v>1000000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249999</v>
      </c>
      <c r="Y13" s="24">
        <v>-249999</v>
      </c>
      <c r="Z13" s="6">
        <v>-100</v>
      </c>
      <c r="AA13" s="22">
        <v>1000000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934000</v>
      </c>
      <c r="F15" s="21">
        <f t="shared" si="2"/>
        <v>934000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74167</v>
      </c>
      <c r="Y15" s="21">
        <f t="shared" si="2"/>
        <v>-74167</v>
      </c>
      <c r="Z15" s="4">
        <f>+IF(X15&lt;&gt;0,+(Y15/X15)*100,0)</f>
        <v>-100</v>
      </c>
      <c r="AA15" s="19">
        <f>SUM(AA16:AA18)</f>
        <v>934000</v>
      </c>
    </row>
    <row r="16" spans="1:27" ht="13.5">
      <c r="A16" s="5" t="s">
        <v>43</v>
      </c>
      <c r="B16" s="3"/>
      <c r="C16" s="22"/>
      <c r="D16" s="22"/>
      <c r="E16" s="23">
        <v>934000</v>
      </c>
      <c r="F16" s="24">
        <v>934000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74167</v>
      </c>
      <c r="Y16" s="24">
        <v>-74167</v>
      </c>
      <c r="Z16" s="6">
        <v>-100</v>
      </c>
      <c r="AA16" s="22">
        <v>934000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59685000</v>
      </c>
      <c r="F25" s="42">
        <f t="shared" si="4"/>
        <v>59685000</v>
      </c>
      <c r="G25" s="42">
        <f t="shared" si="4"/>
        <v>20146380</v>
      </c>
      <c r="H25" s="42">
        <f t="shared" si="4"/>
        <v>72493</v>
      </c>
      <c r="I25" s="42">
        <f t="shared" si="4"/>
        <v>130730</v>
      </c>
      <c r="J25" s="42">
        <f t="shared" si="4"/>
        <v>20349603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20349603</v>
      </c>
      <c r="X25" s="42">
        <f t="shared" si="4"/>
        <v>26735849</v>
      </c>
      <c r="Y25" s="42">
        <f t="shared" si="4"/>
        <v>-6386246</v>
      </c>
      <c r="Z25" s="43">
        <f>+IF(X25&lt;&gt;0,+(Y25/X25)*100,0)</f>
        <v>-23.886452979293832</v>
      </c>
      <c r="AA25" s="40">
        <f>+AA5+AA9+AA15+AA19+AA24</f>
        <v>59685000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40062459</v>
      </c>
      <c r="F28" s="21">
        <f t="shared" si="5"/>
        <v>40062459</v>
      </c>
      <c r="G28" s="21">
        <f t="shared" si="5"/>
        <v>3401566</v>
      </c>
      <c r="H28" s="21">
        <f t="shared" si="5"/>
        <v>2993995</v>
      </c>
      <c r="I28" s="21">
        <f t="shared" si="5"/>
        <v>3112586</v>
      </c>
      <c r="J28" s="21">
        <f t="shared" si="5"/>
        <v>9508147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9508147</v>
      </c>
      <c r="X28" s="21">
        <f t="shared" si="5"/>
        <v>9350988</v>
      </c>
      <c r="Y28" s="21">
        <f t="shared" si="5"/>
        <v>157159</v>
      </c>
      <c r="Z28" s="4">
        <f>+IF(X28&lt;&gt;0,+(Y28/X28)*100,0)</f>
        <v>1.6806673262761112</v>
      </c>
      <c r="AA28" s="19">
        <f>SUM(AA29:AA31)</f>
        <v>40062459</v>
      </c>
    </row>
    <row r="29" spans="1:27" ht="13.5">
      <c r="A29" s="5" t="s">
        <v>33</v>
      </c>
      <c r="B29" s="3"/>
      <c r="C29" s="22"/>
      <c r="D29" s="22"/>
      <c r="E29" s="23">
        <v>13945813</v>
      </c>
      <c r="F29" s="24">
        <v>13945813</v>
      </c>
      <c r="G29" s="24">
        <v>1575254</v>
      </c>
      <c r="H29" s="24">
        <v>1141923</v>
      </c>
      <c r="I29" s="24">
        <v>1013899</v>
      </c>
      <c r="J29" s="24">
        <v>3731076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3731076</v>
      </c>
      <c r="X29" s="24">
        <v>2929182</v>
      </c>
      <c r="Y29" s="24">
        <v>801894</v>
      </c>
      <c r="Z29" s="6">
        <v>27.38</v>
      </c>
      <c r="AA29" s="22">
        <v>13945813</v>
      </c>
    </row>
    <row r="30" spans="1:27" ht="13.5">
      <c r="A30" s="5" t="s">
        <v>34</v>
      </c>
      <c r="B30" s="3"/>
      <c r="C30" s="25"/>
      <c r="D30" s="25"/>
      <c r="E30" s="26">
        <v>12914771</v>
      </c>
      <c r="F30" s="27">
        <v>12914771</v>
      </c>
      <c r="G30" s="27">
        <v>814891</v>
      </c>
      <c r="H30" s="27">
        <v>827506</v>
      </c>
      <c r="I30" s="27">
        <v>1068065</v>
      </c>
      <c r="J30" s="27">
        <v>2710462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2710462</v>
      </c>
      <c r="X30" s="27">
        <v>3035439</v>
      </c>
      <c r="Y30" s="27">
        <v>-324977</v>
      </c>
      <c r="Z30" s="7">
        <v>-10.71</v>
      </c>
      <c r="AA30" s="25">
        <v>12914771</v>
      </c>
    </row>
    <row r="31" spans="1:27" ht="13.5">
      <c r="A31" s="5" t="s">
        <v>35</v>
      </c>
      <c r="B31" s="3"/>
      <c r="C31" s="22"/>
      <c r="D31" s="22"/>
      <c r="E31" s="23">
        <v>13201875</v>
      </c>
      <c r="F31" s="24">
        <v>13201875</v>
      </c>
      <c r="G31" s="24">
        <v>1011421</v>
      </c>
      <c r="H31" s="24">
        <v>1024566</v>
      </c>
      <c r="I31" s="24">
        <v>1030622</v>
      </c>
      <c r="J31" s="24">
        <v>3066609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3066609</v>
      </c>
      <c r="X31" s="24">
        <v>3386367</v>
      </c>
      <c r="Y31" s="24">
        <v>-319758</v>
      </c>
      <c r="Z31" s="6">
        <v>-9.44</v>
      </c>
      <c r="AA31" s="22">
        <v>13201875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14739951</v>
      </c>
      <c r="F32" s="21">
        <f t="shared" si="6"/>
        <v>14739951</v>
      </c>
      <c r="G32" s="21">
        <f t="shared" si="6"/>
        <v>827224</v>
      </c>
      <c r="H32" s="21">
        <f t="shared" si="6"/>
        <v>1126711</v>
      </c>
      <c r="I32" s="21">
        <f t="shared" si="6"/>
        <v>1045382</v>
      </c>
      <c r="J32" s="21">
        <f t="shared" si="6"/>
        <v>2999317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2999317</v>
      </c>
      <c r="X32" s="21">
        <f t="shared" si="6"/>
        <v>3051220</v>
      </c>
      <c r="Y32" s="21">
        <f t="shared" si="6"/>
        <v>-51903</v>
      </c>
      <c r="Z32" s="4">
        <f>+IF(X32&lt;&gt;0,+(Y32/X32)*100,0)</f>
        <v>-1.7010572820052305</v>
      </c>
      <c r="AA32" s="19">
        <f>SUM(AA33:AA37)</f>
        <v>14739951</v>
      </c>
    </row>
    <row r="33" spans="1:27" ht="13.5">
      <c r="A33" s="5" t="s">
        <v>37</v>
      </c>
      <c r="B33" s="3"/>
      <c r="C33" s="22"/>
      <c r="D33" s="22"/>
      <c r="E33" s="23">
        <v>6933065</v>
      </c>
      <c r="F33" s="24">
        <v>6933065</v>
      </c>
      <c r="G33" s="24">
        <v>412755</v>
      </c>
      <c r="H33" s="24">
        <v>428841</v>
      </c>
      <c r="I33" s="24">
        <v>431788</v>
      </c>
      <c r="J33" s="24">
        <v>1273384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1273384</v>
      </c>
      <c r="X33" s="24">
        <v>1129666</v>
      </c>
      <c r="Y33" s="24">
        <v>143718</v>
      </c>
      <c r="Z33" s="6">
        <v>12.72</v>
      </c>
      <c r="AA33" s="22">
        <v>6933065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2628506</v>
      </c>
      <c r="F35" s="24">
        <v>2628506</v>
      </c>
      <c r="G35" s="24">
        <v>120668</v>
      </c>
      <c r="H35" s="24">
        <v>126314</v>
      </c>
      <c r="I35" s="24">
        <v>161160</v>
      </c>
      <c r="J35" s="24">
        <v>408142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408142</v>
      </c>
      <c r="X35" s="24">
        <v>656439</v>
      </c>
      <c r="Y35" s="24">
        <v>-248297</v>
      </c>
      <c r="Z35" s="6">
        <v>-37.82</v>
      </c>
      <c r="AA35" s="22">
        <v>2628506</v>
      </c>
    </row>
    <row r="36" spans="1:27" ht="13.5">
      <c r="A36" s="5" t="s">
        <v>40</v>
      </c>
      <c r="B36" s="3"/>
      <c r="C36" s="22"/>
      <c r="D36" s="22"/>
      <c r="E36" s="23">
        <v>2399963</v>
      </c>
      <c r="F36" s="24">
        <v>2399963</v>
      </c>
      <c r="G36" s="24">
        <v>78024</v>
      </c>
      <c r="H36" s="24">
        <v>314221</v>
      </c>
      <c r="I36" s="24">
        <v>240337</v>
      </c>
      <c r="J36" s="24">
        <v>632582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632582</v>
      </c>
      <c r="X36" s="24">
        <v>580380</v>
      </c>
      <c r="Y36" s="24">
        <v>52202</v>
      </c>
      <c r="Z36" s="6">
        <v>8.99</v>
      </c>
      <c r="AA36" s="22">
        <v>2399963</v>
      </c>
    </row>
    <row r="37" spans="1:27" ht="13.5">
      <c r="A37" s="5" t="s">
        <v>41</v>
      </c>
      <c r="B37" s="3"/>
      <c r="C37" s="25"/>
      <c r="D37" s="25"/>
      <c r="E37" s="26">
        <v>2778417</v>
      </c>
      <c r="F37" s="27">
        <v>2778417</v>
      </c>
      <c r="G37" s="27">
        <v>215777</v>
      </c>
      <c r="H37" s="27">
        <v>257335</v>
      </c>
      <c r="I37" s="27">
        <v>212097</v>
      </c>
      <c r="J37" s="27">
        <v>685209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685209</v>
      </c>
      <c r="X37" s="27">
        <v>684735</v>
      </c>
      <c r="Y37" s="27">
        <v>474</v>
      </c>
      <c r="Z37" s="7">
        <v>0.07</v>
      </c>
      <c r="AA37" s="25">
        <v>2778417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1959993</v>
      </c>
      <c r="F38" s="21">
        <f t="shared" si="7"/>
        <v>1959993</v>
      </c>
      <c r="G38" s="21">
        <f t="shared" si="7"/>
        <v>162994</v>
      </c>
      <c r="H38" s="21">
        <f t="shared" si="7"/>
        <v>232300</v>
      </c>
      <c r="I38" s="21">
        <f t="shared" si="7"/>
        <v>126679</v>
      </c>
      <c r="J38" s="21">
        <f t="shared" si="7"/>
        <v>521973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521973</v>
      </c>
      <c r="X38" s="21">
        <f t="shared" si="7"/>
        <v>489999</v>
      </c>
      <c r="Y38" s="21">
        <f t="shared" si="7"/>
        <v>31974</v>
      </c>
      <c r="Z38" s="4">
        <f>+IF(X38&lt;&gt;0,+(Y38/X38)*100,0)</f>
        <v>6.525319439427428</v>
      </c>
      <c r="AA38" s="19">
        <f>SUM(AA39:AA41)</f>
        <v>1959993</v>
      </c>
    </row>
    <row r="39" spans="1:27" ht="13.5">
      <c r="A39" s="5" t="s">
        <v>43</v>
      </c>
      <c r="B39" s="3"/>
      <c r="C39" s="22"/>
      <c r="D39" s="22"/>
      <c r="E39" s="23">
        <v>1959993</v>
      </c>
      <c r="F39" s="24">
        <v>1959993</v>
      </c>
      <c r="G39" s="24">
        <v>162994</v>
      </c>
      <c r="H39" s="24">
        <v>232300</v>
      </c>
      <c r="I39" s="24">
        <v>126679</v>
      </c>
      <c r="J39" s="24">
        <v>521973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521973</v>
      </c>
      <c r="X39" s="24">
        <v>489999</v>
      </c>
      <c r="Y39" s="24">
        <v>31974</v>
      </c>
      <c r="Z39" s="6">
        <v>6.53</v>
      </c>
      <c r="AA39" s="22">
        <v>1959993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648416</v>
      </c>
      <c r="F47" s="21">
        <v>648416</v>
      </c>
      <c r="G47" s="21">
        <v>47964</v>
      </c>
      <c r="H47" s="21">
        <v>80924</v>
      </c>
      <c r="I47" s="21">
        <v>92625</v>
      </c>
      <c r="J47" s="21">
        <v>221513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221513</v>
      </c>
      <c r="X47" s="21">
        <v>143004</v>
      </c>
      <c r="Y47" s="21">
        <v>78509</v>
      </c>
      <c r="Z47" s="4">
        <v>54.9</v>
      </c>
      <c r="AA47" s="19">
        <v>648416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57410819</v>
      </c>
      <c r="F48" s="42">
        <f t="shared" si="9"/>
        <v>57410819</v>
      </c>
      <c r="G48" s="42">
        <f t="shared" si="9"/>
        <v>4439748</v>
      </c>
      <c r="H48" s="42">
        <f t="shared" si="9"/>
        <v>4433930</v>
      </c>
      <c r="I48" s="42">
        <f t="shared" si="9"/>
        <v>4377272</v>
      </c>
      <c r="J48" s="42">
        <f t="shared" si="9"/>
        <v>13250950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13250950</v>
      </c>
      <c r="X48" s="42">
        <f t="shared" si="9"/>
        <v>13035211</v>
      </c>
      <c r="Y48" s="42">
        <f t="shared" si="9"/>
        <v>215739</v>
      </c>
      <c r="Z48" s="43">
        <f>+IF(X48&lt;&gt;0,+(Y48/X48)*100,0)</f>
        <v>1.6550480080452858</v>
      </c>
      <c r="AA48" s="40">
        <f>+AA28+AA32+AA38+AA42+AA47</f>
        <v>57410819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2274181</v>
      </c>
      <c r="F49" s="46">
        <f t="shared" si="10"/>
        <v>2274181</v>
      </c>
      <c r="G49" s="46">
        <f t="shared" si="10"/>
        <v>15706632</v>
      </c>
      <c r="H49" s="46">
        <f t="shared" si="10"/>
        <v>-4361437</v>
      </c>
      <c r="I49" s="46">
        <f t="shared" si="10"/>
        <v>-4246542</v>
      </c>
      <c r="J49" s="46">
        <f t="shared" si="10"/>
        <v>7098653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7098653</v>
      </c>
      <c r="X49" s="46">
        <f>IF(F25=F48,0,X25-X48)</f>
        <v>13700638</v>
      </c>
      <c r="Y49" s="46">
        <f t="shared" si="10"/>
        <v>-6601985</v>
      </c>
      <c r="Z49" s="47">
        <f>+IF(X49&lt;&gt;0,+(Y49/X49)*100,0)</f>
        <v>-48.18742747600513</v>
      </c>
      <c r="AA49" s="44">
        <f>+AA25-AA48</f>
        <v>2274181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771443964</v>
      </c>
      <c r="D5" s="19">
        <f>SUM(D6:D8)</f>
        <v>0</v>
      </c>
      <c r="E5" s="20">
        <f t="shared" si="0"/>
        <v>720716229</v>
      </c>
      <c r="F5" s="21">
        <f t="shared" si="0"/>
        <v>720716229</v>
      </c>
      <c r="G5" s="21">
        <f t="shared" si="0"/>
        <v>238012419</v>
      </c>
      <c r="H5" s="21">
        <f t="shared" si="0"/>
        <v>30254435</v>
      </c>
      <c r="I5" s="21">
        <f t="shared" si="0"/>
        <v>29080096</v>
      </c>
      <c r="J5" s="21">
        <f t="shared" si="0"/>
        <v>297346950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297346950</v>
      </c>
      <c r="X5" s="21">
        <f t="shared" si="0"/>
        <v>308172444</v>
      </c>
      <c r="Y5" s="21">
        <f t="shared" si="0"/>
        <v>-10825494</v>
      </c>
      <c r="Z5" s="4">
        <f>+IF(X5&lt;&gt;0,+(Y5/X5)*100,0)</f>
        <v>-3.51280401955731</v>
      </c>
      <c r="AA5" s="19">
        <f>SUM(AA6:AA8)</f>
        <v>720716229</v>
      </c>
    </row>
    <row r="6" spans="1:27" ht="13.5">
      <c r="A6" s="5" t="s">
        <v>33</v>
      </c>
      <c r="B6" s="3"/>
      <c r="C6" s="22">
        <v>384837146</v>
      </c>
      <c r="D6" s="22"/>
      <c r="E6" s="23">
        <v>302496292</v>
      </c>
      <c r="F6" s="24">
        <v>302496292</v>
      </c>
      <c r="G6" s="24">
        <v>58629543</v>
      </c>
      <c r="H6" s="24">
        <v>6257260</v>
      </c>
      <c r="I6" s="24">
        <v>8265420</v>
      </c>
      <c r="J6" s="24">
        <v>73152223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73152223</v>
      </c>
      <c r="X6" s="24">
        <v>84832444</v>
      </c>
      <c r="Y6" s="24">
        <v>-11680221</v>
      </c>
      <c r="Z6" s="6">
        <v>-13.77</v>
      </c>
      <c r="AA6" s="22">
        <v>302496292</v>
      </c>
    </row>
    <row r="7" spans="1:27" ht="13.5">
      <c r="A7" s="5" t="s">
        <v>34</v>
      </c>
      <c r="B7" s="3"/>
      <c r="C7" s="25">
        <v>379123873</v>
      </c>
      <c r="D7" s="25"/>
      <c r="E7" s="26">
        <v>403347507</v>
      </c>
      <c r="F7" s="27">
        <v>403347507</v>
      </c>
      <c r="G7" s="27">
        <v>179276018</v>
      </c>
      <c r="H7" s="27">
        <v>20197583</v>
      </c>
      <c r="I7" s="27">
        <v>20524295</v>
      </c>
      <c r="J7" s="27">
        <v>219997896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219997896</v>
      </c>
      <c r="X7" s="27">
        <v>221840000</v>
      </c>
      <c r="Y7" s="27">
        <v>-1842104</v>
      </c>
      <c r="Z7" s="7">
        <v>-0.83</v>
      </c>
      <c r="AA7" s="25">
        <v>403347507</v>
      </c>
    </row>
    <row r="8" spans="1:27" ht="13.5">
      <c r="A8" s="5" t="s">
        <v>35</v>
      </c>
      <c r="B8" s="3"/>
      <c r="C8" s="22">
        <v>7482945</v>
      </c>
      <c r="D8" s="22"/>
      <c r="E8" s="23">
        <v>14872430</v>
      </c>
      <c r="F8" s="24">
        <v>14872430</v>
      </c>
      <c r="G8" s="24">
        <v>106858</v>
      </c>
      <c r="H8" s="24">
        <v>3799592</v>
      </c>
      <c r="I8" s="24">
        <v>290381</v>
      </c>
      <c r="J8" s="24">
        <v>4196831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4196831</v>
      </c>
      <c r="X8" s="24">
        <v>1500000</v>
      </c>
      <c r="Y8" s="24">
        <v>2696831</v>
      </c>
      <c r="Z8" s="6">
        <v>179.79</v>
      </c>
      <c r="AA8" s="22">
        <v>14872430</v>
      </c>
    </row>
    <row r="9" spans="1:27" ht="13.5">
      <c r="A9" s="2" t="s">
        <v>36</v>
      </c>
      <c r="B9" s="3"/>
      <c r="C9" s="19">
        <f aca="true" t="shared" si="1" ref="C9:Y9">SUM(C10:C14)</f>
        <v>37560614</v>
      </c>
      <c r="D9" s="19">
        <f>SUM(D10:D14)</f>
        <v>0</v>
      </c>
      <c r="E9" s="20">
        <f t="shared" si="1"/>
        <v>34244367</v>
      </c>
      <c r="F9" s="21">
        <f t="shared" si="1"/>
        <v>34244367</v>
      </c>
      <c r="G9" s="21">
        <f t="shared" si="1"/>
        <v>-16612890</v>
      </c>
      <c r="H9" s="21">
        <f t="shared" si="1"/>
        <v>8759429</v>
      </c>
      <c r="I9" s="21">
        <f t="shared" si="1"/>
        <v>4846569</v>
      </c>
      <c r="J9" s="21">
        <f t="shared" si="1"/>
        <v>-3006892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-3006892</v>
      </c>
      <c r="X9" s="21">
        <f t="shared" si="1"/>
        <v>5103000</v>
      </c>
      <c r="Y9" s="21">
        <f t="shared" si="1"/>
        <v>-8109892</v>
      </c>
      <c r="Z9" s="4">
        <f>+IF(X9&lt;&gt;0,+(Y9/X9)*100,0)</f>
        <v>-158.92400548696847</v>
      </c>
      <c r="AA9" s="19">
        <f>SUM(AA10:AA14)</f>
        <v>34244367</v>
      </c>
    </row>
    <row r="10" spans="1:27" ht="13.5">
      <c r="A10" s="5" t="s">
        <v>37</v>
      </c>
      <c r="B10" s="3"/>
      <c r="C10" s="22">
        <v>15696765</v>
      </c>
      <c r="D10" s="22"/>
      <c r="E10" s="23">
        <v>16146500</v>
      </c>
      <c r="F10" s="24">
        <v>16146500</v>
      </c>
      <c r="G10" s="24">
        <v>44469</v>
      </c>
      <c r="H10" s="24">
        <v>99214</v>
      </c>
      <c r="I10" s="24">
        <v>93330</v>
      </c>
      <c r="J10" s="24">
        <v>237013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237013</v>
      </c>
      <c r="X10" s="24">
        <v>1500000</v>
      </c>
      <c r="Y10" s="24">
        <v>-1262987</v>
      </c>
      <c r="Z10" s="6">
        <v>-84.2</v>
      </c>
      <c r="AA10" s="22">
        <v>16146500</v>
      </c>
    </row>
    <row r="11" spans="1:27" ht="13.5">
      <c r="A11" s="5" t="s">
        <v>38</v>
      </c>
      <c r="B11" s="3"/>
      <c r="C11" s="22">
        <v>8896302</v>
      </c>
      <c r="D11" s="22"/>
      <c r="E11" s="23">
        <v>6350705</v>
      </c>
      <c r="F11" s="24">
        <v>6350705</v>
      </c>
      <c r="G11" s="24">
        <v>299361</v>
      </c>
      <c r="H11" s="24">
        <v>297441</v>
      </c>
      <c r="I11" s="24">
        <v>375771</v>
      </c>
      <c r="J11" s="24">
        <v>972573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972573</v>
      </c>
      <c r="X11" s="24">
        <v>1350000</v>
      </c>
      <c r="Y11" s="24">
        <v>-377427</v>
      </c>
      <c r="Z11" s="6">
        <v>-27.96</v>
      </c>
      <c r="AA11" s="22">
        <v>6350705</v>
      </c>
    </row>
    <row r="12" spans="1:27" ht="13.5">
      <c r="A12" s="5" t="s">
        <v>39</v>
      </c>
      <c r="B12" s="3"/>
      <c r="C12" s="22">
        <v>413534</v>
      </c>
      <c r="D12" s="22"/>
      <c r="E12" s="23">
        <v>369162</v>
      </c>
      <c r="F12" s="24">
        <v>369162</v>
      </c>
      <c r="G12" s="24">
        <v>349900</v>
      </c>
      <c r="H12" s="24">
        <v>229912</v>
      </c>
      <c r="I12" s="24">
        <v>259046</v>
      </c>
      <c r="J12" s="24">
        <v>838858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838858</v>
      </c>
      <c r="X12" s="24">
        <v>60000</v>
      </c>
      <c r="Y12" s="24">
        <v>778858</v>
      </c>
      <c r="Z12" s="6">
        <v>1298.1</v>
      </c>
      <c r="AA12" s="22">
        <v>369162</v>
      </c>
    </row>
    <row r="13" spans="1:27" ht="13.5">
      <c r="A13" s="5" t="s">
        <v>40</v>
      </c>
      <c r="B13" s="3"/>
      <c r="C13" s="22">
        <v>9850316</v>
      </c>
      <c r="D13" s="22"/>
      <c r="E13" s="23">
        <v>8569000</v>
      </c>
      <c r="F13" s="24">
        <v>8569000</v>
      </c>
      <c r="G13" s="24">
        <v>-13651788</v>
      </c>
      <c r="H13" s="24">
        <v>7688695</v>
      </c>
      <c r="I13" s="24">
        <v>3806422</v>
      </c>
      <c r="J13" s="24">
        <v>-2156671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-2156671</v>
      </c>
      <c r="X13" s="24">
        <v>1500000</v>
      </c>
      <c r="Y13" s="24">
        <v>-3656671</v>
      </c>
      <c r="Z13" s="6">
        <v>-243.78</v>
      </c>
      <c r="AA13" s="22">
        <v>8569000</v>
      </c>
    </row>
    <row r="14" spans="1:27" ht="13.5">
      <c r="A14" s="5" t="s">
        <v>41</v>
      </c>
      <c r="B14" s="3"/>
      <c r="C14" s="25">
        <v>2703697</v>
      </c>
      <c r="D14" s="25"/>
      <c r="E14" s="26">
        <v>2809000</v>
      </c>
      <c r="F14" s="27">
        <v>2809000</v>
      </c>
      <c r="G14" s="27">
        <v>-3654832</v>
      </c>
      <c r="H14" s="27">
        <v>444167</v>
      </c>
      <c r="I14" s="27">
        <v>312000</v>
      </c>
      <c r="J14" s="27">
        <v>-2898665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-2898665</v>
      </c>
      <c r="X14" s="27">
        <v>693000</v>
      </c>
      <c r="Y14" s="27">
        <v>-3591665</v>
      </c>
      <c r="Z14" s="7">
        <v>-518.28</v>
      </c>
      <c r="AA14" s="25">
        <v>2809000</v>
      </c>
    </row>
    <row r="15" spans="1:27" ht="13.5">
      <c r="A15" s="2" t="s">
        <v>42</v>
      </c>
      <c r="B15" s="8"/>
      <c r="C15" s="19">
        <f aca="true" t="shared" si="2" ref="C15:Y15">SUM(C16:C18)</f>
        <v>9921754</v>
      </c>
      <c r="D15" s="19">
        <f>SUM(D16:D18)</f>
        <v>0</v>
      </c>
      <c r="E15" s="20">
        <f t="shared" si="2"/>
        <v>10913000</v>
      </c>
      <c r="F15" s="21">
        <f t="shared" si="2"/>
        <v>10913000</v>
      </c>
      <c r="G15" s="21">
        <f t="shared" si="2"/>
        <v>1294987</v>
      </c>
      <c r="H15" s="21">
        <f t="shared" si="2"/>
        <v>983767</v>
      </c>
      <c r="I15" s="21">
        <f t="shared" si="2"/>
        <v>722603</v>
      </c>
      <c r="J15" s="21">
        <f t="shared" si="2"/>
        <v>3001357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3001357</v>
      </c>
      <c r="X15" s="21">
        <f t="shared" si="2"/>
        <v>2730000</v>
      </c>
      <c r="Y15" s="21">
        <f t="shared" si="2"/>
        <v>271357</v>
      </c>
      <c r="Z15" s="4">
        <f>+IF(X15&lt;&gt;0,+(Y15/X15)*100,0)</f>
        <v>9.93981684981685</v>
      </c>
      <c r="AA15" s="19">
        <f>SUM(AA16:AA18)</f>
        <v>10913000</v>
      </c>
    </row>
    <row r="16" spans="1:27" ht="13.5">
      <c r="A16" s="5" t="s">
        <v>43</v>
      </c>
      <c r="B16" s="3"/>
      <c r="C16" s="22">
        <v>2612681</v>
      </c>
      <c r="D16" s="22"/>
      <c r="E16" s="23">
        <v>2910000</v>
      </c>
      <c r="F16" s="24">
        <v>2910000</v>
      </c>
      <c r="G16" s="24">
        <v>163894</v>
      </c>
      <c r="H16" s="24">
        <v>193473</v>
      </c>
      <c r="I16" s="24">
        <v>263119</v>
      </c>
      <c r="J16" s="24">
        <v>620486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620486</v>
      </c>
      <c r="X16" s="24">
        <v>729000</v>
      </c>
      <c r="Y16" s="24">
        <v>-108514</v>
      </c>
      <c r="Z16" s="6">
        <v>-14.89</v>
      </c>
      <c r="AA16" s="22">
        <v>2910000</v>
      </c>
    </row>
    <row r="17" spans="1:27" ht="13.5">
      <c r="A17" s="5" t="s">
        <v>44</v>
      </c>
      <c r="B17" s="3"/>
      <c r="C17" s="22">
        <v>7309073</v>
      </c>
      <c r="D17" s="22"/>
      <c r="E17" s="23">
        <v>8003000</v>
      </c>
      <c r="F17" s="24">
        <v>8003000</v>
      </c>
      <c r="G17" s="24">
        <v>1090404</v>
      </c>
      <c r="H17" s="24">
        <v>789031</v>
      </c>
      <c r="I17" s="24">
        <v>429576</v>
      </c>
      <c r="J17" s="24">
        <v>2309011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2309011</v>
      </c>
      <c r="X17" s="24">
        <v>2001000</v>
      </c>
      <c r="Y17" s="24">
        <v>308011</v>
      </c>
      <c r="Z17" s="6">
        <v>15.39</v>
      </c>
      <c r="AA17" s="22">
        <v>8003000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>
        <v>40689</v>
      </c>
      <c r="H18" s="24">
        <v>1263</v>
      </c>
      <c r="I18" s="24">
        <v>29908</v>
      </c>
      <c r="J18" s="24">
        <v>71860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71860</v>
      </c>
      <c r="X18" s="24"/>
      <c r="Y18" s="24">
        <v>71860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839739540</v>
      </c>
      <c r="D19" s="19">
        <f>SUM(D20:D23)</f>
        <v>0</v>
      </c>
      <c r="E19" s="20">
        <f t="shared" si="3"/>
        <v>966635192</v>
      </c>
      <c r="F19" s="21">
        <f t="shared" si="3"/>
        <v>966635192</v>
      </c>
      <c r="G19" s="21">
        <f t="shared" si="3"/>
        <v>74480086</v>
      </c>
      <c r="H19" s="21">
        <f t="shared" si="3"/>
        <v>80797439</v>
      </c>
      <c r="I19" s="21">
        <f t="shared" si="3"/>
        <v>65597513</v>
      </c>
      <c r="J19" s="21">
        <f t="shared" si="3"/>
        <v>220875038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220875038</v>
      </c>
      <c r="X19" s="21">
        <f t="shared" si="3"/>
        <v>246412000</v>
      </c>
      <c r="Y19" s="21">
        <f t="shared" si="3"/>
        <v>-25536962</v>
      </c>
      <c r="Z19" s="4">
        <f>+IF(X19&lt;&gt;0,+(Y19/X19)*100,0)</f>
        <v>-10.363522068730418</v>
      </c>
      <c r="AA19" s="19">
        <f>SUM(AA20:AA23)</f>
        <v>966635192</v>
      </c>
    </row>
    <row r="20" spans="1:27" ht="13.5">
      <c r="A20" s="5" t="s">
        <v>47</v>
      </c>
      <c r="B20" s="3"/>
      <c r="C20" s="22">
        <v>529055492</v>
      </c>
      <c r="D20" s="22"/>
      <c r="E20" s="23">
        <v>608861019</v>
      </c>
      <c r="F20" s="24">
        <v>608861019</v>
      </c>
      <c r="G20" s="24">
        <v>50091057</v>
      </c>
      <c r="H20" s="24">
        <v>54040673</v>
      </c>
      <c r="I20" s="24">
        <v>39669135</v>
      </c>
      <c r="J20" s="24">
        <v>143800865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143800865</v>
      </c>
      <c r="X20" s="24">
        <v>179540000</v>
      </c>
      <c r="Y20" s="24">
        <v>-35739135</v>
      </c>
      <c r="Z20" s="6">
        <v>-19.91</v>
      </c>
      <c r="AA20" s="22">
        <v>608861019</v>
      </c>
    </row>
    <row r="21" spans="1:27" ht="13.5">
      <c r="A21" s="5" t="s">
        <v>48</v>
      </c>
      <c r="B21" s="3"/>
      <c r="C21" s="22">
        <v>198082604</v>
      </c>
      <c r="D21" s="22"/>
      <c r="E21" s="23">
        <v>239315763</v>
      </c>
      <c r="F21" s="24">
        <v>239315763</v>
      </c>
      <c r="G21" s="24">
        <v>14409963</v>
      </c>
      <c r="H21" s="24">
        <v>16086514</v>
      </c>
      <c r="I21" s="24">
        <v>16010850</v>
      </c>
      <c r="J21" s="24">
        <v>46507327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46507327</v>
      </c>
      <c r="X21" s="24">
        <v>37253000</v>
      </c>
      <c r="Y21" s="24">
        <v>9254327</v>
      </c>
      <c r="Z21" s="6">
        <v>24.84</v>
      </c>
      <c r="AA21" s="22">
        <v>239315763</v>
      </c>
    </row>
    <row r="22" spans="1:27" ht="13.5">
      <c r="A22" s="5" t="s">
        <v>49</v>
      </c>
      <c r="B22" s="3"/>
      <c r="C22" s="25">
        <v>64665348</v>
      </c>
      <c r="D22" s="25"/>
      <c r="E22" s="26">
        <v>68317734</v>
      </c>
      <c r="F22" s="27">
        <v>68317734</v>
      </c>
      <c r="G22" s="27">
        <v>5732091</v>
      </c>
      <c r="H22" s="27">
        <v>6350121</v>
      </c>
      <c r="I22" s="27">
        <v>5699224</v>
      </c>
      <c r="J22" s="27">
        <v>17781436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17781436</v>
      </c>
      <c r="X22" s="27">
        <v>17082000</v>
      </c>
      <c r="Y22" s="27">
        <v>699436</v>
      </c>
      <c r="Z22" s="7">
        <v>4.09</v>
      </c>
      <c r="AA22" s="25">
        <v>68317734</v>
      </c>
    </row>
    <row r="23" spans="1:27" ht="13.5">
      <c r="A23" s="5" t="s">
        <v>50</v>
      </c>
      <c r="B23" s="3"/>
      <c r="C23" s="22">
        <v>47936096</v>
      </c>
      <c r="D23" s="22"/>
      <c r="E23" s="23">
        <v>50140676</v>
      </c>
      <c r="F23" s="24">
        <v>50140676</v>
      </c>
      <c r="G23" s="24">
        <v>4246975</v>
      </c>
      <c r="H23" s="24">
        <v>4320131</v>
      </c>
      <c r="I23" s="24">
        <v>4218304</v>
      </c>
      <c r="J23" s="24">
        <v>12785410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12785410</v>
      </c>
      <c r="X23" s="24">
        <v>12537000</v>
      </c>
      <c r="Y23" s="24">
        <v>248410</v>
      </c>
      <c r="Z23" s="6">
        <v>1.98</v>
      </c>
      <c r="AA23" s="22">
        <v>50140676</v>
      </c>
    </row>
    <row r="24" spans="1:27" ht="13.5">
      <c r="A24" s="2" t="s">
        <v>51</v>
      </c>
      <c r="B24" s="8" t="s">
        <v>52</v>
      </c>
      <c r="C24" s="19">
        <v>2415168</v>
      </c>
      <c r="D24" s="19"/>
      <c r="E24" s="20">
        <v>4827920</v>
      </c>
      <c r="F24" s="21">
        <v>4827920</v>
      </c>
      <c r="G24" s="21">
        <v>23301</v>
      </c>
      <c r="H24" s="21">
        <v>341218</v>
      </c>
      <c r="I24" s="21">
        <v>342731</v>
      </c>
      <c r="J24" s="21">
        <v>707250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707250</v>
      </c>
      <c r="X24" s="21"/>
      <c r="Y24" s="21">
        <v>707250</v>
      </c>
      <c r="Z24" s="4">
        <v>0</v>
      </c>
      <c r="AA24" s="19">
        <v>4827920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1661081040</v>
      </c>
      <c r="D25" s="40">
        <f>+D5+D9+D15+D19+D24</f>
        <v>0</v>
      </c>
      <c r="E25" s="41">
        <f t="shared" si="4"/>
        <v>1737336708</v>
      </c>
      <c r="F25" s="42">
        <f t="shared" si="4"/>
        <v>1737336708</v>
      </c>
      <c r="G25" s="42">
        <f t="shared" si="4"/>
        <v>297197903</v>
      </c>
      <c r="H25" s="42">
        <f t="shared" si="4"/>
        <v>121136288</v>
      </c>
      <c r="I25" s="42">
        <f t="shared" si="4"/>
        <v>100589512</v>
      </c>
      <c r="J25" s="42">
        <f t="shared" si="4"/>
        <v>518923703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518923703</v>
      </c>
      <c r="X25" s="42">
        <f t="shared" si="4"/>
        <v>562417444</v>
      </c>
      <c r="Y25" s="42">
        <f t="shared" si="4"/>
        <v>-43493741</v>
      </c>
      <c r="Z25" s="43">
        <f>+IF(X25&lt;&gt;0,+(Y25/X25)*100,0)</f>
        <v>-7.733355617611321</v>
      </c>
      <c r="AA25" s="40">
        <f>+AA5+AA9+AA15+AA19+AA24</f>
        <v>1737336708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411553235</v>
      </c>
      <c r="D28" s="19">
        <f>SUM(D29:D31)</f>
        <v>0</v>
      </c>
      <c r="E28" s="20">
        <f t="shared" si="5"/>
        <v>526701819</v>
      </c>
      <c r="F28" s="21">
        <f t="shared" si="5"/>
        <v>526701819</v>
      </c>
      <c r="G28" s="21">
        <f t="shared" si="5"/>
        <v>29900404</v>
      </c>
      <c r="H28" s="21">
        <f t="shared" si="5"/>
        <v>78504532</v>
      </c>
      <c r="I28" s="21">
        <f t="shared" si="5"/>
        <v>29757519</v>
      </c>
      <c r="J28" s="21">
        <f t="shared" si="5"/>
        <v>138162455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138162455</v>
      </c>
      <c r="X28" s="21">
        <f t="shared" si="5"/>
        <v>212647000</v>
      </c>
      <c r="Y28" s="21">
        <f t="shared" si="5"/>
        <v>-74484545</v>
      </c>
      <c r="Z28" s="4">
        <f>+IF(X28&lt;&gt;0,+(Y28/X28)*100,0)</f>
        <v>-35.02731992456983</v>
      </c>
      <c r="AA28" s="19">
        <f>SUM(AA29:AA31)</f>
        <v>526701819</v>
      </c>
    </row>
    <row r="29" spans="1:27" ht="13.5">
      <c r="A29" s="5" t="s">
        <v>33</v>
      </c>
      <c r="B29" s="3"/>
      <c r="C29" s="22">
        <v>275660698</v>
      </c>
      <c r="D29" s="22"/>
      <c r="E29" s="23">
        <v>366399849</v>
      </c>
      <c r="F29" s="24">
        <v>366399849</v>
      </c>
      <c r="G29" s="24">
        <v>15613257</v>
      </c>
      <c r="H29" s="24">
        <v>64808977</v>
      </c>
      <c r="I29" s="24">
        <v>14845208</v>
      </c>
      <c r="J29" s="24">
        <v>95267442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95267442</v>
      </c>
      <c r="X29" s="24">
        <v>176618000</v>
      </c>
      <c r="Y29" s="24">
        <v>-81350558</v>
      </c>
      <c r="Z29" s="6">
        <v>-46.06</v>
      </c>
      <c r="AA29" s="22">
        <v>366399849</v>
      </c>
    </row>
    <row r="30" spans="1:27" ht="13.5">
      <c r="A30" s="5" t="s">
        <v>34</v>
      </c>
      <c r="B30" s="3"/>
      <c r="C30" s="25">
        <v>77954350</v>
      </c>
      <c r="D30" s="25"/>
      <c r="E30" s="26">
        <v>92131439</v>
      </c>
      <c r="F30" s="27">
        <v>92131439</v>
      </c>
      <c r="G30" s="27">
        <v>6363774</v>
      </c>
      <c r="H30" s="27">
        <v>6475453</v>
      </c>
      <c r="I30" s="27">
        <v>7419933</v>
      </c>
      <c r="J30" s="27">
        <v>20259160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20259160</v>
      </c>
      <c r="X30" s="27">
        <v>21029000</v>
      </c>
      <c r="Y30" s="27">
        <v>-769840</v>
      </c>
      <c r="Z30" s="7">
        <v>-3.66</v>
      </c>
      <c r="AA30" s="25">
        <v>92131439</v>
      </c>
    </row>
    <row r="31" spans="1:27" ht="13.5">
      <c r="A31" s="5" t="s">
        <v>35</v>
      </c>
      <c r="B31" s="3"/>
      <c r="C31" s="22">
        <v>57938187</v>
      </c>
      <c r="D31" s="22"/>
      <c r="E31" s="23">
        <v>68170531</v>
      </c>
      <c r="F31" s="24">
        <v>68170531</v>
      </c>
      <c r="G31" s="24">
        <v>7923373</v>
      </c>
      <c r="H31" s="24">
        <v>7220102</v>
      </c>
      <c r="I31" s="24">
        <v>7492378</v>
      </c>
      <c r="J31" s="24">
        <v>22635853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22635853</v>
      </c>
      <c r="X31" s="24">
        <v>15000000</v>
      </c>
      <c r="Y31" s="24">
        <v>7635853</v>
      </c>
      <c r="Z31" s="6">
        <v>50.91</v>
      </c>
      <c r="AA31" s="22">
        <v>68170531</v>
      </c>
    </row>
    <row r="32" spans="1:27" ht="13.5">
      <c r="A32" s="2" t="s">
        <v>36</v>
      </c>
      <c r="B32" s="3"/>
      <c r="C32" s="19">
        <f aca="true" t="shared" si="6" ref="C32:Y32">SUM(C33:C37)</f>
        <v>181879275</v>
      </c>
      <c r="D32" s="19">
        <f>SUM(D33:D37)</f>
        <v>0</v>
      </c>
      <c r="E32" s="20">
        <f t="shared" si="6"/>
        <v>197168523</v>
      </c>
      <c r="F32" s="21">
        <f t="shared" si="6"/>
        <v>197168523</v>
      </c>
      <c r="G32" s="21">
        <f t="shared" si="6"/>
        <v>11668226</v>
      </c>
      <c r="H32" s="21">
        <f t="shared" si="6"/>
        <v>16524820</v>
      </c>
      <c r="I32" s="21">
        <f t="shared" si="6"/>
        <v>17588871</v>
      </c>
      <c r="J32" s="21">
        <f t="shared" si="6"/>
        <v>45781917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45781917</v>
      </c>
      <c r="X32" s="21">
        <f t="shared" si="6"/>
        <v>37065000</v>
      </c>
      <c r="Y32" s="21">
        <f t="shared" si="6"/>
        <v>8716917</v>
      </c>
      <c r="Z32" s="4">
        <f>+IF(X32&lt;&gt;0,+(Y32/X32)*100,0)</f>
        <v>23.517919870497774</v>
      </c>
      <c r="AA32" s="19">
        <f>SUM(AA33:AA37)</f>
        <v>197168523</v>
      </c>
    </row>
    <row r="33" spans="1:27" ht="13.5">
      <c r="A33" s="5" t="s">
        <v>37</v>
      </c>
      <c r="B33" s="3"/>
      <c r="C33" s="22">
        <v>60194897</v>
      </c>
      <c r="D33" s="22"/>
      <c r="E33" s="23">
        <v>68816874</v>
      </c>
      <c r="F33" s="24">
        <v>68816874</v>
      </c>
      <c r="G33" s="24">
        <v>1266692</v>
      </c>
      <c r="H33" s="24">
        <v>1486730</v>
      </c>
      <c r="I33" s="24">
        <v>1496889</v>
      </c>
      <c r="J33" s="24">
        <v>4250311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4250311</v>
      </c>
      <c r="X33" s="24">
        <v>12900000</v>
      </c>
      <c r="Y33" s="24">
        <v>-8649689</v>
      </c>
      <c r="Z33" s="6">
        <v>-67.05</v>
      </c>
      <c r="AA33" s="22">
        <v>68816874</v>
      </c>
    </row>
    <row r="34" spans="1:27" ht="13.5">
      <c r="A34" s="5" t="s">
        <v>38</v>
      </c>
      <c r="B34" s="3"/>
      <c r="C34" s="22">
        <v>41575919</v>
      </c>
      <c r="D34" s="22"/>
      <c r="E34" s="23">
        <v>41162377</v>
      </c>
      <c r="F34" s="24">
        <v>41162377</v>
      </c>
      <c r="G34" s="24">
        <v>3909180</v>
      </c>
      <c r="H34" s="24">
        <v>4780544</v>
      </c>
      <c r="I34" s="24">
        <v>5116054</v>
      </c>
      <c r="J34" s="24">
        <v>13805778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13805778</v>
      </c>
      <c r="X34" s="24">
        <v>7890000</v>
      </c>
      <c r="Y34" s="24">
        <v>5915778</v>
      </c>
      <c r="Z34" s="6">
        <v>74.98</v>
      </c>
      <c r="AA34" s="22">
        <v>41162377</v>
      </c>
    </row>
    <row r="35" spans="1:27" ht="13.5">
      <c r="A35" s="5" t="s">
        <v>39</v>
      </c>
      <c r="B35" s="3"/>
      <c r="C35" s="22">
        <v>40758846</v>
      </c>
      <c r="D35" s="22"/>
      <c r="E35" s="23">
        <v>48346384</v>
      </c>
      <c r="F35" s="24">
        <v>48346384</v>
      </c>
      <c r="G35" s="24">
        <v>3762522</v>
      </c>
      <c r="H35" s="24">
        <v>4497602</v>
      </c>
      <c r="I35" s="24">
        <v>4062907</v>
      </c>
      <c r="J35" s="24">
        <v>12323031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12323031</v>
      </c>
      <c r="X35" s="24">
        <v>9600000</v>
      </c>
      <c r="Y35" s="24">
        <v>2723031</v>
      </c>
      <c r="Z35" s="6">
        <v>28.36</v>
      </c>
      <c r="AA35" s="22">
        <v>48346384</v>
      </c>
    </row>
    <row r="36" spans="1:27" ht="13.5">
      <c r="A36" s="5" t="s">
        <v>40</v>
      </c>
      <c r="B36" s="3"/>
      <c r="C36" s="22">
        <v>23113979</v>
      </c>
      <c r="D36" s="22"/>
      <c r="E36" s="23">
        <v>19833167</v>
      </c>
      <c r="F36" s="24">
        <v>19833167</v>
      </c>
      <c r="G36" s="24">
        <v>1444056</v>
      </c>
      <c r="H36" s="24">
        <v>4543848</v>
      </c>
      <c r="I36" s="24">
        <v>5644523</v>
      </c>
      <c r="J36" s="24">
        <v>11632427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11632427</v>
      </c>
      <c r="X36" s="24">
        <v>1930000</v>
      </c>
      <c r="Y36" s="24">
        <v>9702427</v>
      </c>
      <c r="Z36" s="6">
        <v>502.72</v>
      </c>
      <c r="AA36" s="22">
        <v>19833167</v>
      </c>
    </row>
    <row r="37" spans="1:27" ht="13.5">
      <c r="A37" s="5" t="s">
        <v>41</v>
      </c>
      <c r="B37" s="3"/>
      <c r="C37" s="25">
        <v>16235634</v>
      </c>
      <c r="D37" s="25"/>
      <c r="E37" s="26">
        <v>19009721</v>
      </c>
      <c r="F37" s="27">
        <v>19009721</v>
      </c>
      <c r="G37" s="27">
        <v>1285776</v>
      </c>
      <c r="H37" s="27">
        <v>1216096</v>
      </c>
      <c r="I37" s="27">
        <v>1268498</v>
      </c>
      <c r="J37" s="27">
        <v>3770370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3770370</v>
      </c>
      <c r="X37" s="27">
        <v>4745000</v>
      </c>
      <c r="Y37" s="27">
        <v>-974630</v>
      </c>
      <c r="Z37" s="7">
        <v>-20.54</v>
      </c>
      <c r="AA37" s="25">
        <v>19009721</v>
      </c>
    </row>
    <row r="38" spans="1:27" ht="13.5">
      <c r="A38" s="2" t="s">
        <v>42</v>
      </c>
      <c r="B38" s="8"/>
      <c r="C38" s="19">
        <f aca="true" t="shared" si="7" ref="C38:Y38">SUM(C39:C41)</f>
        <v>74087827</v>
      </c>
      <c r="D38" s="19">
        <f>SUM(D39:D41)</f>
        <v>0</v>
      </c>
      <c r="E38" s="20">
        <f t="shared" si="7"/>
        <v>90675336</v>
      </c>
      <c r="F38" s="21">
        <f t="shared" si="7"/>
        <v>90675336</v>
      </c>
      <c r="G38" s="21">
        <f t="shared" si="7"/>
        <v>5992820</v>
      </c>
      <c r="H38" s="21">
        <f t="shared" si="7"/>
        <v>8281683</v>
      </c>
      <c r="I38" s="21">
        <f t="shared" si="7"/>
        <v>8700266</v>
      </c>
      <c r="J38" s="21">
        <f t="shared" si="7"/>
        <v>22974769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22974769</v>
      </c>
      <c r="X38" s="21">
        <f t="shared" si="7"/>
        <v>12800000</v>
      </c>
      <c r="Y38" s="21">
        <f t="shared" si="7"/>
        <v>10174769</v>
      </c>
      <c r="Z38" s="4">
        <f>+IF(X38&lt;&gt;0,+(Y38/X38)*100,0)</f>
        <v>79.4903828125</v>
      </c>
      <c r="AA38" s="19">
        <f>SUM(AA39:AA41)</f>
        <v>90675336</v>
      </c>
    </row>
    <row r="39" spans="1:27" ht="13.5">
      <c r="A39" s="5" t="s">
        <v>43</v>
      </c>
      <c r="B39" s="3"/>
      <c r="C39" s="22">
        <v>22892534</v>
      </c>
      <c r="D39" s="22"/>
      <c r="E39" s="23">
        <v>27406904</v>
      </c>
      <c r="F39" s="24">
        <v>27406904</v>
      </c>
      <c r="G39" s="24">
        <v>3178616</v>
      </c>
      <c r="H39" s="24">
        <v>3599275</v>
      </c>
      <c r="I39" s="24">
        <v>3831473</v>
      </c>
      <c r="J39" s="24">
        <v>10609364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10609364</v>
      </c>
      <c r="X39" s="24">
        <v>3500000</v>
      </c>
      <c r="Y39" s="24">
        <v>7109364</v>
      </c>
      <c r="Z39" s="6">
        <v>203.12</v>
      </c>
      <c r="AA39" s="22">
        <v>27406904</v>
      </c>
    </row>
    <row r="40" spans="1:27" ht="13.5">
      <c r="A40" s="5" t="s">
        <v>44</v>
      </c>
      <c r="B40" s="3"/>
      <c r="C40" s="22">
        <v>51195293</v>
      </c>
      <c r="D40" s="22"/>
      <c r="E40" s="23">
        <v>63268432</v>
      </c>
      <c r="F40" s="24">
        <v>63268432</v>
      </c>
      <c r="G40" s="24">
        <v>2241758</v>
      </c>
      <c r="H40" s="24">
        <v>4000795</v>
      </c>
      <c r="I40" s="24">
        <v>4205966</v>
      </c>
      <c r="J40" s="24">
        <v>10448519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10448519</v>
      </c>
      <c r="X40" s="24">
        <v>9300000</v>
      </c>
      <c r="Y40" s="24">
        <v>1148519</v>
      </c>
      <c r="Z40" s="6">
        <v>12.35</v>
      </c>
      <c r="AA40" s="22">
        <v>63268432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>
        <v>572446</v>
      </c>
      <c r="H41" s="24">
        <v>681613</v>
      </c>
      <c r="I41" s="24">
        <v>662827</v>
      </c>
      <c r="J41" s="24">
        <v>1916886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1916886</v>
      </c>
      <c r="X41" s="24"/>
      <c r="Y41" s="24">
        <v>1916886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727486808</v>
      </c>
      <c r="D42" s="19">
        <f>SUM(D43:D46)</f>
        <v>0</v>
      </c>
      <c r="E42" s="20">
        <f t="shared" si="8"/>
        <v>808892943</v>
      </c>
      <c r="F42" s="21">
        <f t="shared" si="8"/>
        <v>808892943</v>
      </c>
      <c r="G42" s="21">
        <f t="shared" si="8"/>
        <v>13457714</v>
      </c>
      <c r="H42" s="21">
        <f t="shared" si="8"/>
        <v>160280140</v>
      </c>
      <c r="I42" s="21">
        <f t="shared" si="8"/>
        <v>64253793</v>
      </c>
      <c r="J42" s="21">
        <f t="shared" si="8"/>
        <v>237991647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237991647</v>
      </c>
      <c r="X42" s="21">
        <f t="shared" si="8"/>
        <v>192243000</v>
      </c>
      <c r="Y42" s="21">
        <f t="shared" si="8"/>
        <v>45748647</v>
      </c>
      <c r="Z42" s="4">
        <f>+IF(X42&lt;&gt;0,+(Y42/X42)*100,0)</f>
        <v>23.79730185234313</v>
      </c>
      <c r="AA42" s="19">
        <f>SUM(AA43:AA46)</f>
        <v>808892943</v>
      </c>
    </row>
    <row r="43" spans="1:27" ht="13.5">
      <c r="A43" s="5" t="s">
        <v>47</v>
      </c>
      <c r="B43" s="3"/>
      <c r="C43" s="22">
        <v>463369194</v>
      </c>
      <c r="D43" s="22"/>
      <c r="E43" s="23">
        <v>526015044</v>
      </c>
      <c r="F43" s="24">
        <v>526015044</v>
      </c>
      <c r="G43" s="24">
        <v>3531492</v>
      </c>
      <c r="H43" s="24">
        <v>119717912</v>
      </c>
      <c r="I43" s="24">
        <v>47539502</v>
      </c>
      <c r="J43" s="24">
        <v>170788906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170788906</v>
      </c>
      <c r="X43" s="24">
        <v>162001000</v>
      </c>
      <c r="Y43" s="24">
        <v>8787906</v>
      </c>
      <c r="Z43" s="6">
        <v>5.42</v>
      </c>
      <c r="AA43" s="22">
        <v>526015044</v>
      </c>
    </row>
    <row r="44" spans="1:27" ht="13.5">
      <c r="A44" s="5" t="s">
        <v>48</v>
      </c>
      <c r="B44" s="3"/>
      <c r="C44" s="22">
        <v>169011214</v>
      </c>
      <c r="D44" s="22"/>
      <c r="E44" s="23">
        <v>185595895</v>
      </c>
      <c r="F44" s="24">
        <v>185595895</v>
      </c>
      <c r="G44" s="24">
        <v>3843646</v>
      </c>
      <c r="H44" s="24">
        <v>31954013</v>
      </c>
      <c r="I44" s="24">
        <v>7728182</v>
      </c>
      <c r="J44" s="24">
        <v>43525841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43525841</v>
      </c>
      <c r="X44" s="24">
        <v>6000000</v>
      </c>
      <c r="Y44" s="24">
        <v>37525841</v>
      </c>
      <c r="Z44" s="6">
        <v>625.43</v>
      </c>
      <c r="AA44" s="22">
        <v>185595895</v>
      </c>
    </row>
    <row r="45" spans="1:27" ht="13.5">
      <c r="A45" s="5" t="s">
        <v>49</v>
      </c>
      <c r="B45" s="3"/>
      <c r="C45" s="25">
        <v>50636484</v>
      </c>
      <c r="D45" s="25"/>
      <c r="E45" s="26">
        <v>52141475</v>
      </c>
      <c r="F45" s="27">
        <v>52141475</v>
      </c>
      <c r="G45" s="27">
        <v>3287914</v>
      </c>
      <c r="H45" s="27">
        <v>4232046</v>
      </c>
      <c r="I45" s="27">
        <v>4576091</v>
      </c>
      <c r="J45" s="27">
        <v>12096051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12096051</v>
      </c>
      <c r="X45" s="27">
        <v>13012000</v>
      </c>
      <c r="Y45" s="27">
        <v>-915949</v>
      </c>
      <c r="Z45" s="7">
        <v>-7.04</v>
      </c>
      <c r="AA45" s="25">
        <v>52141475</v>
      </c>
    </row>
    <row r="46" spans="1:27" ht="13.5">
      <c r="A46" s="5" t="s">
        <v>50</v>
      </c>
      <c r="B46" s="3"/>
      <c r="C46" s="22">
        <v>44469916</v>
      </c>
      <c r="D46" s="22"/>
      <c r="E46" s="23">
        <v>45140529</v>
      </c>
      <c r="F46" s="24">
        <v>45140529</v>
      </c>
      <c r="G46" s="24">
        <v>2794662</v>
      </c>
      <c r="H46" s="24">
        <v>4376169</v>
      </c>
      <c r="I46" s="24">
        <v>4410018</v>
      </c>
      <c r="J46" s="24">
        <v>11580849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11580849</v>
      </c>
      <c r="X46" s="24">
        <v>11230000</v>
      </c>
      <c r="Y46" s="24">
        <v>350849</v>
      </c>
      <c r="Z46" s="6">
        <v>3.12</v>
      </c>
      <c r="AA46" s="22">
        <v>45140529</v>
      </c>
    </row>
    <row r="47" spans="1:27" ht="13.5">
      <c r="A47" s="2" t="s">
        <v>51</v>
      </c>
      <c r="B47" s="8" t="s">
        <v>52</v>
      </c>
      <c r="C47" s="19">
        <v>9389580</v>
      </c>
      <c r="D47" s="19"/>
      <c r="E47" s="20">
        <v>9144882</v>
      </c>
      <c r="F47" s="21">
        <v>9144882</v>
      </c>
      <c r="G47" s="21">
        <v>697621</v>
      </c>
      <c r="H47" s="21">
        <v>1124686</v>
      </c>
      <c r="I47" s="21">
        <v>1007144</v>
      </c>
      <c r="J47" s="21">
        <v>2829451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2829451</v>
      </c>
      <c r="X47" s="21">
        <v>2286000</v>
      </c>
      <c r="Y47" s="21">
        <v>543451</v>
      </c>
      <c r="Z47" s="4">
        <v>23.77</v>
      </c>
      <c r="AA47" s="19">
        <v>9144882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1404396725</v>
      </c>
      <c r="D48" s="40">
        <f>+D28+D32+D38+D42+D47</f>
        <v>0</v>
      </c>
      <c r="E48" s="41">
        <f t="shared" si="9"/>
        <v>1632583503</v>
      </c>
      <c r="F48" s="42">
        <f t="shared" si="9"/>
        <v>1632583503</v>
      </c>
      <c r="G48" s="42">
        <f t="shared" si="9"/>
        <v>61716785</v>
      </c>
      <c r="H48" s="42">
        <f t="shared" si="9"/>
        <v>264715861</v>
      </c>
      <c r="I48" s="42">
        <f t="shared" si="9"/>
        <v>121307593</v>
      </c>
      <c r="J48" s="42">
        <f t="shared" si="9"/>
        <v>447740239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447740239</v>
      </c>
      <c r="X48" s="42">
        <f t="shared" si="9"/>
        <v>457041000</v>
      </c>
      <c r="Y48" s="42">
        <f t="shared" si="9"/>
        <v>-9300761</v>
      </c>
      <c r="Z48" s="43">
        <f>+IF(X48&lt;&gt;0,+(Y48/X48)*100,0)</f>
        <v>-2.0349948910491618</v>
      </c>
      <c r="AA48" s="40">
        <f>+AA28+AA32+AA38+AA42+AA47</f>
        <v>1632583503</v>
      </c>
    </row>
    <row r="49" spans="1:27" ht="13.5">
      <c r="A49" s="14" t="s">
        <v>58</v>
      </c>
      <c r="B49" s="15"/>
      <c r="C49" s="44">
        <f aca="true" t="shared" si="10" ref="C49:Y49">+C25-C48</f>
        <v>256684315</v>
      </c>
      <c r="D49" s="44">
        <f>+D25-D48</f>
        <v>0</v>
      </c>
      <c r="E49" s="45">
        <f t="shared" si="10"/>
        <v>104753205</v>
      </c>
      <c r="F49" s="46">
        <f t="shared" si="10"/>
        <v>104753205</v>
      </c>
      <c r="G49" s="46">
        <f t="shared" si="10"/>
        <v>235481118</v>
      </c>
      <c r="H49" s="46">
        <f t="shared" si="10"/>
        <v>-143579573</v>
      </c>
      <c r="I49" s="46">
        <f t="shared" si="10"/>
        <v>-20718081</v>
      </c>
      <c r="J49" s="46">
        <f t="shared" si="10"/>
        <v>71183464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71183464</v>
      </c>
      <c r="X49" s="46">
        <f>IF(F25=F48,0,X25-X48)</f>
        <v>105376444</v>
      </c>
      <c r="Y49" s="46">
        <f t="shared" si="10"/>
        <v>-34192980</v>
      </c>
      <c r="Z49" s="47">
        <f>+IF(X49&lt;&gt;0,+(Y49/X49)*100,0)</f>
        <v>-32.44840943769179</v>
      </c>
      <c r="AA49" s="44">
        <f>+AA25-AA48</f>
        <v>104753205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90299325</v>
      </c>
      <c r="D5" s="19">
        <f>SUM(D6:D8)</f>
        <v>0</v>
      </c>
      <c r="E5" s="20">
        <f t="shared" si="0"/>
        <v>71433900</v>
      </c>
      <c r="F5" s="21">
        <f t="shared" si="0"/>
        <v>71433900</v>
      </c>
      <c r="G5" s="21">
        <f t="shared" si="0"/>
        <v>40219961</v>
      </c>
      <c r="H5" s="21">
        <f t="shared" si="0"/>
        <v>1860817</v>
      </c>
      <c r="I5" s="21">
        <f t="shared" si="0"/>
        <v>1808643</v>
      </c>
      <c r="J5" s="21">
        <f t="shared" si="0"/>
        <v>43889421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43889421</v>
      </c>
      <c r="X5" s="21">
        <f t="shared" si="0"/>
        <v>22661000</v>
      </c>
      <c r="Y5" s="21">
        <f t="shared" si="0"/>
        <v>21228421</v>
      </c>
      <c r="Z5" s="4">
        <f>+IF(X5&lt;&gt;0,+(Y5/X5)*100,0)</f>
        <v>93.67821808393275</v>
      </c>
      <c r="AA5" s="19">
        <f>SUM(AA6:AA8)</f>
        <v>71433900</v>
      </c>
    </row>
    <row r="6" spans="1:27" ht="13.5">
      <c r="A6" s="5" t="s">
        <v>33</v>
      </c>
      <c r="B6" s="3"/>
      <c r="C6" s="22">
        <v>25105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90274220</v>
      </c>
      <c r="D7" s="25"/>
      <c r="E7" s="26">
        <v>71433900</v>
      </c>
      <c r="F7" s="27">
        <v>71433900</v>
      </c>
      <c r="G7" s="27">
        <v>40219961</v>
      </c>
      <c r="H7" s="27">
        <v>1860817</v>
      </c>
      <c r="I7" s="27">
        <v>1808643</v>
      </c>
      <c r="J7" s="27">
        <v>43889421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43889421</v>
      </c>
      <c r="X7" s="27">
        <v>22661000</v>
      </c>
      <c r="Y7" s="27">
        <v>21228421</v>
      </c>
      <c r="Z7" s="7">
        <v>93.68</v>
      </c>
      <c r="AA7" s="25">
        <v>71433900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161717</v>
      </c>
      <c r="D9" s="19">
        <f>SUM(D10:D14)</f>
        <v>0</v>
      </c>
      <c r="E9" s="20">
        <f t="shared" si="1"/>
        <v>850100</v>
      </c>
      <c r="F9" s="21">
        <f t="shared" si="1"/>
        <v>850100</v>
      </c>
      <c r="G9" s="21">
        <f t="shared" si="1"/>
        <v>4098</v>
      </c>
      <c r="H9" s="21">
        <f t="shared" si="1"/>
        <v>2597</v>
      </c>
      <c r="I9" s="21">
        <f t="shared" si="1"/>
        <v>4300</v>
      </c>
      <c r="J9" s="21">
        <f t="shared" si="1"/>
        <v>10995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10995</v>
      </c>
      <c r="X9" s="21">
        <f t="shared" si="1"/>
        <v>6999</v>
      </c>
      <c r="Y9" s="21">
        <f t="shared" si="1"/>
        <v>3996</v>
      </c>
      <c r="Z9" s="4">
        <f>+IF(X9&lt;&gt;0,+(Y9/X9)*100,0)</f>
        <v>57.09387055293613</v>
      </c>
      <c r="AA9" s="19">
        <f>SUM(AA10:AA14)</f>
        <v>850100</v>
      </c>
    </row>
    <row r="10" spans="1:27" ht="13.5">
      <c r="A10" s="5" t="s">
        <v>37</v>
      </c>
      <c r="B10" s="3"/>
      <c r="C10" s="22">
        <v>32608</v>
      </c>
      <c r="D10" s="22"/>
      <c r="E10" s="23">
        <v>850100</v>
      </c>
      <c r="F10" s="24">
        <v>850100</v>
      </c>
      <c r="G10" s="24">
        <v>4098</v>
      </c>
      <c r="H10" s="24">
        <v>2597</v>
      </c>
      <c r="I10" s="24">
        <v>4300</v>
      </c>
      <c r="J10" s="24">
        <v>10995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10995</v>
      </c>
      <c r="X10" s="24">
        <v>6999</v>
      </c>
      <c r="Y10" s="24">
        <v>3996</v>
      </c>
      <c r="Z10" s="6">
        <v>57.09</v>
      </c>
      <c r="AA10" s="22">
        <v>850100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129109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14540875</v>
      </c>
      <c r="D15" s="19">
        <f>SUM(D16:D18)</f>
        <v>0</v>
      </c>
      <c r="E15" s="20">
        <f t="shared" si="2"/>
        <v>15550</v>
      </c>
      <c r="F15" s="21">
        <f t="shared" si="2"/>
        <v>15550</v>
      </c>
      <c r="G15" s="21">
        <f t="shared" si="2"/>
        <v>439</v>
      </c>
      <c r="H15" s="21">
        <f t="shared" si="2"/>
        <v>892</v>
      </c>
      <c r="I15" s="21">
        <f t="shared" si="2"/>
        <v>2410</v>
      </c>
      <c r="J15" s="21">
        <f t="shared" si="2"/>
        <v>3741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3741</v>
      </c>
      <c r="X15" s="21">
        <f t="shared" si="2"/>
        <v>4020</v>
      </c>
      <c r="Y15" s="21">
        <f t="shared" si="2"/>
        <v>-279</v>
      </c>
      <c r="Z15" s="4">
        <f>+IF(X15&lt;&gt;0,+(Y15/X15)*100,0)</f>
        <v>-6.940298507462686</v>
      </c>
      <c r="AA15" s="19">
        <f>SUM(AA16:AA18)</f>
        <v>15550</v>
      </c>
    </row>
    <row r="16" spans="1:27" ht="13.5">
      <c r="A16" s="5" t="s">
        <v>43</v>
      </c>
      <c r="B16" s="3"/>
      <c r="C16" s="22">
        <v>9505</v>
      </c>
      <c r="D16" s="22"/>
      <c r="E16" s="23">
        <v>15550</v>
      </c>
      <c r="F16" s="24">
        <v>15550</v>
      </c>
      <c r="G16" s="24">
        <v>439</v>
      </c>
      <c r="H16" s="24">
        <v>892</v>
      </c>
      <c r="I16" s="24">
        <v>2410</v>
      </c>
      <c r="J16" s="24">
        <v>3741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3741</v>
      </c>
      <c r="X16" s="24">
        <v>4020</v>
      </c>
      <c r="Y16" s="24">
        <v>-279</v>
      </c>
      <c r="Z16" s="6">
        <v>-6.94</v>
      </c>
      <c r="AA16" s="22">
        <v>15550</v>
      </c>
    </row>
    <row r="17" spans="1:27" ht="13.5">
      <c r="A17" s="5" t="s">
        <v>44</v>
      </c>
      <c r="B17" s="3"/>
      <c r="C17" s="22">
        <v>14531370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35937180</v>
      </c>
      <c r="D19" s="19">
        <f>SUM(D20:D23)</f>
        <v>0</v>
      </c>
      <c r="E19" s="20">
        <f t="shared" si="3"/>
        <v>38220000</v>
      </c>
      <c r="F19" s="21">
        <f t="shared" si="3"/>
        <v>38220000</v>
      </c>
      <c r="G19" s="21">
        <f t="shared" si="3"/>
        <v>3958318</v>
      </c>
      <c r="H19" s="21">
        <f t="shared" si="3"/>
        <v>3386756</v>
      </c>
      <c r="I19" s="21">
        <f t="shared" si="3"/>
        <v>3298773</v>
      </c>
      <c r="J19" s="21">
        <f t="shared" si="3"/>
        <v>10643847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10643847</v>
      </c>
      <c r="X19" s="21">
        <f t="shared" si="3"/>
        <v>9719000</v>
      </c>
      <c r="Y19" s="21">
        <f t="shared" si="3"/>
        <v>924847</v>
      </c>
      <c r="Z19" s="4">
        <f>+IF(X19&lt;&gt;0,+(Y19/X19)*100,0)</f>
        <v>9.515865829817882</v>
      </c>
      <c r="AA19" s="19">
        <f>SUM(AA20:AA23)</f>
        <v>38220000</v>
      </c>
    </row>
    <row r="20" spans="1:27" ht="13.5">
      <c r="A20" s="5" t="s">
        <v>47</v>
      </c>
      <c r="B20" s="3"/>
      <c r="C20" s="22">
        <v>16705436</v>
      </c>
      <c r="D20" s="22"/>
      <c r="E20" s="23">
        <v>20020000</v>
      </c>
      <c r="F20" s="24">
        <v>20020000</v>
      </c>
      <c r="G20" s="24">
        <v>2219617</v>
      </c>
      <c r="H20" s="24">
        <v>1682189</v>
      </c>
      <c r="I20" s="24">
        <v>1597828</v>
      </c>
      <c r="J20" s="24">
        <v>5499634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5499634</v>
      </c>
      <c r="X20" s="24">
        <v>5200000</v>
      </c>
      <c r="Y20" s="24">
        <v>299634</v>
      </c>
      <c r="Z20" s="6">
        <v>5.76</v>
      </c>
      <c r="AA20" s="22">
        <v>20020000</v>
      </c>
    </row>
    <row r="21" spans="1:27" ht="13.5">
      <c r="A21" s="5" t="s">
        <v>48</v>
      </c>
      <c r="B21" s="3"/>
      <c r="C21" s="22">
        <v>11337751</v>
      </c>
      <c r="D21" s="22"/>
      <c r="E21" s="23">
        <v>10000000</v>
      </c>
      <c r="F21" s="24">
        <v>10000000</v>
      </c>
      <c r="G21" s="24">
        <v>1033347</v>
      </c>
      <c r="H21" s="24">
        <v>938122</v>
      </c>
      <c r="I21" s="24">
        <v>953986</v>
      </c>
      <c r="J21" s="24">
        <v>2925455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2925455</v>
      </c>
      <c r="X21" s="24">
        <v>2470000</v>
      </c>
      <c r="Y21" s="24">
        <v>455455</v>
      </c>
      <c r="Z21" s="6">
        <v>18.44</v>
      </c>
      <c r="AA21" s="22">
        <v>10000000</v>
      </c>
    </row>
    <row r="22" spans="1:27" ht="13.5">
      <c r="A22" s="5" t="s">
        <v>49</v>
      </c>
      <c r="B22" s="3"/>
      <c r="C22" s="25">
        <v>2624706</v>
      </c>
      <c r="D22" s="25"/>
      <c r="E22" s="26">
        <v>2200000</v>
      </c>
      <c r="F22" s="27">
        <v>2200000</v>
      </c>
      <c r="G22" s="27">
        <v>170987</v>
      </c>
      <c r="H22" s="27">
        <v>235585</v>
      </c>
      <c r="I22" s="27">
        <v>200833</v>
      </c>
      <c r="J22" s="27">
        <v>607405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607405</v>
      </c>
      <c r="X22" s="27">
        <v>549000</v>
      </c>
      <c r="Y22" s="27">
        <v>58405</v>
      </c>
      <c r="Z22" s="7">
        <v>10.64</v>
      </c>
      <c r="AA22" s="25">
        <v>2200000</v>
      </c>
    </row>
    <row r="23" spans="1:27" ht="13.5">
      <c r="A23" s="5" t="s">
        <v>50</v>
      </c>
      <c r="B23" s="3"/>
      <c r="C23" s="22">
        <v>5269287</v>
      </c>
      <c r="D23" s="22"/>
      <c r="E23" s="23">
        <v>6000000</v>
      </c>
      <c r="F23" s="24">
        <v>6000000</v>
      </c>
      <c r="G23" s="24">
        <v>534367</v>
      </c>
      <c r="H23" s="24">
        <v>530860</v>
      </c>
      <c r="I23" s="24">
        <v>546126</v>
      </c>
      <c r="J23" s="24">
        <v>1611353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1611353</v>
      </c>
      <c r="X23" s="24">
        <v>1500000</v>
      </c>
      <c r="Y23" s="24">
        <v>111353</v>
      </c>
      <c r="Z23" s="6">
        <v>7.42</v>
      </c>
      <c r="AA23" s="22">
        <v>6000000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140939097</v>
      </c>
      <c r="D25" s="40">
        <f>+D5+D9+D15+D19+D24</f>
        <v>0</v>
      </c>
      <c r="E25" s="41">
        <f t="shared" si="4"/>
        <v>110519550</v>
      </c>
      <c r="F25" s="42">
        <f t="shared" si="4"/>
        <v>110519550</v>
      </c>
      <c r="G25" s="42">
        <f t="shared" si="4"/>
        <v>44182816</v>
      </c>
      <c r="H25" s="42">
        <f t="shared" si="4"/>
        <v>5251062</v>
      </c>
      <c r="I25" s="42">
        <f t="shared" si="4"/>
        <v>5114126</v>
      </c>
      <c r="J25" s="42">
        <f t="shared" si="4"/>
        <v>54548004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54548004</v>
      </c>
      <c r="X25" s="42">
        <f t="shared" si="4"/>
        <v>32391019</v>
      </c>
      <c r="Y25" s="42">
        <f t="shared" si="4"/>
        <v>22156985</v>
      </c>
      <c r="Z25" s="43">
        <f>+IF(X25&lt;&gt;0,+(Y25/X25)*100,0)</f>
        <v>68.4047173693424</v>
      </c>
      <c r="AA25" s="40">
        <f>+AA5+AA9+AA15+AA19+AA24</f>
        <v>110519550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64637228</v>
      </c>
      <c r="D28" s="19">
        <f>SUM(D29:D31)</f>
        <v>0</v>
      </c>
      <c r="E28" s="20">
        <f t="shared" si="5"/>
        <v>47995297</v>
      </c>
      <c r="F28" s="21">
        <f t="shared" si="5"/>
        <v>47995297</v>
      </c>
      <c r="G28" s="21">
        <f t="shared" si="5"/>
        <v>6549102</v>
      </c>
      <c r="H28" s="21">
        <f t="shared" si="5"/>
        <v>3864915</v>
      </c>
      <c r="I28" s="21">
        <f t="shared" si="5"/>
        <v>4092766</v>
      </c>
      <c r="J28" s="21">
        <f t="shared" si="5"/>
        <v>14506783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14506783</v>
      </c>
      <c r="X28" s="21">
        <f t="shared" si="5"/>
        <v>11874000</v>
      </c>
      <c r="Y28" s="21">
        <f t="shared" si="5"/>
        <v>2632783</v>
      </c>
      <c r="Z28" s="4">
        <f>+IF(X28&lt;&gt;0,+(Y28/X28)*100,0)</f>
        <v>22.17267138285329</v>
      </c>
      <c r="AA28" s="19">
        <f>SUM(AA29:AA31)</f>
        <v>47995297</v>
      </c>
    </row>
    <row r="29" spans="1:27" ht="13.5">
      <c r="A29" s="5" t="s">
        <v>33</v>
      </c>
      <c r="B29" s="3"/>
      <c r="C29" s="22">
        <v>9096932</v>
      </c>
      <c r="D29" s="22"/>
      <c r="E29" s="23">
        <v>13380269</v>
      </c>
      <c r="F29" s="24">
        <v>13380269</v>
      </c>
      <c r="G29" s="24">
        <v>1257553</v>
      </c>
      <c r="H29" s="24">
        <v>858362</v>
      </c>
      <c r="I29" s="24">
        <v>966519</v>
      </c>
      <c r="J29" s="24">
        <v>3082434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3082434</v>
      </c>
      <c r="X29" s="24">
        <v>3345000</v>
      </c>
      <c r="Y29" s="24">
        <v>-262566</v>
      </c>
      <c r="Z29" s="6">
        <v>-7.85</v>
      </c>
      <c r="AA29" s="22">
        <v>13380269</v>
      </c>
    </row>
    <row r="30" spans="1:27" ht="13.5">
      <c r="A30" s="5" t="s">
        <v>34</v>
      </c>
      <c r="B30" s="3"/>
      <c r="C30" s="25">
        <v>50201168</v>
      </c>
      <c r="D30" s="25"/>
      <c r="E30" s="26">
        <v>29012148</v>
      </c>
      <c r="F30" s="27">
        <v>29012148</v>
      </c>
      <c r="G30" s="27">
        <v>4794700</v>
      </c>
      <c r="H30" s="27">
        <v>2604864</v>
      </c>
      <c r="I30" s="27">
        <v>2577429</v>
      </c>
      <c r="J30" s="27">
        <v>9976993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9976993</v>
      </c>
      <c r="X30" s="27">
        <v>7128000</v>
      </c>
      <c r="Y30" s="27">
        <v>2848993</v>
      </c>
      <c r="Z30" s="7">
        <v>39.97</v>
      </c>
      <c r="AA30" s="25">
        <v>29012148</v>
      </c>
    </row>
    <row r="31" spans="1:27" ht="13.5">
      <c r="A31" s="5" t="s">
        <v>35</v>
      </c>
      <c r="B31" s="3"/>
      <c r="C31" s="22">
        <v>5339128</v>
      </c>
      <c r="D31" s="22"/>
      <c r="E31" s="23">
        <v>5602880</v>
      </c>
      <c r="F31" s="24">
        <v>5602880</v>
      </c>
      <c r="G31" s="24">
        <v>496849</v>
      </c>
      <c r="H31" s="24">
        <v>401689</v>
      </c>
      <c r="I31" s="24">
        <v>548818</v>
      </c>
      <c r="J31" s="24">
        <v>1447356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1447356</v>
      </c>
      <c r="X31" s="24">
        <v>1401000</v>
      </c>
      <c r="Y31" s="24">
        <v>46356</v>
      </c>
      <c r="Z31" s="6">
        <v>3.31</v>
      </c>
      <c r="AA31" s="22">
        <v>5602880</v>
      </c>
    </row>
    <row r="32" spans="1:27" ht="13.5">
      <c r="A32" s="2" t="s">
        <v>36</v>
      </c>
      <c r="B32" s="3"/>
      <c r="C32" s="19">
        <f aca="true" t="shared" si="6" ref="C32:Y32">SUM(C33:C37)</f>
        <v>3376269</v>
      </c>
      <c r="D32" s="19">
        <f>SUM(D33:D37)</f>
        <v>0</v>
      </c>
      <c r="E32" s="20">
        <f t="shared" si="6"/>
        <v>2464266</v>
      </c>
      <c r="F32" s="21">
        <f t="shared" si="6"/>
        <v>2464266</v>
      </c>
      <c r="G32" s="21">
        <f t="shared" si="6"/>
        <v>247575</v>
      </c>
      <c r="H32" s="21">
        <f t="shared" si="6"/>
        <v>193583</v>
      </c>
      <c r="I32" s="21">
        <f t="shared" si="6"/>
        <v>373520</v>
      </c>
      <c r="J32" s="21">
        <f t="shared" si="6"/>
        <v>814678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814678</v>
      </c>
      <c r="X32" s="21">
        <f t="shared" si="6"/>
        <v>615900</v>
      </c>
      <c r="Y32" s="21">
        <f t="shared" si="6"/>
        <v>198778</v>
      </c>
      <c r="Z32" s="4">
        <f>+IF(X32&lt;&gt;0,+(Y32/X32)*100,0)</f>
        <v>32.274395194025004</v>
      </c>
      <c r="AA32" s="19">
        <f>SUM(AA33:AA37)</f>
        <v>2464266</v>
      </c>
    </row>
    <row r="33" spans="1:27" ht="13.5">
      <c r="A33" s="5" t="s">
        <v>37</v>
      </c>
      <c r="B33" s="3"/>
      <c r="C33" s="22">
        <v>2555546</v>
      </c>
      <c r="D33" s="22"/>
      <c r="E33" s="23">
        <v>2464266</v>
      </c>
      <c r="F33" s="24">
        <v>2464266</v>
      </c>
      <c r="G33" s="24">
        <v>247575</v>
      </c>
      <c r="H33" s="24">
        <v>193583</v>
      </c>
      <c r="I33" s="24">
        <v>277618</v>
      </c>
      <c r="J33" s="24">
        <v>718776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718776</v>
      </c>
      <c r="X33" s="24">
        <v>615900</v>
      </c>
      <c r="Y33" s="24">
        <v>102876</v>
      </c>
      <c r="Z33" s="6">
        <v>16.7</v>
      </c>
      <c r="AA33" s="22">
        <v>2464266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>
        <v>95902</v>
      </c>
      <c r="J34" s="24">
        <v>95902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95902</v>
      </c>
      <c r="X34" s="24"/>
      <c r="Y34" s="24">
        <v>95902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574756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245967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8594913</v>
      </c>
      <c r="D38" s="19">
        <f>SUM(D39:D41)</f>
        <v>0</v>
      </c>
      <c r="E38" s="20">
        <f t="shared" si="7"/>
        <v>5807124</v>
      </c>
      <c r="F38" s="21">
        <f t="shared" si="7"/>
        <v>5807124</v>
      </c>
      <c r="G38" s="21">
        <f t="shared" si="7"/>
        <v>292858</v>
      </c>
      <c r="H38" s="21">
        <f t="shared" si="7"/>
        <v>946951</v>
      </c>
      <c r="I38" s="21">
        <f t="shared" si="7"/>
        <v>216515</v>
      </c>
      <c r="J38" s="21">
        <f t="shared" si="7"/>
        <v>1456324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1456324</v>
      </c>
      <c r="X38" s="21">
        <f t="shared" si="7"/>
        <v>1451250</v>
      </c>
      <c r="Y38" s="21">
        <f t="shared" si="7"/>
        <v>5074</v>
      </c>
      <c r="Z38" s="4">
        <f>+IF(X38&lt;&gt;0,+(Y38/X38)*100,0)</f>
        <v>0.3496296296296296</v>
      </c>
      <c r="AA38" s="19">
        <f>SUM(AA39:AA41)</f>
        <v>5807124</v>
      </c>
    </row>
    <row r="39" spans="1:27" ht="13.5">
      <c r="A39" s="5" t="s">
        <v>43</v>
      </c>
      <c r="B39" s="3"/>
      <c r="C39" s="22">
        <v>7923946</v>
      </c>
      <c r="D39" s="22"/>
      <c r="E39" s="23">
        <v>4993875</v>
      </c>
      <c r="F39" s="24">
        <v>4993875</v>
      </c>
      <c r="G39" s="24">
        <v>239493</v>
      </c>
      <c r="H39" s="24">
        <v>895136</v>
      </c>
      <c r="I39" s="24">
        <v>216515</v>
      </c>
      <c r="J39" s="24">
        <v>1351144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1351144</v>
      </c>
      <c r="X39" s="24">
        <v>1248000</v>
      </c>
      <c r="Y39" s="24">
        <v>103144</v>
      </c>
      <c r="Z39" s="6">
        <v>8.26</v>
      </c>
      <c r="AA39" s="22">
        <v>4993875</v>
      </c>
    </row>
    <row r="40" spans="1:27" ht="13.5">
      <c r="A40" s="5" t="s">
        <v>44</v>
      </c>
      <c r="B40" s="3"/>
      <c r="C40" s="22">
        <v>670967</v>
      </c>
      <c r="D40" s="22"/>
      <c r="E40" s="23">
        <v>813249</v>
      </c>
      <c r="F40" s="24">
        <v>813249</v>
      </c>
      <c r="G40" s="24">
        <v>53365</v>
      </c>
      <c r="H40" s="24">
        <v>51815</v>
      </c>
      <c r="I40" s="24"/>
      <c r="J40" s="24">
        <v>105180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105180</v>
      </c>
      <c r="X40" s="24">
        <v>203250</v>
      </c>
      <c r="Y40" s="24">
        <v>-98070</v>
      </c>
      <c r="Z40" s="6">
        <v>-48.25</v>
      </c>
      <c r="AA40" s="22">
        <v>813249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58866878</v>
      </c>
      <c r="D42" s="19">
        <f>SUM(D43:D46)</f>
        <v>0</v>
      </c>
      <c r="E42" s="20">
        <f t="shared" si="8"/>
        <v>54189477</v>
      </c>
      <c r="F42" s="21">
        <f t="shared" si="8"/>
        <v>54189477</v>
      </c>
      <c r="G42" s="21">
        <f t="shared" si="8"/>
        <v>6412383</v>
      </c>
      <c r="H42" s="21">
        <f t="shared" si="8"/>
        <v>2059696</v>
      </c>
      <c r="I42" s="21">
        <f t="shared" si="8"/>
        <v>2101729</v>
      </c>
      <c r="J42" s="21">
        <f t="shared" si="8"/>
        <v>10573808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10573808</v>
      </c>
      <c r="X42" s="21">
        <f t="shared" si="8"/>
        <v>11672250</v>
      </c>
      <c r="Y42" s="21">
        <f t="shared" si="8"/>
        <v>-1098442</v>
      </c>
      <c r="Z42" s="4">
        <f>+IF(X42&lt;&gt;0,+(Y42/X42)*100,0)</f>
        <v>-9.410713444280237</v>
      </c>
      <c r="AA42" s="19">
        <f>SUM(AA43:AA46)</f>
        <v>54189477</v>
      </c>
    </row>
    <row r="43" spans="1:27" ht="13.5">
      <c r="A43" s="5" t="s">
        <v>47</v>
      </c>
      <c r="B43" s="3"/>
      <c r="C43" s="22">
        <v>29100543</v>
      </c>
      <c r="D43" s="22"/>
      <c r="E43" s="23">
        <v>25442665</v>
      </c>
      <c r="F43" s="24">
        <v>25442665</v>
      </c>
      <c r="G43" s="24">
        <v>4478868</v>
      </c>
      <c r="H43" s="24">
        <v>301216</v>
      </c>
      <c r="I43" s="24">
        <v>331620</v>
      </c>
      <c r="J43" s="24">
        <v>5111704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5111704</v>
      </c>
      <c r="X43" s="24">
        <v>5892000</v>
      </c>
      <c r="Y43" s="24">
        <v>-780296</v>
      </c>
      <c r="Z43" s="6">
        <v>-13.24</v>
      </c>
      <c r="AA43" s="22">
        <v>25442665</v>
      </c>
    </row>
    <row r="44" spans="1:27" ht="13.5">
      <c r="A44" s="5" t="s">
        <v>48</v>
      </c>
      <c r="B44" s="3"/>
      <c r="C44" s="22">
        <v>17836055</v>
      </c>
      <c r="D44" s="22"/>
      <c r="E44" s="23">
        <v>16749780</v>
      </c>
      <c r="F44" s="24">
        <v>16749780</v>
      </c>
      <c r="G44" s="24">
        <v>1273365</v>
      </c>
      <c r="H44" s="24">
        <v>1087883</v>
      </c>
      <c r="I44" s="24">
        <v>1036592</v>
      </c>
      <c r="J44" s="24">
        <v>3397840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3397840</v>
      </c>
      <c r="X44" s="24">
        <v>3718500</v>
      </c>
      <c r="Y44" s="24">
        <v>-320660</v>
      </c>
      <c r="Z44" s="6">
        <v>-8.62</v>
      </c>
      <c r="AA44" s="22">
        <v>16749780</v>
      </c>
    </row>
    <row r="45" spans="1:27" ht="13.5">
      <c r="A45" s="5" t="s">
        <v>49</v>
      </c>
      <c r="B45" s="3"/>
      <c r="C45" s="25">
        <v>5715081</v>
      </c>
      <c r="D45" s="25"/>
      <c r="E45" s="26">
        <v>6375142</v>
      </c>
      <c r="F45" s="27">
        <v>6375142</v>
      </c>
      <c r="G45" s="27">
        <v>343261</v>
      </c>
      <c r="H45" s="27">
        <v>351185</v>
      </c>
      <c r="I45" s="27">
        <v>358604</v>
      </c>
      <c r="J45" s="27">
        <v>1053050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1053050</v>
      </c>
      <c r="X45" s="27">
        <v>1125000</v>
      </c>
      <c r="Y45" s="27">
        <v>-71950</v>
      </c>
      <c r="Z45" s="7">
        <v>-6.4</v>
      </c>
      <c r="AA45" s="25">
        <v>6375142</v>
      </c>
    </row>
    <row r="46" spans="1:27" ht="13.5">
      <c r="A46" s="5" t="s">
        <v>50</v>
      </c>
      <c r="B46" s="3"/>
      <c r="C46" s="22">
        <v>6215199</v>
      </c>
      <c r="D46" s="22"/>
      <c r="E46" s="23">
        <v>5621890</v>
      </c>
      <c r="F46" s="24">
        <v>5621890</v>
      </c>
      <c r="G46" s="24">
        <v>316889</v>
      </c>
      <c r="H46" s="24">
        <v>319412</v>
      </c>
      <c r="I46" s="24">
        <v>374913</v>
      </c>
      <c r="J46" s="24">
        <v>1011214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1011214</v>
      </c>
      <c r="X46" s="24">
        <v>936750</v>
      </c>
      <c r="Y46" s="24">
        <v>74464</v>
      </c>
      <c r="Z46" s="6">
        <v>7.95</v>
      </c>
      <c r="AA46" s="22">
        <v>5621890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135475288</v>
      </c>
      <c r="D48" s="40">
        <f>+D28+D32+D38+D42+D47</f>
        <v>0</v>
      </c>
      <c r="E48" s="41">
        <f t="shared" si="9"/>
        <v>110456164</v>
      </c>
      <c r="F48" s="42">
        <f t="shared" si="9"/>
        <v>110456164</v>
      </c>
      <c r="G48" s="42">
        <f t="shared" si="9"/>
        <v>13501918</v>
      </c>
      <c r="H48" s="42">
        <f t="shared" si="9"/>
        <v>7065145</v>
      </c>
      <c r="I48" s="42">
        <f t="shared" si="9"/>
        <v>6784530</v>
      </c>
      <c r="J48" s="42">
        <f t="shared" si="9"/>
        <v>27351593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27351593</v>
      </c>
      <c r="X48" s="42">
        <f t="shared" si="9"/>
        <v>25613400</v>
      </c>
      <c r="Y48" s="42">
        <f t="shared" si="9"/>
        <v>1738193</v>
      </c>
      <c r="Z48" s="43">
        <f>+IF(X48&lt;&gt;0,+(Y48/X48)*100,0)</f>
        <v>6.786264221071783</v>
      </c>
      <c r="AA48" s="40">
        <f>+AA28+AA32+AA38+AA42+AA47</f>
        <v>110456164</v>
      </c>
    </row>
    <row r="49" spans="1:27" ht="13.5">
      <c r="A49" s="14" t="s">
        <v>58</v>
      </c>
      <c r="B49" s="15"/>
      <c r="C49" s="44">
        <f aca="true" t="shared" si="10" ref="C49:Y49">+C25-C48</f>
        <v>5463809</v>
      </c>
      <c r="D49" s="44">
        <f>+D25-D48</f>
        <v>0</v>
      </c>
      <c r="E49" s="45">
        <f t="shared" si="10"/>
        <v>63386</v>
      </c>
      <c r="F49" s="46">
        <f t="shared" si="10"/>
        <v>63386</v>
      </c>
      <c r="G49" s="46">
        <f t="shared" si="10"/>
        <v>30680898</v>
      </c>
      <c r="H49" s="46">
        <f t="shared" si="10"/>
        <v>-1814083</v>
      </c>
      <c r="I49" s="46">
        <f t="shared" si="10"/>
        <v>-1670404</v>
      </c>
      <c r="J49" s="46">
        <f t="shared" si="10"/>
        <v>27196411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27196411</v>
      </c>
      <c r="X49" s="46">
        <f>IF(F25=F48,0,X25-X48)</f>
        <v>6777619</v>
      </c>
      <c r="Y49" s="46">
        <f t="shared" si="10"/>
        <v>20418792</v>
      </c>
      <c r="Z49" s="47">
        <f>+IF(X49&lt;&gt;0,+(Y49/X49)*100,0)</f>
        <v>301.26792314528154</v>
      </c>
      <c r="AA49" s="44">
        <f>+AA25-AA48</f>
        <v>63386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422775252</v>
      </c>
      <c r="F5" s="21">
        <f t="shared" si="0"/>
        <v>422775252</v>
      </c>
      <c r="G5" s="21">
        <f t="shared" si="0"/>
        <v>207805173</v>
      </c>
      <c r="H5" s="21">
        <f t="shared" si="0"/>
        <v>17776099</v>
      </c>
      <c r="I5" s="21">
        <f t="shared" si="0"/>
        <v>37870973</v>
      </c>
      <c r="J5" s="21">
        <f t="shared" si="0"/>
        <v>263452245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263452245</v>
      </c>
      <c r="X5" s="21">
        <f t="shared" si="0"/>
        <v>105693813</v>
      </c>
      <c r="Y5" s="21">
        <f t="shared" si="0"/>
        <v>157758432</v>
      </c>
      <c r="Z5" s="4">
        <f>+IF(X5&lt;&gt;0,+(Y5/X5)*100,0)</f>
        <v>149.2598549737249</v>
      </c>
      <c r="AA5" s="19">
        <f>SUM(AA6:AA8)</f>
        <v>422775252</v>
      </c>
    </row>
    <row r="6" spans="1:27" ht="13.5">
      <c r="A6" s="5" t="s">
        <v>33</v>
      </c>
      <c r="B6" s="3"/>
      <c r="C6" s="22"/>
      <c r="D6" s="22"/>
      <c r="E6" s="23">
        <v>22392000</v>
      </c>
      <c r="F6" s="24">
        <v>22392000</v>
      </c>
      <c r="G6" s="24">
        <v>8768193</v>
      </c>
      <c r="H6" s="24">
        <v>471976</v>
      </c>
      <c r="I6" s="24">
        <v>32621</v>
      </c>
      <c r="J6" s="24">
        <v>9272790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9272790</v>
      </c>
      <c r="X6" s="24">
        <v>5598000</v>
      </c>
      <c r="Y6" s="24">
        <v>3674790</v>
      </c>
      <c r="Z6" s="6">
        <v>65.64</v>
      </c>
      <c r="AA6" s="22">
        <v>22392000</v>
      </c>
    </row>
    <row r="7" spans="1:27" ht="13.5">
      <c r="A7" s="5" t="s">
        <v>34</v>
      </c>
      <c r="B7" s="3"/>
      <c r="C7" s="25"/>
      <c r="D7" s="25"/>
      <c r="E7" s="26">
        <v>400383252</v>
      </c>
      <c r="F7" s="27">
        <v>400383252</v>
      </c>
      <c r="G7" s="27">
        <v>199036980</v>
      </c>
      <c r="H7" s="27">
        <v>17304123</v>
      </c>
      <c r="I7" s="27">
        <v>37838352</v>
      </c>
      <c r="J7" s="27">
        <v>254179455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254179455</v>
      </c>
      <c r="X7" s="27">
        <v>943905</v>
      </c>
      <c r="Y7" s="27">
        <v>253235550</v>
      </c>
      <c r="Z7" s="7">
        <v>26828.5</v>
      </c>
      <c r="AA7" s="25">
        <v>400383252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99151908</v>
      </c>
      <c r="Y8" s="24">
        <v>-99151908</v>
      </c>
      <c r="Z8" s="6">
        <v>-100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8591731</v>
      </c>
      <c r="F9" s="21">
        <f t="shared" si="1"/>
        <v>8591731</v>
      </c>
      <c r="G9" s="21">
        <f t="shared" si="1"/>
        <v>470194</v>
      </c>
      <c r="H9" s="21">
        <f t="shared" si="1"/>
        <v>2209282</v>
      </c>
      <c r="I9" s="21">
        <f t="shared" si="1"/>
        <v>32983</v>
      </c>
      <c r="J9" s="21">
        <f t="shared" si="1"/>
        <v>2712459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2712459</v>
      </c>
      <c r="X9" s="21">
        <f t="shared" si="1"/>
        <v>2147931</v>
      </c>
      <c r="Y9" s="21">
        <f t="shared" si="1"/>
        <v>564528</v>
      </c>
      <c r="Z9" s="4">
        <f>+IF(X9&lt;&gt;0,+(Y9/X9)*100,0)</f>
        <v>26.28240851312263</v>
      </c>
      <c r="AA9" s="19">
        <f>SUM(AA10:AA14)</f>
        <v>8591731</v>
      </c>
    </row>
    <row r="10" spans="1:27" ht="13.5">
      <c r="A10" s="5" t="s">
        <v>37</v>
      </c>
      <c r="B10" s="3"/>
      <c r="C10" s="22"/>
      <c r="D10" s="22"/>
      <c r="E10" s="23">
        <v>1106286</v>
      </c>
      <c r="F10" s="24">
        <v>1106286</v>
      </c>
      <c r="G10" s="24">
        <v>4384</v>
      </c>
      <c r="H10" s="24">
        <v>5557</v>
      </c>
      <c r="I10" s="24">
        <v>4374</v>
      </c>
      <c r="J10" s="24">
        <v>14315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14315</v>
      </c>
      <c r="X10" s="24">
        <v>276570</v>
      </c>
      <c r="Y10" s="24">
        <v>-262255</v>
      </c>
      <c r="Z10" s="6">
        <v>-94.82</v>
      </c>
      <c r="AA10" s="22">
        <v>1106286</v>
      </c>
    </row>
    <row r="11" spans="1:27" ht="13.5">
      <c r="A11" s="5" t="s">
        <v>38</v>
      </c>
      <c r="B11" s="3"/>
      <c r="C11" s="22"/>
      <c r="D11" s="22"/>
      <c r="E11" s="23">
        <v>1073920</v>
      </c>
      <c r="F11" s="24">
        <v>1073920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268479</v>
      </c>
      <c r="Y11" s="24">
        <v>-268479</v>
      </c>
      <c r="Z11" s="6">
        <v>-100</v>
      </c>
      <c r="AA11" s="22">
        <v>1073920</v>
      </c>
    </row>
    <row r="12" spans="1:27" ht="13.5">
      <c r="A12" s="5" t="s">
        <v>39</v>
      </c>
      <c r="B12" s="3"/>
      <c r="C12" s="22"/>
      <c r="D12" s="22"/>
      <c r="E12" s="23">
        <v>3317738</v>
      </c>
      <c r="F12" s="24">
        <v>3317738</v>
      </c>
      <c r="G12" s="24">
        <v>460194</v>
      </c>
      <c r="H12" s="24">
        <v>36496</v>
      </c>
      <c r="I12" s="24">
        <v>25639</v>
      </c>
      <c r="J12" s="24">
        <v>522329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522329</v>
      </c>
      <c r="X12" s="24">
        <v>829434</v>
      </c>
      <c r="Y12" s="24">
        <v>-307105</v>
      </c>
      <c r="Z12" s="6">
        <v>-37.03</v>
      </c>
      <c r="AA12" s="22">
        <v>3317738</v>
      </c>
    </row>
    <row r="13" spans="1:27" ht="13.5">
      <c r="A13" s="5" t="s">
        <v>40</v>
      </c>
      <c r="B13" s="3"/>
      <c r="C13" s="22"/>
      <c r="D13" s="22"/>
      <c r="E13" s="23">
        <v>3091771</v>
      </c>
      <c r="F13" s="24">
        <v>3091771</v>
      </c>
      <c r="G13" s="24"/>
      <c r="H13" s="24">
        <v>2162236</v>
      </c>
      <c r="I13" s="24"/>
      <c r="J13" s="24">
        <v>2162236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2162236</v>
      </c>
      <c r="X13" s="24">
        <v>772944</v>
      </c>
      <c r="Y13" s="24">
        <v>1389292</v>
      </c>
      <c r="Z13" s="6">
        <v>179.74</v>
      </c>
      <c r="AA13" s="22">
        <v>3091771</v>
      </c>
    </row>
    <row r="14" spans="1:27" ht="13.5">
      <c r="A14" s="5" t="s">
        <v>41</v>
      </c>
      <c r="B14" s="3"/>
      <c r="C14" s="25"/>
      <c r="D14" s="25"/>
      <c r="E14" s="26">
        <v>2016</v>
      </c>
      <c r="F14" s="27">
        <v>2016</v>
      </c>
      <c r="G14" s="27">
        <v>5616</v>
      </c>
      <c r="H14" s="27">
        <v>4993</v>
      </c>
      <c r="I14" s="27">
        <v>2970</v>
      </c>
      <c r="J14" s="27">
        <v>13579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13579</v>
      </c>
      <c r="X14" s="27">
        <v>504</v>
      </c>
      <c r="Y14" s="27">
        <v>13075</v>
      </c>
      <c r="Z14" s="7">
        <v>2594.25</v>
      </c>
      <c r="AA14" s="25">
        <v>2016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12895863</v>
      </c>
      <c r="F15" s="21">
        <f t="shared" si="2"/>
        <v>12895863</v>
      </c>
      <c r="G15" s="21">
        <f t="shared" si="2"/>
        <v>2097940</v>
      </c>
      <c r="H15" s="21">
        <f t="shared" si="2"/>
        <v>27891</v>
      </c>
      <c r="I15" s="21">
        <f t="shared" si="2"/>
        <v>1145262</v>
      </c>
      <c r="J15" s="21">
        <f t="shared" si="2"/>
        <v>3271093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3271093</v>
      </c>
      <c r="X15" s="21">
        <f t="shared" si="2"/>
        <v>3223965</v>
      </c>
      <c r="Y15" s="21">
        <f t="shared" si="2"/>
        <v>47128</v>
      </c>
      <c r="Z15" s="4">
        <f>+IF(X15&lt;&gt;0,+(Y15/X15)*100,0)</f>
        <v>1.4618024699399652</v>
      </c>
      <c r="AA15" s="19">
        <f>SUM(AA16:AA18)</f>
        <v>12895863</v>
      </c>
    </row>
    <row r="16" spans="1:27" ht="13.5">
      <c r="A16" s="5" t="s">
        <v>43</v>
      </c>
      <c r="B16" s="3"/>
      <c r="C16" s="22"/>
      <c r="D16" s="22"/>
      <c r="E16" s="23">
        <v>1395863</v>
      </c>
      <c r="F16" s="24">
        <v>1395863</v>
      </c>
      <c r="G16" s="24">
        <v>119657</v>
      </c>
      <c r="H16" s="24">
        <v>44384</v>
      </c>
      <c r="I16" s="24">
        <v>279640</v>
      </c>
      <c r="J16" s="24">
        <v>443681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443681</v>
      </c>
      <c r="X16" s="24">
        <v>348966</v>
      </c>
      <c r="Y16" s="24">
        <v>94715</v>
      </c>
      <c r="Z16" s="6">
        <v>27.14</v>
      </c>
      <c r="AA16" s="22">
        <v>1395863</v>
      </c>
    </row>
    <row r="17" spans="1:27" ht="13.5">
      <c r="A17" s="5" t="s">
        <v>44</v>
      </c>
      <c r="B17" s="3"/>
      <c r="C17" s="22"/>
      <c r="D17" s="22"/>
      <c r="E17" s="23">
        <v>11500000</v>
      </c>
      <c r="F17" s="24">
        <v>11500000</v>
      </c>
      <c r="G17" s="24">
        <v>1978283</v>
      </c>
      <c r="H17" s="24">
        <v>-16493</v>
      </c>
      <c r="I17" s="24">
        <v>865622</v>
      </c>
      <c r="J17" s="24">
        <v>2827412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2827412</v>
      </c>
      <c r="X17" s="24">
        <v>2874999</v>
      </c>
      <c r="Y17" s="24">
        <v>-47587</v>
      </c>
      <c r="Z17" s="6">
        <v>-1.66</v>
      </c>
      <c r="AA17" s="22">
        <v>11500000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275383919</v>
      </c>
      <c r="F19" s="21">
        <f t="shared" si="3"/>
        <v>275383919</v>
      </c>
      <c r="G19" s="21">
        <f t="shared" si="3"/>
        <v>14457571</v>
      </c>
      <c r="H19" s="21">
        <f t="shared" si="3"/>
        <v>16947067</v>
      </c>
      <c r="I19" s="21">
        <f t="shared" si="3"/>
        <v>20761789</v>
      </c>
      <c r="J19" s="21">
        <f t="shared" si="3"/>
        <v>52166427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52166427</v>
      </c>
      <c r="X19" s="21">
        <f t="shared" si="3"/>
        <v>68845980</v>
      </c>
      <c r="Y19" s="21">
        <f t="shared" si="3"/>
        <v>-16679553</v>
      </c>
      <c r="Z19" s="4">
        <f>+IF(X19&lt;&gt;0,+(Y19/X19)*100,0)</f>
        <v>-24.227344864580328</v>
      </c>
      <c r="AA19" s="19">
        <f>SUM(AA20:AA23)</f>
        <v>275383919</v>
      </c>
    </row>
    <row r="20" spans="1:27" ht="13.5">
      <c r="A20" s="5" t="s">
        <v>47</v>
      </c>
      <c r="B20" s="3"/>
      <c r="C20" s="22"/>
      <c r="D20" s="22"/>
      <c r="E20" s="23">
        <v>120756927</v>
      </c>
      <c r="F20" s="24">
        <v>120756927</v>
      </c>
      <c r="G20" s="24">
        <v>8823788</v>
      </c>
      <c r="H20" s="24">
        <v>8935475</v>
      </c>
      <c r="I20" s="24">
        <v>8911544</v>
      </c>
      <c r="J20" s="24">
        <v>26670807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26670807</v>
      </c>
      <c r="X20" s="24">
        <v>28439232</v>
      </c>
      <c r="Y20" s="24">
        <v>-1768425</v>
      </c>
      <c r="Z20" s="6">
        <v>-6.22</v>
      </c>
      <c r="AA20" s="22">
        <v>120756927</v>
      </c>
    </row>
    <row r="21" spans="1:27" ht="13.5">
      <c r="A21" s="5" t="s">
        <v>48</v>
      </c>
      <c r="B21" s="3"/>
      <c r="C21" s="22"/>
      <c r="D21" s="22"/>
      <c r="E21" s="23">
        <v>105691937</v>
      </c>
      <c r="F21" s="24">
        <v>105691937</v>
      </c>
      <c r="G21" s="24">
        <v>3444627</v>
      </c>
      <c r="H21" s="24">
        <v>3923055</v>
      </c>
      <c r="I21" s="24">
        <v>3998994</v>
      </c>
      <c r="J21" s="24">
        <v>11366676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11366676</v>
      </c>
      <c r="X21" s="24">
        <v>27972984</v>
      </c>
      <c r="Y21" s="24">
        <v>-16606308</v>
      </c>
      <c r="Z21" s="6">
        <v>-59.37</v>
      </c>
      <c r="AA21" s="22">
        <v>105691937</v>
      </c>
    </row>
    <row r="22" spans="1:27" ht="13.5">
      <c r="A22" s="5" t="s">
        <v>49</v>
      </c>
      <c r="B22" s="3"/>
      <c r="C22" s="25"/>
      <c r="D22" s="25"/>
      <c r="E22" s="26">
        <v>34019663</v>
      </c>
      <c r="F22" s="27">
        <v>34019663</v>
      </c>
      <c r="G22" s="27">
        <v>993618</v>
      </c>
      <c r="H22" s="27">
        <v>2714979</v>
      </c>
      <c r="I22" s="27">
        <v>6446824</v>
      </c>
      <c r="J22" s="27">
        <v>10155421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10155421</v>
      </c>
      <c r="X22" s="27">
        <v>8704917</v>
      </c>
      <c r="Y22" s="27">
        <v>1450504</v>
      </c>
      <c r="Z22" s="7">
        <v>16.66</v>
      </c>
      <c r="AA22" s="25">
        <v>34019663</v>
      </c>
    </row>
    <row r="23" spans="1:27" ht="13.5">
      <c r="A23" s="5" t="s">
        <v>50</v>
      </c>
      <c r="B23" s="3"/>
      <c r="C23" s="22"/>
      <c r="D23" s="22"/>
      <c r="E23" s="23">
        <v>14915392</v>
      </c>
      <c r="F23" s="24">
        <v>14915392</v>
      </c>
      <c r="G23" s="24">
        <v>1195538</v>
      </c>
      <c r="H23" s="24">
        <v>1373558</v>
      </c>
      <c r="I23" s="24">
        <v>1404427</v>
      </c>
      <c r="J23" s="24">
        <v>3973523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3973523</v>
      </c>
      <c r="X23" s="24">
        <v>3728847</v>
      </c>
      <c r="Y23" s="24">
        <v>244676</v>
      </c>
      <c r="Z23" s="6">
        <v>6.56</v>
      </c>
      <c r="AA23" s="22">
        <v>14915392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719646765</v>
      </c>
      <c r="F25" s="42">
        <f t="shared" si="4"/>
        <v>719646765</v>
      </c>
      <c r="G25" s="42">
        <f t="shared" si="4"/>
        <v>224830878</v>
      </c>
      <c r="H25" s="42">
        <f t="shared" si="4"/>
        <v>36960339</v>
      </c>
      <c r="I25" s="42">
        <f t="shared" si="4"/>
        <v>59811007</v>
      </c>
      <c r="J25" s="42">
        <f t="shared" si="4"/>
        <v>321602224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321602224</v>
      </c>
      <c r="X25" s="42">
        <f t="shared" si="4"/>
        <v>179911689</v>
      </c>
      <c r="Y25" s="42">
        <f t="shared" si="4"/>
        <v>141690535</v>
      </c>
      <c r="Z25" s="43">
        <f>+IF(X25&lt;&gt;0,+(Y25/X25)*100,0)</f>
        <v>78.75560270016697</v>
      </c>
      <c r="AA25" s="40">
        <f>+AA5+AA9+AA15+AA19+AA24</f>
        <v>719646765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84415912</v>
      </c>
      <c r="F28" s="21">
        <f t="shared" si="5"/>
        <v>84415912</v>
      </c>
      <c r="G28" s="21">
        <f t="shared" si="5"/>
        <v>9497890</v>
      </c>
      <c r="H28" s="21">
        <f t="shared" si="5"/>
        <v>3802082</v>
      </c>
      <c r="I28" s="21">
        <f t="shared" si="5"/>
        <v>7024340</v>
      </c>
      <c r="J28" s="21">
        <f t="shared" si="5"/>
        <v>20324312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20324312</v>
      </c>
      <c r="X28" s="21">
        <f t="shared" si="5"/>
        <v>21103980</v>
      </c>
      <c r="Y28" s="21">
        <f t="shared" si="5"/>
        <v>-779668</v>
      </c>
      <c r="Z28" s="4">
        <f>+IF(X28&lt;&gt;0,+(Y28/X28)*100,0)</f>
        <v>-3.6944121440600304</v>
      </c>
      <c r="AA28" s="19">
        <f>SUM(AA29:AA31)</f>
        <v>84415912</v>
      </c>
    </row>
    <row r="29" spans="1:27" ht="13.5">
      <c r="A29" s="5" t="s">
        <v>33</v>
      </c>
      <c r="B29" s="3"/>
      <c r="C29" s="22"/>
      <c r="D29" s="22"/>
      <c r="E29" s="23">
        <v>24026360</v>
      </c>
      <c r="F29" s="24">
        <v>24026360</v>
      </c>
      <c r="G29" s="24">
        <v>6803867</v>
      </c>
      <c r="H29" s="24">
        <v>846643</v>
      </c>
      <c r="I29" s="24">
        <v>4489558</v>
      </c>
      <c r="J29" s="24">
        <v>12140068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12140068</v>
      </c>
      <c r="X29" s="24">
        <v>6006591</v>
      </c>
      <c r="Y29" s="24">
        <v>6133477</v>
      </c>
      <c r="Z29" s="6">
        <v>102.11</v>
      </c>
      <c r="AA29" s="22">
        <v>24026360</v>
      </c>
    </row>
    <row r="30" spans="1:27" ht="13.5">
      <c r="A30" s="5" t="s">
        <v>34</v>
      </c>
      <c r="B30" s="3"/>
      <c r="C30" s="25"/>
      <c r="D30" s="25"/>
      <c r="E30" s="26">
        <v>30415959</v>
      </c>
      <c r="F30" s="27">
        <v>30415959</v>
      </c>
      <c r="G30" s="27">
        <v>1886816</v>
      </c>
      <c r="H30" s="27">
        <v>1830261</v>
      </c>
      <c r="I30" s="27">
        <v>1690649</v>
      </c>
      <c r="J30" s="27">
        <v>5407726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5407726</v>
      </c>
      <c r="X30" s="27">
        <v>7603989</v>
      </c>
      <c r="Y30" s="27">
        <v>-2196263</v>
      </c>
      <c r="Z30" s="7">
        <v>-28.88</v>
      </c>
      <c r="AA30" s="25">
        <v>30415959</v>
      </c>
    </row>
    <row r="31" spans="1:27" ht="13.5">
      <c r="A31" s="5" t="s">
        <v>35</v>
      </c>
      <c r="B31" s="3"/>
      <c r="C31" s="22"/>
      <c r="D31" s="22"/>
      <c r="E31" s="23">
        <v>29973593</v>
      </c>
      <c r="F31" s="24">
        <v>29973593</v>
      </c>
      <c r="G31" s="24">
        <v>807207</v>
      </c>
      <c r="H31" s="24">
        <v>1125178</v>
      </c>
      <c r="I31" s="24">
        <v>844133</v>
      </c>
      <c r="J31" s="24">
        <v>2776518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2776518</v>
      </c>
      <c r="X31" s="24">
        <v>7493400</v>
      </c>
      <c r="Y31" s="24">
        <v>-4716882</v>
      </c>
      <c r="Z31" s="6">
        <v>-62.95</v>
      </c>
      <c r="AA31" s="22">
        <v>29973593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36543047</v>
      </c>
      <c r="F32" s="21">
        <f t="shared" si="6"/>
        <v>36543047</v>
      </c>
      <c r="G32" s="21">
        <f t="shared" si="6"/>
        <v>2287768</v>
      </c>
      <c r="H32" s="21">
        <f t="shared" si="6"/>
        <v>2507473</v>
      </c>
      <c r="I32" s="21">
        <f t="shared" si="6"/>
        <v>2435906</v>
      </c>
      <c r="J32" s="21">
        <f t="shared" si="6"/>
        <v>7231147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7231147</v>
      </c>
      <c r="X32" s="21">
        <f t="shared" si="6"/>
        <v>9135765</v>
      </c>
      <c r="Y32" s="21">
        <f t="shared" si="6"/>
        <v>-1904618</v>
      </c>
      <c r="Z32" s="4">
        <f>+IF(X32&lt;&gt;0,+(Y32/X32)*100,0)</f>
        <v>-20.847931180366395</v>
      </c>
      <c r="AA32" s="19">
        <f>SUM(AA33:AA37)</f>
        <v>36543047</v>
      </c>
    </row>
    <row r="33" spans="1:27" ht="13.5">
      <c r="A33" s="5" t="s">
        <v>37</v>
      </c>
      <c r="B33" s="3"/>
      <c r="C33" s="22"/>
      <c r="D33" s="22"/>
      <c r="E33" s="23">
        <v>22362359</v>
      </c>
      <c r="F33" s="24">
        <v>22362359</v>
      </c>
      <c r="G33" s="24">
        <v>777214</v>
      </c>
      <c r="H33" s="24">
        <v>647750</v>
      </c>
      <c r="I33" s="24">
        <v>775227</v>
      </c>
      <c r="J33" s="24">
        <v>2200191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2200191</v>
      </c>
      <c r="X33" s="24">
        <v>5590590</v>
      </c>
      <c r="Y33" s="24">
        <v>-3390399</v>
      </c>
      <c r="Z33" s="6">
        <v>-60.64</v>
      </c>
      <c r="AA33" s="22">
        <v>22362359</v>
      </c>
    </row>
    <row r="34" spans="1:27" ht="13.5">
      <c r="A34" s="5" t="s">
        <v>38</v>
      </c>
      <c r="B34" s="3"/>
      <c r="C34" s="22"/>
      <c r="D34" s="22"/>
      <c r="E34" s="23">
        <v>5585733</v>
      </c>
      <c r="F34" s="24">
        <v>5585733</v>
      </c>
      <c r="G34" s="24">
        <v>873309</v>
      </c>
      <c r="H34" s="24">
        <v>775225</v>
      </c>
      <c r="I34" s="24">
        <v>963621</v>
      </c>
      <c r="J34" s="24">
        <v>2612155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2612155</v>
      </c>
      <c r="X34" s="24">
        <v>1396434</v>
      </c>
      <c r="Y34" s="24">
        <v>1215721</v>
      </c>
      <c r="Z34" s="6">
        <v>87.06</v>
      </c>
      <c r="AA34" s="22">
        <v>5585733</v>
      </c>
    </row>
    <row r="35" spans="1:27" ht="13.5">
      <c r="A35" s="5" t="s">
        <v>39</v>
      </c>
      <c r="B35" s="3"/>
      <c r="C35" s="22"/>
      <c r="D35" s="22"/>
      <c r="E35" s="23">
        <v>6509124</v>
      </c>
      <c r="F35" s="24">
        <v>6509124</v>
      </c>
      <c r="G35" s="24">
        <v>498587</v>
      </c>
      <c r="H35" s="24">
        <v>373915</v>
      </c>
      <c r="I35" s="24">
        <v>534449</v>
      </c>
      <c r="J35" s="24">
        <v>1406951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1406951</v>
      </c>
      <c r="X35" s="24">
        <v>1627281</v>
      </c>
      <c r="Y35" s="24">
        <v>-220330</v>
      </c>
      <c r="Z35" s="6">
        <v>-13.54</v>
      </c>
      <c r="AA35" s="22">
        <v>6509124</v>
      </c>
    </row>
    <row r="36" spans="1:27" ht="13.5">
      <c r="A36" s="5" t="s">
        <v>40</v>
      </c>
      <c r="B36" s="3"/>
      <c r="C36" s="22"/>
      <c r="D36" s="22"/>
      <c r="E36" s="23">
        <v>134323</v>
      </c>
      <c r="F36" s="24">
        <v>134323</v>
      </c>
      <c r="G36" s="24">
        <v>20161</v>
      </c>
      <c r="H36" s="24">
        <v>598733</v>
      </c>
      <c r="I36" s="24">
        <v>40321</v>
      </c>
      <c r="J36" s="24">
        <v>659215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659215</v>
      </c>
      <c r="X36" s="24">
        <v>33582</v>
      </c>
      <c r="Y36" s="24">
        <v>625633</v>
      </c>
      <c r="Z36" s="6">
        <v>1863</v>
      </c>
      <c r="AA36" s="22">
        <v>134323</v>
      </c>
    </row>
    <row r="37" spans="1:27" ht="13.5">
      <c r="A37" s="5" t="s">
        <v>41</v>
      </c>
      <c r="B37" s="3"/>
      <c r="C37" s="25"/>
      <c r="D37" s="25"/>
      <c r="E37" s="26">
        <v>1951508</v>
      </c>
      <c r="F37" s="27">
        <v>1951508</v>
      </c>
      <c r="G37" s="27">
        <v>118497</v>
      </c>
      <c r="H37" s="27">
        <v>111850</v>
      </c>
      <c r="I37" s="27">
        <v>122288</v>
      </c>
      <c r="J37" s="27">
        <v>352635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352635</v>
      </c>
      <c r="X37" s="27">
        <v>487878</v>
      </c>
      <c r="Y37" s="27">
        <v>-135243</v>
      </c>
      <c r="Z37" s="7">
        <v>-27.72</v>
      </c>
      <c r="AA37" s="25">
        <v>1951508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47344360</v>
      </c>
      <c r="F38" s="21">
        <f t="shared" si="7"/>
        <v>47344360</v>
      </c>
      <c r="G38" s="21">
        <f t="shared" si="7"/>
        <v>1661775</v>
      </c>
      <c r="H38" s="21">
        <f t="shared" si="7"/>
        <v>934669</v>
      </c>
      <c r="I38" s="21">
        <f t="shared" si="7"/>
        <v>3527503</v>
      </c>
      <c r="J38" s="21">
        <f t="shared" si="7"/>
        <v>6123947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6123947</v>
      </c>
      <c r="X38" s="21">
        <f t="shared" si="7"/>
        <v>11836089</v>
      </c>
      <c r="Y38" s="21">
        <f t="shared" si="7"/>
        <v>-5712142</v>
      </c>
      <c r="Z38" s="4">
        <f>+IF(X38&lt;&gt;0,+(Y38/X38)*100,0)</f>
        <v>-48.26038398325663</v>
      </c>
      <c r="AA38" s="19">
        <f>SUM(AA39:AA41)</f>
        <v>47344360</v>
      </c>
    </row>
    <row r="39" spans="1:27" ht="13.5">
      <c r="A39" s="5" t="s">
        <v>43</v>
      </c>
      <c r="B39" s="3"/>
      <c r="C39" s="22"/>
      <c r="D39" s="22"/>
      <c r="E39" s="23">
        <v>28612081</v>
      </c>
      <c r="F39" s="24">
        <v>28612081</v>
      </c>
      <c r="G39" s="24">
        <v>823898</v>
      </c>
      <c r="H39" s="24">
        <v>625267</v>
      </c>
      <c r="I39" s="24">
        <v>2006302</v>
      </c>
      <c r="J39" s="24">
        <v>3455467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3455467</v>
      </c>
      <c r="X39" s="24">
        <v>7153020</v>
      </c>
      <c r="Y39" s="24">
        <v>-3697553</v>
      </c>
      <c r="Z39" s="6">
        <v>-51.69</v>
      </c>
      <c r="AA39" s="22">
        <v>28612081</v>
      </c>
    </row>
    <row r="40" spans="1:27" ht="13.5">
      <c r="A40" s="5" t="s">
        <v>44</v>
      </c>
      <c r="B40" s="3"/>
      <c r="C40" s="22"/>
      <c r="D40" s="22"/>
      <c r="E40" s="23">
        <v>18732279</v>
      </c>
      <c r="F40" s="24">
        <v>18732279</v>
      </c>
      <c r="G40" s="24">
        <v>837877</v>
      </c>
      <c r="H40" s="24">
        <v>309402</v>
      </c>
      <c r="I40" s="24">
        <v>1521201</v>
      </c>
      <c r="J40" s="24">
        <v>2668480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2668480</v>
      </c>
      <c r="X40" s="24">
        <v>4683069</v>
      </c>
      <c r="Y40" s="24">
        <v>-2014589</v>
      </c>
      <c r="Z40" s="6">
        <v>-43.02</v>
      </c>
      <c r="AA40" s="22">
        <v>18732279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198991278</v>
      </c>
      <c r="F42" s="21">
        <f t="shared" si="8"/>
        <v>198991278</v>
      </c>
      <c r="G42" s="21">
        <f t="shared" si="8"/>
        <v>20638036</v>
      </c>
      <c r="H42" s="21">
        <f t="shared" si="8"/>
        <v>14807542</v>
      </c>
      <c r="I42" s="21">
        <f t="shared" si="8"/>
        <v>17717583</v>
      </c>
      <c r="J42" s="21">
        <f t="shared" si="8"/>
        <v>53163161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53163161</v>
      </c>
      <c r="X42" s="21">
        <f t="shared" si="8"/>
        <v>49747818</v>
      </c>
      <c r="Y42" s="21">
        <f t="shared" si="8"/>
        <v>3415343</v>
      </c>
      <c r="Z42" s="4">
        <f>+IF(X42&lt;&gt;0,+(Y42/X42)*100,0)</f>
        <v>6.865312163037984</v>
      </c>
      <c r="AA42" s="19">
        <f>SUM(AA43:AA46)</f>
        <v>198991278</v>
      </c>
    </row>
    <row r="43" spans="1:27" ht="13.5">
      <c r="A43" s="5" t="s">
        <v>47</v>
      </c>
      <c r="B43" s="3"/>
      <c r="C43" s="22"/>
      <c r="D43" s="22"/>
      <c r="E43" s="23">
        <v>126013234</v>
      </c>
      <c r="F43" s="24">
        <v>126013234</v>
      </c>
      <c r="G43" s="24">
        <v>13355900</v>
      </c>
      <c r="H43" s="24">
        <v>11194720</v>
      </c>
      <c r="I43" s="24">
        <v>8763237</v>
      </c>
      <c r="J43" s="24">
        <v>33313857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33313857</v>
      </c>
      <c r="X43" s="24">
        <v>31503309</v>
      </c>
      <c r="Y43" s="24">
        <v>1810548</v>
      </c>
      <c r="Z43" s="6">
        <v>5.75</v>
      </c>
      <c r="AA43" s="22">
        <v>126013234</v>
      </c>
    </row>
    <row r="44" spans="1:27" ht="13.5">
      <c r="A44" s="5" t="s">
        <v>48</v>
      </c>
      <c r="B44" s="3"/>
      <c r="C44" s="22"/>
      <c r="D44" s="22"/>
      <c r="E44" s="23">
        <v>38033907</v>
      </c>
      <c r="F44" s="24">
        <v>38033907</v>
      </c>
      <c r="G44" s="24">
        <v>2381898</v>
      </c>
      <c r="H44" s="24">
        <v>1388578</v>
      </c>
      <c r="I44" s="24">
        <v>3839926</v>
      </c>
      <c r="J44" s="24">
        <v>7610402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7610402</v>
      </c>
      <c r="X44" s="24">
        <v>9508476</v>
      </c>
      <c r="Y44" s="24">
        <v>-1898074</v>
      </c>
      <c r="Z44" s="6">
        <v>-19.96</v>
      </c>
      <c r="AA44" s="22">
        <v>38033907</v>
      </c>
    </row>
    <row r="45" spans="1:27" ht="13.5">
      <c r="A45" s="5" t="s">
        <v>49</v>
      </c>
      <c r="B45" s="3"/>
      <c r="C45" s="25"/>
      <c r="D45" s="25"/>
      <c r="E45" s="26">
        <v>19877643</v>
      </c>
      <c r="F45" s="27">
        <v>19877643</v>
      </c>
      <c r="G45" s="27">
        <v>1652161</v>
      </c>
      <c r="H45" s="27">
        <v>669969</v>
      </c>
      <c r="I45" s="27">
        <v>2728776</v>
      </c>
      <c r="J45" s="27">
        <v>5050906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5050906</v>
      </c>
      <c r="X45" s="27">
        <v>4969410</v>
      </c>
      <c r="Y45" s="27">
        <v>81496</v>
      </c>
      <c r="Z45" s="7">
        <v>1.64</v>
      </c>
      <c r="AA45" s="25">
        <v>19877643</v>
      </c>
    </row>
    <row r="46" spans="1:27" ht="13.5">
      <c r="A46" s="5" t="s">
        <v>50</v>
      </c>
      <c r="B46" s="3"/>
      <c r="C46" s="22"/>
      <c r="D46" s="22"/>
      <c r="E46" s="23">
        <v>15066494</v>
      </c>
      <c r="F46" s="24">
        <v>15066494</v>
      </c>
      <c r="G46" s="24">
        <v>3248077</v>
      </c>
      <c r="H46" s="24">
        <v>1554275</v>
      </c>
      <c r="I46" s="24">
        <v>2385644</v>
      </c>
      <c r="J46" s="24">
        <v>7187996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7187996</v>
      </c>
      <c r="X46" s="24">
        <v>3766623</v>
      </c>
      <c r="Y46" s="24">
        <v>3421373</v>
      </c>
      <c r="Z46" s="6">
        <v>90.83</v>
      </c>
      <c r="AA46" s="22">
        <v>15066494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526858</v>
      </c>
      <c r="H47" s="21">
        <v>470272</v>
      </c>
      <c r="I47" s="21">
        <v>737822</v>
      </c>
      <c r="J47" s="21">
        <v>1734952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1734952</v>
      </c>
      <c r="X47" s="21"/>
      <c r="Y47" s="21">
        <v>1734952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367294597</v>
      </c>
      <c r="F48" s="42">
        <f t="shared" si="9"/>
        <v>367294597</v>
      </c>
      <c r="G48" s="42">
        <f t="shared" si="9"/>
        <v>34612327</v>
      </c>
      <c r="H48" s="42">
        <f t="shared" si="9"/>
        <v>22522038</v>
      </c>
      <c r="I48" s="42">
        <f t="shared" si="9"/>
        <v>31443154</v>
      </c>
      <c r="J48" s="42">
        <f t="shared" si="9"/>
        <v>88577519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88577519</v>
      </c>
      <c r="X48" s="42">
        <f t="shared" si="9"/>
        <v>91823652</v>
      </c>
      <c r="Y48" s="42">
        <f t="shared" si="9"/>
        <v>-3246133</v>
      </c>
      <c r="Z48" s="43">
        <f>+IF(X48&lt;&gt;0,+(Y48/X48)*100,0)</f>
        <v>-3.5351817634088434</v>
      </c>
      <c r="AA48" s="40">
        <f>+AA28+AA32+AA38+AA42+AA47</f>
        <v>367294597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352352168</v>
      </c>
      <c r="F49" s="46">
        <f t="shared" si="10"/>
        <v>352352168</v>
      </c>
      <c r="G49" s="46">
        <f t="shared" si="10"/>
        <v>190218551</v>
      </c>
      <c r="H49" s="46">
        <f t="shared" si="10"/>
        <v>14438301</v>
      </c>
      <c r="I49" s="46">
        <f t="shared" si="10"/>
        <v>28367853</v>
      </c>
      <c r="J49" s="46">
        <f t="shared" si="10"/>
        <v>233024705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233024705</v>
      </c>
      <c r="X49" s="46">
        <f>IF(F25=F48,0,X25-X48)</f>
        <v>88088037</v>
      </c>
      <c r="Y49" s="46">
        <f t="shared" si="10"/>
        <v>144936668</v>
      </c>
      <c r="Z49" s="47">
        <f>+IF(X49&lt;&gt;0,+(Y49/X49)*100,0)</f>
        <v>164.53615375717817</v>
      </c>
      <c r="AA49" s="44">
        <f>+AA25-AA48</f>
        <v>352352168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41805644</v>
      </c>
      <c r="D5" s="19">
        <f>SUM(D6:D8)</f>
        <v>0</v>
      </c>
      <c r="E5" s="20">
        <f t="shared" si="0"/>
        <v>43573064</v>
      </c>
      <c r="F5" s="21">
        <f t="shared" si="0"/>
        <v>43573064</v>
      </c>
      <c r="G5" s="21">
        <f t="shared" si="0"/>
        <v>474203</v>
      </c>
      <c r="H5" s="21">
        <f t="shared" si="0"/>
        <v>15041638</v>
      </c>
      <c r="I5" s="21">
        <f t="shared" si="0"/>
        <v>1671246</v>
      </c>
      <c r="J5" s="21">
        <f t="shared" si="0"/>
        <v>17187087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17187087</v>
      </c>
      <c r="X5" s="21">
        <f t="shared" si="0"/>
        <v>10893267</v>
      </c>
      <c r="Y5" s="21">
        <f t="shared" si="0"/>
        <v>6293820</v>
      </c>
      <c r="Z5" s="4">
        <f>+IF(X5&lt;&gt;0,+(Y5/X5)*100,0)</f>
        <v>57.77715721096344</v>
      </c>
      <c r="AA5" s="19">
        <f>SUM(AA6:AA8)</f>
        <v>43573064</v>
      </c>
    </row>
    <row r="6" spans="1:27" ht="13.5">
      <c r="A6" s="5" t="s">
        <v>33</v>
      </c>
      <c r="B6" s="3"/>
      <c r="C6" s="22">
        <v>32505208</v>
      </c>
      <c r="D6" s="22"/>
      <c r="E6" s="23">
        <v>34772000</v>
      </c>
      <c r="F6" s="24">
        <v>34772000</v>
      </c>
      <c r="G6" s="24">
        <v>30550</v>
      </c>
      <c r="H6" s="24">
        <v>12717528</v>
      </c>
      <c r="I6" s="24">
        <v>1475936</v>
      </c>
      <c r="J6" s="24">
        <v>14224014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14224014</v>
      </c>
      <c r="X6" s="24">
        <v>8693001</v>
      </c>
      <c r="Y6" s="24">
        <v>5531013</v>
      </c>
      <c r="Z6" s="6">
        <v>63.63</v>
      </c>
      <c r="AA6" s="22">
        <v>34772000</v>
      </c>
    </row>
    <row r="7" spans="1:27" ht="13.5">
      <c r="A7" s="5" t="s">
        <v>34</v>
      </c>
      <c r="B7" s="3"/>
      <c r="C7" s="25">
        <v>9156993</v>
      </c>
      <c r="D7" s="25"/>
      <c r="E7" s="26">
        <v>8801064</v>
      </c>
      <c r="F7" s="27">
        <v>8801064</v>
      </c>
      <c r="G7" s="27">
        <v>443653</v>
      </c>
      <c r="H7" s="27">
        <v>2324110</v>
      </c>
      <c r="I7" s="27">
        <v>195310</v>
      </c>
      <c r="J7" s="27">
        <v>2963073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2963073</v>
      </c>
      <c r="X7" s="27">
        <v>2200266</v>
      </c>
      <c r="Y7" s="27">
        <v>762807</v>
      </c>
      <c r="Z7" s="7">
        <v>34.67</v>
      </c>
      <c r="AA7" s="25">
        <v>8801064</v>
      </c>
    </row>
    <row r="8" spans="1:27" ht="13.5">
      <c r="A8" s="5" t="s">
        <v>35</v>
      </c>
      <c r="B8" s="3"/>
      <c r="C8" s="22">
        <v>143443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1407994</v>
      </c>
      <c r="D9" s="19">
        <f>SUM(D10:D14)</f>
        <v>0</v>
      </c>
      <c r="E9" s="20">
        <f t="shared" si="1"/>
        <v>2290500</v>
      </c>
      <c r="F9" s="21">
        <f t="shared" si="1"/>
        <v>2290500</v>
      </c>
      <c r="G9" s="21">
        <f t="shared" si="1"/>
        <v>39543</v>
      </c>
      <c r="H9" s="21">
        <f t="shared" si="1"/>
        <v>51867</v>
      </c>
      <c r="I9" s="21">
        <f t="shared" si="1"/>
        <v>31150</v>
      </c>
      <c r="J9" s="21">
        <f t="shared" si="1"/>
        <v>122560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122560</v>
      </c>
      <c r="X9" s="21">
        <f t="shared" si="1"/>
        <v>572625</v>
      </c>
      <c r="Y9" s="21">
        <f t="shared" si="1"/>
        <v>-450065</v>
      </c>
      <c r="Z9" s="4">
        <f>+IF(X9&lt;&gt;0,+(Y9/X9)*100,0)</f>
        <v>-78.59681292294259</v>
      </c>
      <c r="AA9" s="19">
        <f>SUM(AA10:AA14)</f>
        <v>2290500</v>
      </c>
    </row>
    <row r="10" spans="1:27" ht="13.5">
      <c r="A10" s="5" t="s">
        <v>37</v>
      </c>
      <c r="B10" s="3"/>
      <c r="C10" s="22">
        <v>784508</v>
      </c>
      <c r="D10" s="22"/>
      <c r="E10" s="23">
        <v>729000</v>
      </c>
      <c r="F10" s="24">
        <v>729000</v>
      </c>
      <c r="G10" s="24">
        <v>4413</v>
      </c>
      <c r="H10" s="24">
        <v>6444</v>
      </c>
      <c r="I10" s="24">
        <v>2718</v>
      </c>
      <c r="J10" s="24">
        <v>13575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13575</v>
      </c>
      <c r="X10" s="24">
        <v>182250</v>
      </c>
      <c r="Y10" s="24">
        <v>-168675</v>
      </c>
      <c r="Z10" s="6">
        <v>-92.55</v>
      </c>
      <c r="AA10" s="22">
        <v>729000</v>
      </c>
    </row>
    <row r="11" spans="1:27" ht="13.5">
      <c r="A11" s="5" t="s">
        <v>38</v>
      </c>
      <c r="B11" s="3"/>
      <c r="C11" s="22">
        <v>23867</v>
      </c>
      <c r="D11" s="22"/>
      <c r="E11" s="23">
        <v>122500</v>
      </c>
      <c r="F11" s="24">
        <v>122500</v>
      </c>
      <c r="G11" s="24">
        <v>1885</v>
      </c>
      <c r="H11" s="24">
        <v>1249</v>
      </c>
      <c r="I11" s="24">
        <v>3749</v>
      </c>
      <c r="J11" s="24">
        <v>6883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6883</v>
      </c>
      <c r="X11" s="24">
        <v>30624</v>
      </c>
      <c r="Y11" s="24">
        <v>-23741</v>
      </c>
      <c r="Z11" s="6">
        <v>-77.52</v>
      </c>
      <c r="AA11" s="22">
        <v>122500</v>
      </c>
    </row>
    <row r="12" spans="1:27" ht="13.5">
      <c r="A12" s="5" t="s">
        <v>39</v>
      </c>
      <c r="B12" s="3"/>
      <c r="C12" s="22">
        <v>599619</v>
      </c>
      <c r="D12" s="22"/>
      <c r="E12" s="23">
        <v>1439000</v>
      </c>
      <c r="F12" s="24">
        <v>1439000</v>
      </c>
      <c r="G12" s="24">
        <v>33245</v>
      </c>
      <c r="H12" s="24">
        <v>44174</v>
      </c>
      <c r="I12" s="24">
        <v>24683</v>
      </c>
      <c r="J12" s="24">
        <v>102102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102102</v>
      </c>
      <c r="X12" s="24">
        <v>359751</v>
      </c>
      <c r="Y12" s="24">
        <v>-257649</v>
      </c>
      <c r="Z12" s="6">
        <v>-71.62</v>
      </c>
      <c r="AA12" s="22">
        <v>1439000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6672136</v>
      </c>
      <c r="D15" s="19">
        <f>SUM(D16:D18)</f>
        <v>0</v>
      </c>
      <c r="E15" s="20">
        <f t="shared" si="2"/>
        <v>14902630</v>
      </c>
      <c r="F15" s="21">
        <f t="shared" si="2"/>
        <v>14902630</v>
      </c>
      <c r="G15" s="21">
        <f t="shared" si="2"/>
        <v>5650</v>
      </c>
      <c r="H15" s="21">
        <f t="shared" si="2"/>
        <v>3237949</v>
      </c>
      <c r="I15" s="21">
        <f t="shared" si="2"/>
        <v>48387</v>
      </c>
      <c r="J15" s="21">
        <f t="shared" si="2"/>
        <v>3291986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3291986</v>
      </c>
      <c r="X15" s="21">
        <f t="shared" si="2"/>
        <v>3725658</v>
      </c>
      <c r="Y15" s="21">
        <f t="shared" si="2"/>
        <v>-433672</v>
      </c>
      <c r="Z15" s="4">
        <f>+IF(X15&lt;&gt;0,+(Y15/X15)*100,0)</f>
        <v>-11.640145177039868</v>
      </c>
      <c r="AA15" s="19">
        <f>SUM(AA16:AA18)</f>
        <v>14902630</v>
      </c>
    </row>
    <row r="16" spans="1:27" ht="13.5">
      <c r="A16" s="5" t="s">
        <v>43</v>
      </c>
      <c r="B16" s="3"/>
      <c r="C16" s="22"/>
      <c r="D16" s="22"/>
      <c r="E16" s="23">
        <v>1987630</v>
      </c>
      <c r="F16" s="24">
        <v>1987630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496908</v>
      </c>
      <c r="Y16" s="24">
        <v>-496908</v>
      </c>
      <c r="Z16" s="6">
        <v>-100</v>
      </c>
      <c r="AA16" s="22">
        <v>1987630</v>
      </c>
    </row>
    <row r="17" spans="1:27" ht="13.5">
      <c r="A17" s="5" t="s">
        <v>44</v>
      </c>
      <c r="B17" s="3"/>
      <c r="C17" s="22">
        <v>6672136</v>
      </c>
      <c r="D17" s="22"/>
      <c r="E17" s="23">
        <v>12915000</v>
      </c>
      <c r="F17" s="24">
        <v>12915000</v>
      </c>
      <c r="G17" s="24">
        <v>5650</v>
      </c>
      <c r="H17" s="24">
        <v>3237949</v>
      </c>
      <c r="I17" s="24">
        <v>48387</v>
      </c>
      <c r="J17" s="24">
        <v>3291986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3291986</v>
      </c>
      <c r="X17" s="24">
        <v>3228750</v>
      </c>
      <c r="Y17" s="24">
        <v>63236</v>
      </c>
      <c r="Z17" s="6">
        <v>1.96</v>
      </c>
      <c r="AA17" s="22">
        <v>12915000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29016039</v>
      </c>
      <c r="D19" s="19">
        <f>SUM(D20:D23)</f>
        <v>0</v>
      </c>
      <c r="E19" s="20">
        <f t="shared" si="3"/>
        <v>47835856</v>
      </c>
      <c r="F19" s="21">
        <f t="shared" si="3"/>
        <v>47835856</v>
      </c>
      <c r="G19" s="21">
        <f t="shared" si="3"/>
        <v>3011089</v>
      </c>
      <c r="H19" s="21">
        <f t="shared" si="3"/>
        <v>1449653</v>
      </c>
      <c r="I19" s="21">
        <f t="shared" si="3"/>
        <v>2004258</v>
      </c>
      <c r="J19" s="21">
        <f t="shared" si="3"/>
        <v>6465000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6465000</v>
      </c>
      <c r="X19" s="21">
        <f t="shared" si="3"/>
        <v>11958966</v>
      </c>
      <c r="Y19" s="21">
        <f t="shared" si="3"/>
        <v>-5493966</v>
      </c>
      <c r="Z19" s="4">
        <f>+IF(X19&lt;&gt;0,+(Y19/X19)*100,0)</f>
        <v>-45.94014231665179</v>
      </c>
      <c r="AA19" s="19">
        <f>SUM(AA20:AA23)</f>
        <v>47835856</v>
      </c>
    </row>
    <row r="20" spans="1:27" ht="13.5">
      <c r="A20" s="5" t="s">
        <v>47</v>
      </c>
      <c r="B20" s="3"/>
      <c r="C20" s="22">
        <v>17637350</v>
      </c>
      <c r="D20" s="22"/>
      <c r="E20" s="23">
        <v>16404372</v>
      </c>
      <c r="F20" s="24">
        <v>16404372</v>
      </c>
      <c r="G20" s="24">
        <v>1570503</v>
      </c>
      <c r="H20" s="24">
        <v>52195</v>
      </c>
      <c r="I20" s="24">
        <v>1178643</v>
      </c>
      <c r="J20" s="24">
        <v>2801341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2801341</v>
      </c>
      <c r="X20" s="24">
        <v>4101093</v>
      </c>
      <c r="Y20" s="24">
        <v>-1299752</v>
      </c>
      <c r="Z20" s="6">
        <v>-31.69</v>
      </c>
      <c r="AA20" s="22">
        <v>16404372</v>
      </c>
    </row>
    <row r="21" spans="1:27" ht="13.5">
      <c r="A21" s="5" t="s">
        <v>48</v>
      </c>
      <c r="B21" s="3"/>
      <c r="C21" s="22">
        <v>3712195</v>
      </c>
      <c r="D21" s="22"/>
      <c r="E21" s="23">
        <v>15278565</v>
      </c>
      <c r="F21" s="24">
        <v>15278565</v>
      </c>
      <c r="G21" s="24">
        <v>608959</v>
      </c>
      <c r="H21" s="24">
        <v>564998</v>
      </c>
      <c r="I21" s="24">
        <v>176082</v>
      </c>
      <c r="J21" s="24">
        <v>1350039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1350039</v>
      </c>
      <c r="X21" s="24">
        <v>3819642</v>
      </c>
      <c r="Y21" s="24">
        <v>-2469603</v>
      </c>
      <c r="Z21" s="6">
        <v>-64.66</v>
      </c>
      <c r="AA21" s="22">
        <v>15278565</v>
      </c>
    </row>
    <row r="22" spans="1:27" ht="13.5">
      <c r="A22" s="5" t="s">
        <v>49</v>
      </c>
      <c r="B22" s="3"/>
      <c r="C22" s="25">
        <v>3254097</v>
      </c>
      <c r="D22" s="25"/>
      <c r="E22" s="26">
        <v>11501683</v>
      </c>
      <c r="F22" s="27">
        <v>11501683</v>
      </c>
      <c r="G22" s="27">
        <v>426783</v>
      </c>
      <c r="H22" s="27">
        <v>427963</v>
      </c>
      <c r="I22" s="27">
        <v>328326</v>
      </c>
      <c r="J22" s="27">
        <v>1183072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1183072</v>
      </c>
      <c r="X22" s="27">
        <v>2875422</v>
      </c>
      <c r="Y22" s="27">
        <v>-1692350</v>
      </c>
      <c r="Z22" s="7">
        <v>-58.86</v>
      </c>
      <c r="AA22" s="25">
        <v>11501683</v>
      </c>
    </row>
    <row r="23" spans="1:27" ht="13.5">
      <c r="A23" s="5" t="s">
        <v>50</v>
      </c>
      <c r="B23" s="3"/>
      <c r="C23" s="22">
        <v>4412397</v>
      </c>
      <c r="D23" s="22"/>
      <c r="E23" s="23">
        <v>4651236</v>
      </c>
      <c r="F23" s="24">
        <v>4651236</v>
      </c>
      <c r="G23" s="24">
        <v>404844</v>
      </c>
      <c r="H23" s="24">
        <v>404497</v>
      </c>
      <c r="I23" s="24">
        <v>321207</v>
      </c>
      <c r="J23" s="24">
        <v>1130548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1130548</v>
      </c>
      <c r="X23" s="24">
        <v>1162809</v>
      </c>
      <c r="Y23" s="24">
        <v>-32261</v>
      </c>
      <c r="Z23" s="6">
        <v>-2.77</v>
      </c>
      <c r="AA23" s="22">
        <v>4651236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78901813</v>
      </c>
      <c r="D25" s="40">
        <f>+D5+D9+D15+D19+D24</f>
        <v>0</v>
      </c>
      <c r="E25" s="41">
        <f t="shared" si="4"/>
        <v>108602050</v>
      </c>
      <c r="F25" s="42">
        <f t="shared" si="4"/>
        <v>108602050</v>
      </c>
      <c r="G25" s="42">
        <f t="shared" si="4"/>
        <v>3530485</v>
      </c>
      <c r="H25" s="42">
        <f t="shared" si="4"/>
        <v>19781107</v>
      </c>
      <c r="I25" s="42">
        <f t="shared" si="4"/>
        <v>3755041</v>
      </c>
      <c r="J25" s="42">
        <f t="shared" si="4"/>
        <v>27066633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27066633</v>
      </c>
      <c r="X25" s="42">
        <f t="shared" si="4"/>
        <v>27150516</v>
      </c>
      <c r="Y25" s="42">
        <f t="shared" si="4"/>
        <v>-83883</v>
      </c>
      <c r="Z25" s="43">
        <f>+IF(X25&lt;&gt;0,+(Y25/X25)*100,0)</f>
        <v>-0.3089554541062866</v>
      </c>
      <c r="AA25" s="40">
        <f>+AA5+AA9+AA15+AA19+AA24</f>
        <v>108602050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38366095</v>
      </c>
      <c r="D28" s="19">
        <f>SUM(D29:D31)</f>
        <v>0</v>
      </c>
      <c r="E28" s="20">
        <f t="shared" si="5"/>
        <v>53454223</v>
      </c>
      <c r="F28" s="21">
        <f t="shared" si="5"/>
        <v>53454223</v>
      </c>
      <c r="G28" s="21">
        <f t="shared" si="5"/>
        <v>1639751</v>
      </c>
      <c r="H28" s="21">
        <f t="shared" si="5"/>
        <v>2274550</v>
      </c>
      <c r="I28" s="21">
        <f t="shared" si="5"/>
        <v>6986685</v>
      </c>
      <c r="J28" s="21">
        <f t="shared" si="5"/>
        <v>10900986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10900986</v>
      </c>
      <c r="X28" s="21">
        <f t="shared" si="5"/>
        <v>13055658</v>
      </c>
      <c r="Y28" s="21">
        <f t="shared" si="5"/>
        <v>-2154672</v>
      </c>
      <c r="Z28" s="4">
        <f>+IF(X28&lt;&gt;0,+(Y28/X28)*100,0)</f>
        <v>-16.503741136601462</v>
      </c>
      <c r="AA28" s="19">
        <f>SUM(AA29:AA31)</f>
        <v>53454223</v>
      </c>
    </row>
    <row r="29" spans="1:27" ht="13.5">
      <c r="A29" s="5" t="s">
        <v>33</v>
      </c>
      <c r="B29" s="3"/>
      <c r="C29" s="22">
        <v>19502074</v>
      </c>
      <c r="D29" s="22"/>
      <c r="E29" s="23">
        <v>21542297</v>
      </c>
      <c r="F29" s="24">
        <v>21542297</v>
      </c>
      <c r="G29" s="24">
        <v>446659</v>
      </c>
      <c r="H29" s="24">
        <v>529253</v>
      </c>
      <c r="I29" s="24">
        <v>3293856</v>
      </c>
      <c r="J29" s="24">
        <v>4269768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4269768</v>
      </c>
      <c r="X29" s="24">
        <v>5229102</v>
      </c>
      <c r="Y29" s="24">
        <v>-959334</v>
      </c>
      <c r="Z29" s="6">
        <v>-18.35</v>
      </c>
      <c r="AA29" s="22">
        <v>21542297</v>
      </c>
    </row>
    <row r="30" spans="1:27" ht="13.5">
      <c r="A30" s="5" t="s">
        <v>34</v>
      </c>
      <c r="B30" s="3"/>
      <c r="C30" s="25">
        <v>11477195</v>
      </c>
      <c r="D30" s="25"/>
      <c r="E30" s="26">
        <v>24464534</v>
      </c>
      <c r="F30" s="27">
        <v>24464534</v>
      </c>
      <c r="G30" s="27">
        <v>606544</v>
      </c>
      <c r="H30" s="27">
        <v>1134134</v>
      </c>
      <c r="I30" s="27">
        <v>3076369</v>
      </c>
      <c r="J30" s="27">
        <v>4817047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4817047</v>
      </c>
      <c r="X30" s="27">
        <v>6032256</v>
      </c>
      <c r="Y30" s="27">
        <v>-1215209</v>
      </c>
      <c r="Z30" s="7">
        <v>-20.15</v>
      </c>
      <c r="AA30" s="25">
        <v>24464534</v>
      </c>
    </row>
    <row r="31" spans="1:27" ht="13.5">
      <c r="A31" s="5" t="s">
        <v>35</v>
      </c>
      <c r="B31" s="3"/>
      <c r="C31" s="22">
        <v>7386826</v>
      </c>
      <c r="D31" s="22"/>
      <c r="E31" s="23">
        <v>7447392</v>
      </c>
      <c r="F31" s="24">
        <v>7447392</v>
      </c>
      <c r="G31" s="24">
        <v>586548</v>
      </c>
      <c r="H31" s="24">
        <v>611163</v>
      </c>
      <c r="I31" s="24">
        <v>616460</v>
      </c>
      <c r="J31" s="24">
        <v>1814171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1814171</v>
      </c>
      <c r="X31" s="24">
        <v>1794300</v>
      </c>
      <c r="Y31" s="24">
        <v>19871</v>
      </c>
      <c r="Z31" s="6">
        <v>1.11</v>
      </c>
      <c r="AA31" s="22">
        <v>7447392</v>
      </c>
    </row>
    <row r="32" spans="1:27" ht="13.5">
      <c r="A32" s="2" t="s">
        <v>36</v>
      </c>
      <c r="B32" s="3"/>
      <c r="C32" s="19">
        <f aca="true" t="shared" si="6" ref="C32:Y32">SUM(C33:C37)</f>
        <v>4244117</v>
      </c>
      <c r="D32" s="19">
        <f>SUM(D33:D37)</f>
        <v>0</v>
      </c>
      <c r="E32" s="20">
        <f t="shared" si="6"/>
        <v>8331098</v>
      </c>
      <c r="F32" s="21">
        <f t="shared" si="6"/>
        <v>8331098</v>
      </c>
      <c r="G32" s="21">
        <f t="shared" si="6"/>
        <v>335995</v>
      </c>
      <c r="H32" s="21">
        <f t="shared" si="6"/>
        <v>373414</v>
      </c>
      <c r="I32" s="21">
        <f t="shared" si="6"/>
        <v>353996</v>
      </c>
      <c r="J32" s="21">
        <f t="shared" si="6"/>
        <v>1063405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1063405</v>
      </c>
      <c r="X32" s="21">
        <f t="shared" si="6"/>
        <v>2090796</v>
      </c>
      <c r="Y32" s="21">
        <f t="shared" si="6"/>
        <v>-1027391</v>
      </c>
      <c r="Z32" s="4">
        <f>+IF(X32&lt;&gt;0,+(Y32/X32)*100,0)</f>
        <v>-49.1387490697323</v>
      </c>
      <c r="AA32" s="19">
        <f>SUM(AA33:AA37)</f>
        <v>8331098</v>
      </c>
    </row>
    <row r="33" spans="1:27" ht="13.5">
      <c r="A33" s="5" t="s">
        <v>37</v>
      </c>
      <c r="B33" s="3"/>
      <c r="C33" s="22">
        <v>917768</v>
      </c>
      <c r="D33" s="22"/>
      <c r="E33" s="23">
        <v>2385909</v>
      </c>
      <c r="F33" s="24">
        <v>2385909</v>
      </c>
      <c r="G33" s="24">
        <v>81060</v>
      </c>
      <c r="H33" s="24">
        <v>131894</v>
      </c>
      <c r="I33" s="24">
        <v>100380</v>
      </c>
      <c r="J33" s="24">
        <v>313334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313334</v>
      </c>
      <c r="X33" s="24">
        <v>557235</v>
      </c>
      <c r="Y33" s="24">
        <v>-243901</v>
      </c>
      <c r="Z33" s="6">
        <v>-43.77</v>
      </c>
      <c r="AA33" s="22">
        <v>2385909</v>
      </c>
    </row>
    <row r="34" spans="1:27" ht="13.5">
      <c r="A34" s="5" t="s">
        <v>38</v>
      </c>
      <c r="B34" s="3"/>
      <c r="C34" s="22">
        <v>623519</v>
      </c>
      <c r="D34" s="22"/>
      <c r="E34" s="23">
        <v>1286915</v>
      </c>
      <c r="F34" s="24">
        <v>1286915</v>
      </c>
      <c r="G34" s="24">
        <v>53774</v>
      </c>
      <c r="H34" s="24">
        <v>60851</v>
      </c>
      <c r="I34" s="24">
        <v>58067</v>
      </c>
      <c r="J34" s="24">
        <v>172692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172692</v>
      </c>
      <c r="X34" s="24">
        <v>322908</v>
      </c>
      <c r="Y34" s="24">
        <v>-150216</v>
      </c>
      <c r="Z34" s="6">
        <v>-46.52</v>
      </c>
      <c r="AA34" s="22">
        <v>1286915</v>
      </c>
    </row>
    <row r="35" spans="1:27" ht="13.5">
      <c r="A35" s="5" t="s">
        <v>39</v>
      </c>
      <c r="B35" s="3"/>
      <c r="C35" s="22">
        <v>2702830</v>
      </c>
      <c r="D35" s="22"/>
      <c r="E35" s="23">
        <v>4658274</v>
      </c>
      <c r="F35" s="24">
        <v>4658274</v>
      </c>
      <c r="G35" s="24">
        <v>201161</v>
      </c>
      <c r="H35" s="24">
        <v>180669</v>
      </c>
      <c r="I35" s="24">
        <v>195549</v>
      </c>
      <c r="J35" s="24">
        <v>577379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577379</v>
      </c>
      <c r="X35" s="24">
        <v>1210653</v>
      </c>
      <c r="Y35" s="24">
        <v>-633274</v>
      </c>
      <c r="Z35" s="6">
        <v>-52.31</v>
      </c>
      <c r="AA35" s="22">
        <v>4658274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4761484</v>
      </c>
      <c r="D38" s="19">
        <f>SUM(D39:D41)</f>
        <v>0</v>
      </c>
      <c r="E38" s="20">
        <f t="shared" si="7"/>
        <v>6035504</v>
      </c>
      <c r="F38" s="21">
        <f t="shared" si="7"/>
        <v>6035504</v>
      </c>
      <c r="G38" s="21">
        <f t="shared" si="7"/>
        <v>190018</v>
      </c>
      <c r="H38" s="21">
        <f t="shared" si="7"/>
        <v>306727</v>
      </c>
      <c r="I38" s="21">
        <f t="shared" si="7"/>
        <v>551384</v>
      </c>
      <c r="J38" s="21">
        <f t="shared" si="7"/>
        <v>1048129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1048129</v>
      </c>
      <c r="X38" s="21">
        <f t="shared" si="7"/>
        <v>1508877</v>
      </c>
      <c r="Y38" s="21">
        <f t="shared" si="7"/>
        <v>-460748</v>
      </c>
      <c r="Z38" s="4">
        <f>+IF(X38&lt;&gt;0,+(Y38/X38)*100,0)</f>
        <v>-30.535822336744477</v>
      </c>
      <c r="AA38" s="19">
        <f>SUM(AA39:AA41)</f>
        <v>6035504</v>
      </c>
    </row>
    <row r="39" spans="1:27" ht="13.5">
      <c r="A39" s="5" t="s">
        <v>43</v>
      </c>
      <c r="B39" s="3"/>
      <c r="C39" s="22">
        <v>893063</v>
      </c>
      <c r="D39" s="22"/>
      <c r="E39" s="23">
        <v>1338572</v>
      </c>
      <c r="F39" s="24">
        <v>1338572</v>
      </c>
      <c r="G39" s="24">
        <v>61275</v>
      </c>
      <c r="H39" s="24">
        <v>63463</v>
      </c>
      <c r="I39" s="24">
        <v>67255</v>
      </c>
      <c r="J39" s="24">
        <v>191993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191993</v>
      </c>
      <c r="X39" s="24">
        <v>334644</v>
      </c>
      <c r="Y39" s="24">
        <v>-142651</v>
      </c>
      <c r="Z39" s="6">
        <v>-42.63</v>
      </c>
      <c r="AA39" s="22">
        <v>1338572</v>
      </c>
    </row>
    <row r="40" spans="1:27" ht="13.5">
      <c r="A40" s="5" t="s">
        <v>44</v>
      </c>
      <c r="B40" s="3"/>
      <c r="C40" s="22">
        <v>3868421</v>
      </c>
      <c r="D40" s="22"/>
      <c r="E40" s="23">
        <v>4696932</v>
      </c>
      <c r="F40" s="24">
        <v>4696932</v>
      </c>
      <c r="G40" s="24">
        <v>128743</v>
      </c>
      <c r="H40" s="24">
        <v>243264</v>
      </c>
      <c r="I40" s="24">
        <v>484129</v>
      </c>
      <c r="J40" s="24">
        <v>856136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856136</v>
      </c>
      <c r="X40" s="24">
        <v>1174233</v>
      </c>
      <c r="Y40" s="24">
        <v>-318097</v>
      </c>
      <c r="Z40" s="6">
        <v>-27.09</v>
      </c>
      <c r="AA40" s="22">
        <v>4696932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32487975</v>
      </c>
      <c r="D42" s="19">
        <f>SUM(D43:D46)</f>
        <v>0</v>
      </c>
      <c r="E42" s="20">
        <f t="shared" si="8"/>
        <v>47467320</v>
      </c>
      <c r="F42" s="21">
        <f t="shared" si="8"/>
        <v>47467320</v>
      </c>
      <c r="G42" s="21">
        <f t="shared" si="8"/>
        <v>1904609</v>
      </c>
      <c r="H42" s="21">
        <f t="shared" si="8"/>
        <v>2123949</v>
      </c>
      <c r="I42" s="21">
        <f t="shared" si="8"/>
        <v>2456984</v>
      </c>
      <c r="J42" s="21">
        <f t="shared" si="8"/>
        <v>6485542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6485542</v>
      </c>
      <c r="X42" s="21">
        <f t="shared" si="8"/>
        <v>12000078</v>
      </c>
      <c r="Y42" s="21">
        <f t="shared" si="8"/>
        <v>-5514536</v>
      </c>
      <c r="Z42" s="4">
        <f>+IF(X42&lt;&gt;0,+(Y42/X42)*100,0)</f>
        <v>-45.9541679645749</v>
      </c>
      <c r="AA42" s="19">
        <f>SUM(AA43:AA46)</f>
        <v>47467320</v>
      </c>
    </row>
    <row r="43" spans="1:27" ht="13.5">
      <c r="A43" s="5" t="s">
        <v>47</v>
      </c>
      <c r="B43" s="3"/>
      <c r="C43" s="22">
        <v>15516497</v>
      </c>
      <c r="D43" s="22"/>
      <c r="E43" s="23">
        <v>21124563</v>
      </c>
      <c r="F43" s="24">
        <v>21124563</v>
      </c>
      <c r="G43" s="24">
        <v>1210730</v>
      </c>
      <c r="H43" s="24">
        <v>1478525</v>
      </c>
      <c r="I43" s="24">
        <v>-122266</v>
      </c>
      <c r="J43" s="24">
        <v>2566989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2566989</v>
      </c>
      <c r="X43" s="24">
        <v>5384517</v>
      </c>
      <c r="Y43" s="24">
        <v>-2817528</v>
      </c>
      <c r="Z43" s="6">
        <v>-52.33</v>
      </c>
      <c r="AA43" s="22">
        <v>21124563</v>
      </c>
    </row>
    <row r="44" spans="1:27" ht="13.5">
      <c r="A44" s="5" t="s">
        <v>48</v>
      </c>
      <c r="B44" s="3"/>
      <c r="C44" s="22">
        <v>11221211</v>
      </c>
      <c r="D44" s="22"/>
      <c r="E44" s="23">
        <v>14207293</v>
      </c>
      <c r="F44" s="24">
        <v>14207293</v>
      </c>
      <c r="G44" s="24">
        <v>333398</v>
      </c>
      <c r="H44" s="24">
        <v>372359</v>
      </c>
      <c r="I44" s="24">
        <v>1220839</v>
      </c>
      <c r="J44" s="24">
        <v>1926596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1926596</v>
      </c>
      <c r="X44" s="24">
        <v>3584883</v>
      </c>
      <c r="Y44" s="24">
        <v>-1658287</v>
      </c>
      <c r="Z44" s="6">
        <v>-46.26</v>
      </c>
      <c r="AA44" s="22">
        <v>14207293</v>
      </c>
    </row>
    <row r="45" spans="1:27" ht="13.5">
      <c r="A45" s="5" t="s">
        <v>49</v>
      </c>
      <c r="B45" s="3"/>
      <c r="C45" s="25">
        <v>2583043</v>
      </c>
      <c r="D45" s="25"/>
      <c r="E45" s="26">
        <v>6434496</v>
      </c>
      <c r="F45" s="27">
        <v>6434496</v>
      </c>
      <c r="G45" s="27">
        <v>167230</v>
      </c>
      <c r="H45" s="27">
        <v>116183</v>
      </c>
      <c r="I45" s="27">
        <v>569918</v>
      </c>
      <c r="J45" s="27">
        <v>853331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853331</v>
      </c>
      <c r="X45" s="27">
        <v>1597935</v>
      </c>
      <c r="Y45" s="27">
        <v>-744604</v>
      </c>
      <c r="Z45" s="7">
        <v>-46.6</v>
      </c>
      <c r="AA45" s="25">
        <v>6434496</v>
      </c>
    </row>
    <row r="46" spans="1:27" ht="13.5">
      <c r="A46" s="5" t="s">
        <v>50</v>
      </c>
      <c r="B46" s="3"/>
      <c r="C46" s="22">
        <v>3167224</v>
      </c>
      <c r="D46" s="22"/>
      <c r="E46" s="23">
        <v>5700968</v>
      </c>
      <c r="F46" s="24">
        <v>5700968</v>
      </c>
      <c r="G46" s="24">
        <v>193251</v>
      </c>
      <c r="H46" s="24">
        <v>156882</v>
      </c>
      <c r="I46" s="24">
        <v>788493</v>
      </c>
      <c r="J46" s="24">
        <v>1138626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1138626</v>
      </c>
      <c r="X46" s="24">
        <v>1432743</v>
      </c>
      <c r="Y46" s="24">
        <v>-294117</v>
      </c>
      <c r="Z46" s="6">
        <v>-20.53</v>
      </c>
      <c r="AA46" s="22">
        <v>5700968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79859671</v>
      </c>
      <c r="D48" s="40">
        <f>+D28+D32+D38+D42+D47</f>
        <v>0</v>
      </c>
      <c r="E48" s="41">
        <f t="shared" si="9"/>
        <v>115288145</v>
      </c>
      <c r="F48" s="42">
        <f t="shared" si="9"/>
        <v>115288145</v>
      </c>
      <c r="G48" s="42">
        <f t="shared" si="9"/>
        <v>4070373</v>
      </c>
      <c r="H48" s="42">
        <f t="shared" si="9"/>
        <v>5078640</v>
      </c>
      <c r="I48" s="42">
        <f t="shared" si="9"/>
        <v>10349049</v>
      </c>
      <c r="J48" s="42">
        <f t="shared" si="9"/>
        <v>19498062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19498062</v>
      </c>
      <c r="X48" s="42">
        <f t="shared" si="9"/>
        <v>28655409</v>
      </c>
      <c r="Y48" s="42">
        <f t="shared" si="9"/>
        <v>-9157347</v>
      </c>
      <c r="Z48" s="43">
        <f>+IF(X48&lt;&gt;0,+(Y48/X48)*100,0)</f>
        <v>-31.9567834470623</v>
      </c>
      <c r="AA48" s="40">
        <f>+AA28+AA32+AA38+AA42+AA47</f>
        <v>115288145</v>
      </c>
    </row>
    <row r="49" spans="1:27" ht="13.5">
      <c r="A49" s="14" t="s">
        <v>58</v>
      </c>
      <c r="B49" s="15"/>
      <c r="C49" s="44">
        <f aca="true" t="shared" si="10" ref="C49:Y49">+C25-C48</f>
        <v>-957858</v>
      </c>
      <c r="D49" s="44">
        <f>+D25-D48</f>
        <v>0</v>
      </c>
      <c r="E49" s="45">
        <f t="shared" si="10"/>
        <v>-6686095</v>
      </c>
      <c r="F49" s="46">
        <f t="shared" si="10"/>
        <v>-6686095</v>
      </c>
      <c r="G49" s="46">
        <f t="shared" si="10"/>
        <v>-539888</v>
      </c>
      <c r="H49" s="46">
        <f t="shared" si="10"/>
        <v>14702467</v>
      </c>
      <c r="I49" s="46">
        <f t="shared" si="10"/>
        <v>-6594008</v>
      </c>
      <c r="J49" s="46">
        <f t="shared" si="10"/>
        <v>7568571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7568571</v>
      </c>
      <c r="X49" s="46">
        <f>IF(F25=F48,0,X25-X48)</f>
        <v>-1504893</v>
      </c>
      <c r="Y49" s="46">
        <f t="shared" si="10"/>
        <v>9073464</v>
      </c>
      <c r="Z49" s="47">
        <f>+IF(X49&lt;&gt;0,+(Y49/X49)*100,0)</f>
        <v>-602.9308396012208</v>
      </c>
      <c r="AA49" s="44">
        <f>+AA25-AA48</f>
        <v>-6686095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34191070</v>
      </c>
      <c r="D5" s="19">
        <f>SUM(D6:D8)</f>
        <v>0</v>
      </c>
      <c r="E5" s="20">
        <f t="shared" si="0"/>
        <v>32439751</v>
      </c>
      <c r="F5" s="21">
        <f t="shared" si="0"/>
        <v>32439751</v>
      </c>
      <c r="G5" s="21">
        <f t="shared" si="0"/>
        <v>30327499</v>
      </c>
      <c r="H5" s="21">
        <f t="shared" si="0"/>
        <v>1715689</v>
      </c>
      <c r="I5" s="21">
        <f t="shared" si="0"/>
        <v>1660854</v>
      </c>
      <c r="J5" s="21">
        <f t="shared" si="0"/>
        <v>33704042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33704042</v>
      </c>
      <c r="X5" s="21">
        <f t="shared" si="0"/>
        <v>8100621</v>
      </c>
      <c r="Y5" s="21">
        <f t="shared" si="0"/>
        <v>25603421</v>
      </c>
      <c r="Z5" s="4">
        <f>+IF(X5&lt;&gt;0,+(Y5/X5)*100,0)</f>
        <v>316.06738545106606</v>
      </c>
      <c r="AA5" s="19">
        <f>SUM(AA6:AA8)</f>
        <v>32439751</v>
      </c>
    </row>
    <row r="6" spans="1:27" ht="13.5">
      <c r="A6" s="5" t="s">
        <v>33</v>
      </c>
      <c r="B6" s="3"/>
      <c r="C6" s="22">
        <v>16561227</v>
      </c>
      <c r="D6" s="22"/>
      <c r="E6" s="23">
        <v>7086260</v>
      </c>
      <c r="F6" s="24">
        <v>7086260</v>
      </c>
      <c r="G6" s="24">
        <v>28257950</v>
      </c>
      <c r="H6" s="24">
        <v>15080</v>
      </c>
      <c r="I6" s="24">
        <v>30051</v>
      </c>
      <c r="J6" s="24">
        <v>28303081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28303081</v>
      </c>
      <c r="X6" s="24">
        <v>1771329</v>
      </c>
      <c r="Y6" s="24">
        <v>26531752</v>
      </c>
      <c r="Z6" s="6">
        <v>1497.84</v>
      </c>
      <c r="AA6" s="22">
        <v>7086260</v>
      </c>
    </row>
    <row r="7" spans="1:27" ht="13.5">
      <c r="A7" s="5" t="s">
        <v>34</v>
      </c>
      <c r="B7" s="3"/>
      <c r="C7" s="25">
        <v>17567981</v>
      </c>
      <c r="D7" s="25"/>
      <c r="E7" s="26">
        <v>22956087</v>
      </c>
      <c r="F7" s="27">
        <v>22956087</v>
      </c>
      <c r="G7" s="27">
        <v>2067855</v>
      </c>
      <c r="H7" s="27">
        <v>1698594</v>
      </c>
      <c r="I7" s="27">
        <v>1629912</v>
      </c>
      <c r="J7" s="27">
        <v>5396361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5396361</v>
      </c>
      <c r="X7" s="27">
        <v>5739012</v>
      </c>
      <c r="Y7" s="27">
        <v>-342651</v>
      </c>
      <c r="Z7" s="7">
        <v>-5.97</v>
      </c>
      <c r="AA7" s="25">
        <v>22956087</v>
      </c>
    </row>
    <row r="8" spans="1:27" ht="13.5">
      <c r="A8" s="5" t="s">
        <v>35</v>
      </c>
      <c r="B8" s="3"/>
      <c r="C8" s="22">
        <v>61862</v>
      </c>
      <c r="D8" s="22"/>
      <c r="E8" s="23">
        <v>2397404</v>
      </c>
      <c r="F8" s="24">
        <v>2397404</v>
      </c>
      <c r="G8" s="24">
        <v>1694</v>
      </c>
      <c r="H8" s="24">
        <v>2015</v>
      </c>
      <c r="I8" s="24">
        <v>891</v>
      </c>
      <c r="J8" s="24">
        <v>4600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4600</v>
      </c>
      <c r="X8" s="24">
        <v>590280</v>
      </c>
      <c r="Y8" s="24">
        <v>-585680</v>
      </c>
      <c r="Z8" s="6">
        <v>-99.22</v>
      </c>
      <c r="AA8" s="22">
        <v>2397404</v>
      </c>
    </row>
    <row r="9" spans="1:27" ht="13.5">
      <c r="A9" s="2" t="s">
        <v>36</v>
      </c>
      <c r="B9" s="3"/>
      <c r="C9" s="19">
        <f aca="true" t="shared" si="1" ref="C9:Y9">SUM(C10:C14)</f>
        <v>18054196</v>
      </c>
      <c r="D9" s="19">
        <f>SUM(D10:D14)</f>
        <v>0</v>
      </c>
      <c r="E9" s="20">
        <f t="shared" si="1"/>
        <v>19372274</v>
      </c>
      <c r="F9" s="21">
        <f t="shared" si="1"/>
        <v>19372274</v>
      </c>
      <c r="G9" s="21">
        <f t="shared" si="1"/>
        <v>292941</v>
      </c>
      <c r="H9" s="21">
        <f t="shared" si="1"/>
        <v>264487</v>
      </c>
      <c r="I9" s="21">
        <f t="shared" si="1"/>
        <v>312233</v>
      </c>
      <c r="J9" s="21">
        <f t="shared" si="1"/>
        <v>869661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869661</v>
      </c>
      <c r="X9" s="21">
        <f t="shared" si="1"/>
        <v>4821981</v>
      </c>
      <c r="Y9" s="21">
        <f t="shared" si="1"/>
        <v>-3952320</v>
      </c>
      <c r="Z9" s="4">
        <f>+IF(X9&lt;&gt;0,+(Y9/X9)*100,0)</f>
        <v>-81.96465311663401</v>
      </c>
      <c r="AA9" s="19">
        <f>SUM(AA10:AA14)</f>
        <v>19372274</v>
      </c>
    </row>
    <row r="10" spans="1:27" ht="13.5">
      <c r="A10" s="5" t="s">
        <v>37</v>
      </c>
      <c r="B10" s="3"/>
      <c r="C10" s="22">
        <v>12140883</v>
      </c>
      <c r="D10" s="22"/>
      <c r="E10" s="23">
        <v>13101458</v>
      </c>
      <c r="F10" s="24">
        <v>13101458</v>
      </c>
      <c r="G10" s="24">
        <v>78300</v>
      </c>
      <c r="H10" s="24">
        <v>28773</v>
      </c>
      <c r="I10" s="24">
        <v>32985</v>
      </c>
      <c r="J10" s="24">
        <v>140058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140058</v>
      </c>
      <c r="X10" s="24">
        <v>3297822</v>
      </c>
      <c r="Y10" s="24">
        <v>-3157764</v>
      </c>
      <c r="Z10" s="6">
        <v>-95.75</v>
      </c>
      <c r="AA10" s="22">
        <v>13101458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5913313</v>
      </c>
      <c r="D12" s="22"/>
      <c r="E12" s="23">
        <v>6270816</v>
      </c>
      <c r="F12" s="24">
        <v>6270816</v>
      </c>
      <c r="G12" s="24">
        <v>214641</v>
      </c>
      <c r="H12" s="24">
        <v>235714</v>
      </c>
      <c r="I12" s="24">
        <v>279248</v>
      </c>
      <c r="J12" s="24">
        <v>729603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729603</v>
      </c>
      <c r="X12" s="24">
        <v>1524159</v>
      </c>
      <c r="Y12" s="24">
        <v>-794556</v>
      </c>
      <c r="Z12" s="6">
        <v>-52.13</v>
      </c>
      <c r="AA12" s="22">
        <v>6270816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24278965</v>
      </c>
      <c r="D15" s="19">
        <f>SUM(D16:D18)</f>
        <v>0</v>
      </c>
      <c r="E15" s="20">
        <f t="shared" si="2"/>
        <v>9219777</v>
      </c>
      <c r="F15" s="21">
        <f t="shared" si="2"/>
        <v>9219777</v>
      </c>
      <c r="G15" s="21">
        <f t="shared" si="2"/>
        <v>0</v>
      </c>
      <c r="H15" s="21">
        <f t="shared" si="2"/>
        <v>5799</v>
      </c>
      <c r="I15" s="21">
        <f t="shared" si="2"/>
        <v>2049</v>
      </c>
      <c r="J15" s="21">
        <f t="shared" si="2"/>
        <v>7848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7848</v>
      </c>
      <c r="X15" s="21">
        <f t="shared" si="2"/>
        <v>2304264</v>
      </c>
      <c r="Y15" s="21">
        <f t="shared" si="2"/>
        <v>-2296416</v>
      </c>
      <c r="Z15" s="4">
        <f>+IF(X15&lt;&gt;0,+(Y15/X15)*100,0)</f>
        <v>-99.65941402547625</v>
      </c>
      <c r="AA15" s="19">
        <f>SUM(AA16:AA18)</f>
        <v>9219777</v>
      </c>
    </row>
    <row r="16" spans="1:27" ht="13.5">
      <c r="A16" s="5" t="s">
        <v>43</v>
      </c>
      <c r="B16" s="3"/>
      <c r="C16" s="22">
        <v>3905177</v>
      </c>
      <c r="D16" s="22"/>
      <c r="E16" s="23">
        <v>1724047</v>
      </c>
      <c r="F16" s="24">
        <v>1724047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430389</v>
      </c>
      <c r="Y16" s="24">
        <v>-430389</v>
      </c>
      <c r="Z16" s="6">
        <v>-100</v>
      </c>
      <c r="AA16" s="22">
        <v>1724047</v>
      </c>
    </row>
    <row r="17" spans="1:27" ht="13.5">
      <c r="A17" s="5" t="s">
        <v>44</v>
      </c>
      <c r="B17" s="3"/>
      <c r="C17" s="22">
        <v>19810260</v>
      </c>
      <c r="D17" s="22"/>
      <c r="E17" s="23">
        <v>6905911</v>
      </c>
      <c r="F17" s="24">
        <v>6905911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1726479</v>
      </c>
      <c r="Y17" s="24">
        <v>-1726479</v>
      </c>
      <c r="Z17" s="6">
        <v>-100</v>
      </c>
      <c r="AA17" s="22">
        <v>6905911</v>
      </c>
    </row>
    <row r="18" spans="1:27" ht="13.5">
      <c r="A18" s="5" t="s">
        <v>45</v>
      </c>
      <c r="B18" s="3"/>
      <c r="C18" s="22">
        <v>563528</v>
      </c>
      <c r="D18" s="22"/>
      <c r="E18" s="23">
        <v>589819</v>
      </c>
      <c r="F18" s="24">
        <v>589819</v>
      </c>
      <c r="G18" s="24"/>
      <c r="H18" s="24">
        <v>5799</v>
      </c>
      <c r="I18" s="24">
        <v>2049</v>
      </c>
      <c r="J18" s="24">
        <v>7848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7848</v>
      </c>
      <c r="X18" s="24">
        <v>147396</v>
      </c>
      <c r="Y18" s="24">
        <v>-139548</v>
      </c>
      <c r="Z18" s="6">
        <v>-94.68</v>
      </c>
      <c r="AA18" s="22">
        <v>589819</v>
      </c>
    </row>
    <row r="19" spans="1:27" ht="13.5">
      <c r="A19" s="2" t="s">
        <v>46</v>
      </c>
      <c r="B19" s="8"/>
      <c r="C19" s="19">
        <f aca="true" t="shared" si="3" ref="C19:Y19">SUM(C20:C23)</f>
        <v>141427482</v>
      </c>
      <c r="D19" s="19">
        <f>SUM(D20:D23)</f>
        <v>0</v>
      </c>
      <c r="E19" s="20">
        <f t="shared" si="3"/>
        <v>140255684</v>
      </c>
      <c r="F19" s="21">
        <f t="shared" si="3"/>
        <v>140255684</v>
      </c>
      <c r="G19" s="21">
        <f t="shared" si="3"/>
        <v>7192424</v>
      </c>
      <c r="H19" s="21">
        <f t="shared" si="3"/>
        <v>6977021</v>
      </c>
      <c r="I19" s="21">
        <f t="shared" si="3"/>
        <v>6408579</v>
      </c>
      <c r="J19" s="21">
        <f t="shared" si="3"/>
        <v>20578024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20578024</v>
      </c>
      <c r="X19" s="21">
        <f t="shared" si="3"/>
        <v>35057115</v>
      </c>
      <c r="Y19" s="21">
        <f t="shared" si="3"/>
        <v>-14479091</v>
      </c>
      <c r="Z19" s="4">
        <f>+IF(X19&lt;&gt;0,+(Y19/X19)*100,0)</f>
        <v>-41.30143338948456</v>
      </c>
      <c r="AA19" s="19">
        <f>SUM(AA20:AA23)</f>
        <v>140255684</v>
      </c>
    </row>
    <row r="20" spans="1:27" ht="13.5">
      <c r="A20" s="5" t="s">
        <v>47</v>
      </c>
      <c r="B20" s="3"/>
      <c r="C20" s="22">
        <v>46190369</v>
      </c>
      <c r="D20" s="22"/>
      <c r="E20" s="23">
        <v>64389379</v>
      </c>
      <c r="F20" s="24">
        <v>64389379</v>
      </c>
      <c r="G20" s="24">
        <v>3111708</v>
      </c>
      <c r="H20" s="24">
        <v>2653511</v>
      </c>
      <c r="I20" s="24">
        <v>2269955</v>
      </c>
      <c r="J20" s="24">
        <v>8035174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8035174</v>
      </c>
      <c r="X20" s="24">
        <v>16097343</v>
      </c>
      <c r="Y20" s="24">
        <v>-8062169</v>
      </c>
      <c r="Z20" s="6">
        <v>-50.08</v>
      </c>
      <c r="AA20" s="22">
        <v>64389379</v>
      </c>
    </row>
    <row r="21" spans="1:27" ht="13.5">
      <c r="A21" s="5" t="s">
        <v>48</v>
      </c>
      <c r="B21" s="3"/>
      <c r="C21" s="22">
        <v>61611312</v>
      </c>
      <c r="D21" s="22"/>
      <c r="E21" s="23">
        <v>42114933</v>
      </c>
      <c r="F21" s="24">
        <v>42114933</v>
      </c>
      <c r="G21" s="24">
        <v>2033773</v>
      </c>
      <c r="H21" s="24">
        <v>2275568</v>
      </c>
      <c r="I21" s="24">
        <v>2035846</v>
      </c>
      <c r="J21" s="24">
        <v>6345187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6345187</v>
      </c>
      <c r="X21" s="24">
        <v>10526031</v>
      </c>
      <c r="Y21" s="24">
        <v>-4180844</v>
      </c>
      <c r="Z21" s="6">
        <v>-39.72</v>
      </c>
      <c r="AA21" s="22">
        <v>42114933</v>
      </c>
    </row>
    <row r="22" spans="1:27" ht="13.5">
      <c r="A22" s="5" t="s">
        <v>49</v>
      </c>
      <c r="B22" s="3"/>
      <c r="C22" s="25">
        <v>22959031</v>
      </c>
      <c r="D22" s="25"/>
      <c r="E22" s="26">
        <v>21845027</v>
      </c>
      <c r="F22" s="27">
        <v>21845027</v>
      </c>
      <c r="G22" s="27">
        <v>1248585</v>
      </c>
      <c r="H22" s="27">
        <v>1243729</v>
      </c>
      <c r="I22" s="27">
        <v>1294783</v>
      </c>
      <c r="J22" s="27">
        <v>3787097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3787097</v>
      </c>
      <c r="X22" s="27">
        <v>5458761</v>
      </c>
      <c r="Y22" s="27">
        <v>-1671664</v>
      </c>
      <c r="Z22" s="7">
        <v>-30.62</v>
      </c>
      <c r="AA22" s="25">
        <v>21845027</v>
      </c>
    </row>
    <row r="23" spans="1:27" ht="13.5">
      <c r="A23" s="5" t="s">
        <v>50</v>
      </c>
      <c r="B23" s="3"/>
      <c r="C23" s="22">
        <v>10666770</v>
      </c>
      <c r="D23" s="22"/>
      <c r="E23" s="23">
        <v>11906345</v>
      </c>
      <c r="F23" s="24">
        <v>11906345</v>
      </c>
      <c r="G23" s="24">
        <v>798358</v>
      </c>
      <c r="H23" s="24">
        <v>804213</v>
      </c>
      <c r="I23" s="24">
        <v>807995</v>
      </c>
      <c r="J23" s="24">
        <v>2410566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2410566</v>
      </c>
      <c r="X23" s="24">
        <v>2974980</v>
      </c>
      <c r="Y23" s="24">
        <v>-564414</v>
      </c>
      <c r="Z23" s="6">
        <v>-18.97</v>
      </c>
      <c r="AA23" s="22">
        <v>11906345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217951713</v>
      </c>
      <c r="D25" s="40">
        <f>+D5+D9+D15+D19+D24</f>
        <v>0</v>
      </c>
      <c r="E25" s="41">
        <f t="shared" si="4"/>
        <v>201287486</v>
      </c>
      <c r="F25" s="42">
        <f t="shared" si="4"/>
        <v>201287486</v>
      </c>
      <c r="G25" s="42">
        <f t="shared" si="4"/>
        <v>37812864</v>
      </c>
      <c r="H25" s="42">
        <f t="shared" si="4"/>
        <v>8962996</v>
      </c>
      <c r="I25" s="42">
        <f t="shared" si="4"/>
        <v>8383715</v>
      </c>
      <c r="J25" s="42">
        <f t="shared" si="4"/>
        <v>55159575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55159575</v>
      </c>
      <c r="X25" s="42">
        <f t="shared" si="4"/>
        <v>50283981</v>
      </c>
      <c r="Y25" s="42">
        <f t="shared" si="4"/>
        <v>4875594</v>
      </c>
      <c r="Z25" s="43">
        <f>+IF(X25&lt;&gt;0,+(Y25/X25)*100,0)</f>
        <v>9.696117735785478</v>
      </c>
      <c r="AA25" s="40">
        <f>+AA5+AA9+AA15+AA19+AA24</f>
        <v>201287486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52266602</v>
      </c>
      <c r="D28" s="19">
        <f>SUM(D29:D31)</f>
        <v>0</v>
      </c>
      <c r="E28" s="20">
        <f t="shared" si="5"/>
        <v>51186521</v>
      </c>
      <c r="F28" s="21">
        <f t="shared" si="5"/>
        <v>51186521</v>
      </c>
      <c r="G28" s="21">
        <f t="shared" si="5"/>
        <v>3018852</v>
      </c>
      <c r="H28" s="21">
        <f t="shared" si="5"/>
        <v>3636958</v>
      </c>
      <c r="I28" s="21">
        <f t="shared" si="5"/>
        <v>3766113</v>
      </c>
      <c r="J28" s="21">
        <f t="shared" si="5"/>
        <v>10421923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10421923</v>
      </c>
      <c r="X28" s="21">
        <f t="shared" si="5"/>
        <v>12997557</v>
      </c>
      <c r="Y28" s="21">
        <f t="shared" si="5"/>
        <v>-2575634</v>
      </c>
      <c r="Z28" s="4">
        <f>+IF(X28&lt;&gt;0,+(Y28/X28)*100,0)</f>
        <v>-19.816293169554864</v>
      </c>
      <c r="AA28" s="19">
        <f>SUM(AA29:AA31)</f>
        <v>51186521</v>
      </c>
    </row>
    <row r="29" spans="1:27" ht="13.5">
      <c r="A29" s="5" t="s">
        <v>33</v>
      </c>
      <c r="B29" s="3"/>
      <c r="C29" s="22">
        <v>16345649</v>
      </c>
      <c r="D29" s="22"/>
      <c r="E29" s="23">
        <v>17485620</v>
      </c>
      <c r="F29" s="24">
        <v>17485620</v>
      </c>
      <c r="G29" s="24">
        <v>1170071</v>
      </c>
      <c r="H29" s="24">
        <v>1579270</v>
      </c>
      <c r="I29" s="24">
        <v>1162267</v>
      </c>
      <c r="J29" s="24">
        <v>3911608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3911608</v>
      </c>
      <c r="X29" s="24">
        <v>4670214</v>
      </c>
      <c r="Y29" s="24">
        <v>-758606</v>
      </c>
      <c r="Z29" s="6">
        <v>-16.24</v>
      </c>
      <c r="AA29" s="22">
        <v>17485620</v>
      </c>
    </row>
    <row r="30" spans="1:27" ht="13.5">
      <c r="A30" s="5" t="s">
        <v>34</v>
      </c>
      <c r="B30" s="3"/>
      <c r="C30" s="25">
        <v>29491733</v>
      </c>
      <c r="D30" s="25"/>
      <c r="E30" s="26">
        <v>28557447</v>
      </c>
      <c r="F30" s="27">
        <v>28557447</v>
      </c>
      <c r="G30" s="27">
        <v>1281023</v>
      </c>
      <c r="H30" s="27">
        <v>1497442</v>
      </c>
      <c r="I30" s="27">
        <v>2170958</v>
      </c>
      <c r="J30" s="27">
        <v>4949423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4949423</v>
      </c>
      <c r="X30" s="27">
        <v>7041912</v>
      </c>
      <c r="Y30" s="27">
        <v>-2092489</v>
      </c>
      <c r="Z30" s="7">
        <v>-29.71</v>
      </c>
      <c r="AA30" s="25">
        <v>28557447</v>
      </c>
    </row>
    <row r="31" spans="1:27" ht="13.5">
      <c r="A31" s="5" t="s">
        <v>35</v>
      </c>
      <c r="B31" s="3"/>
      <c r="C31" s="22">
        <v>6429220</v>
      </c>
      <c r="D31" s="22"/>
      <c r="E31" s="23">
        <v>5143454</v>
      </c>
      <c r="F31" s="24">
        <v>5143454</v>
      </c>
      <c r="G31" s="24">
        <v>567758</v>
      </c>
      <c r="H31" s="24">
        <v>560246</v>
      </c>
      <c r="I31" s="24">
        <v>432888</v>
      </c>
      <c r="J31" s="24">
        <v>1560892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1560892</v>
      </c>
      <c r="X31" s="24">
        <v>1285431</v>
      </c>
      <c r="Y31" s="24">
        <v>275461</v>
      </c>
      <c r="Z31" s="6">
        <v>21.43</v>
      </c>
      <c r="AA31" s="22">
        <v>5143454</v>
      </c>
    </row>
    <row r="32" spans="1:27" ht="13.5">
      <c r="A32" s="2" t="s">
        <v>36</v>
      </c>
      <c r="B32" s="3"/>
      <c r="C32" s="19">
        <f aca="true" t="shared" si="6" ref="C32:Y32">SUM(C33:C37)</f>
        <v>19499167</v>
      </c>
      <c r="D32" s="19">
        <f>SUM(D33:D37)</f>
        <v>0</v>
      </c>
      <c r="E32" s="20">
        <f t="shared" si="6"/>
        <v>17542569</v>
      </c>
      <c r="F32" s="21">
        <f t="shared" si="6"/>
        <v>17542569</v>
      </c>
      <c r="G32" s="21">
        <f t="shared" si="6"/>
        <v>1209014</v>
      </c>
      <c r="H32" s="21">
        <f t="shared" si="6"/>
        <v>1329140</v>
      </c>
      <c r="I32" s="21">
        <f t="shared" si="6"/>
        <v>1501649</v>
      </c>
      <c r="J32" s="21">
        <f t="shared" si="6"/>
        <v>4039803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4039803</v>
      </c>
      <c r="X32" s="21">
        <f t="shared" si="6"/>
        <v>4124475</v>
      </c>
      <c r="Y32" s="21">
        <f t="shared" si="6"/>
        <v>-84672</v>
      </c>
      <c r="Z32" s="4">
        <f>+IF(X32&lt;&gt;0,+(Y32/X32)*100,0)</f>
        <v>-2.0529158256505373</v>
      </c>
      <c r="AA32" s="19">
        <f>SUM(AA33:AA37)</f>
        <v>17542569</v>
      </c>
    </row>
    <row r="33" spans="1:27" ht="13.5">
      <c r="A33" s="5" t="s">
        <v>37</v>
      </c>
      <c r="B33" s="3"/>
      <c r="C33" s="22">
        <v>13628138</v>
      </c>
      <c r="D33" s="22"/>
      <c r="E33" s="23">
        <v>12625780</v>
      </c>
      <c r="F33" s="24">
        <v>12625780</v>
      </c>
      <c r="G33" s="24">
        <v>808652</v>
      </c>
      <c r="H33" s="24">
        <v>797522</v>
      </c>
      <c r="I33" s="24">
        <v>883959</v>
      </c>
      <c r="J33" s="24">
        <v>2490133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2490133</v>
      </c>
      <c r="X33" s="24">
        <v>2912088</v>
      </c>
      <c r="Y33" s="24">
        <v>-421955</v>
      </c>
      <c r="Z33" s="6">
        <v>-14.49</v>
      </c>
      <c r="AA33" s="22">
        <v>12625780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5871029</v>
      </c>
      <c r="D35" s="22"/>
      <c r="E35" s="23">
        <v>4916789</v>
      </c>
      <c r="F35" s="24">
        <v>4916789</v>
      </c>
      <c r="G35" s="24">
        <v>400362</v>
      </c>
      <c r="H35" s="24">
        <v>531618</v>
      </c>
      <c r="I35" s="24">
        <v>617690</v>
      </c>
      <c r="J35" s="24">
        <v>1549670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1549670</v>
      </c>
      <c r="X35" s="24">
        <v>1212387</v>
      </c>
      <c r="Y35" s="24">
        <v>337283</v>
      </c>
      <c r="Z35" s="6">
        <v>27.82</v>
      </c>
      <c r="AA35" s="22">
        <v>4916789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14725832</v>
      </c>
      <c r="D38" s="19">
        <f>SUM(D39:D41)</f>
        <v>0</v>
      </c>
      <c r="E38" s="20">
        <f t="shared" si="7"/>
        <v>14650439</v>
      </c>
      <c r="F38" s="21">
        <f t="shared" si="7"/>
        <v>14650439</v>
      </c>
      <c r="G38" s="21">
        <f t="shared" si="7"/>
        <v>737018</v>
      </c>
      <c r="H38" s="21">
        <f t="shared" si="7"/>
        <v>1336732</v>
      </c>
      <c r="I38" s="21">
        <f t="shared" si="7"/>
        <v>763572</v>
      </c>
      <c r="J38" s="21">
        <f t="shared" si="7"/>
        <v>2837322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2837322</v>
      </c>
      <c r="X38" s="21">
        <f t="shared" si="7"/>
        <v>3454452</v>
      </c>
      <c r="Y38" s="21">
        <f t="shared" si="7"/>
        <v>-617130</v>
      </c>
      <c r="Z38" s="4">
        <f>+IF(X38&lt;&gt;0,+(Y38/X38)*100,0)</f>
        <v>-17.864772762800005</v>
      </c>
      <c r="AA38" s="19">
        <f>SUM(AA39:AA41)</f>
        <v>14650439</v>
      </c>
    </row>
    <row r="39" spans="1:27" ht="13.5">
      <c r="A39" s="5" t="s">
        <v>43</v>
      </c>
      <c r="B39" s="3"/>
      <c r="C39" s="22">
        <v>5126988</v>
      </c>
      <c r="D39" s="22"/>
      <c r="E39" s="23">
        <v>4745851</v>
      </c>
      <c r="F39" s="24">
        <v>4745851</v>
      </c>
      <c r="G39" s="24">
        <v>60037</v>
      </c>
      <c r="H39" s="24">
        <v>568062</v>
      </c>
      <c r="I39" s="24">
        <v>323759</v>
      </c>
      <c r="J39" s="24">
        <v>951858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951858</v>
      </c>
      <c r="X39" s="24">
        <v>1039941</v>
      </c>
      <c r="Y39" s="24">
        <v>-88083</v>
      </c>
      <c r="Z39" s="6">
        <v>-8.47</v>
      </c>
      <c r="AA39" s="22">
        <v>4745851</v>
      </c>
    </row>
    <row r="40" spans="1:27" ht="13.5">
      <c r="A40" s="5" t="s">
        <v>44</v>
      </c>
      <c r="B40" s="3"/>
      <c r="C40" s="22">
        <v>8058191</v>
      </c>
      <c r="D40" s="22"/>
      <c r="E40" s="23">
        <v>8740315</v>
      </c>
      <c r="F40" s="24">
        <v>8740315</v>
      </c>
      <c r="G40" s="24">
        <v>652680</v>
      </c>
      <c r="H40" s="24">
        <v>681996</v>
      </c>
      <c r="I40" s="24">
        <v>396117</v>
      </c>
      <c r="J40" s="24">
        <v>1730793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1730793</v>
      </c>
      <c r="X40" s="24">
        <v>2167881</v>
      </c>
      <c r="Y40" s="24">
        <v>-437088</v>
      </c>
      <c r="Z40" s="6">
        <v>-20.16</v>
      </c>
      <c r="AA40" s="22">
        <v>8740315</v>
      </c>
    </row>
    <row r="41" spans="1:27" ht="13.5">
      <c r="A41" s="5" t="s">
        <v>45</v>
      </c>
      <c r="B41" s="3"/>
      <c r="C41" s="22">
        <v>1540653</v>
      </c>
      <c r="D41" s="22"/>
      <c r="E41" s="23">
        <v>1164273</v>
      </c>
      <c r="F41" s="24">
        <v>1164273</v>
      </c>
      <c r="G41" s="24">
        <v>24301</v>
      </c>
      <c r="H41" s="24">
        <v>86674</v>
      </c>
      <c r="I41" s="24">
        <v>43696</v>
      </c>
      <c r="J41" s="24">
        <v>154671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154671</v>
      </c>
      <c r="X41" s="24">
        <v>246630</v>
      </c>
      <c r="Y41" s="24">
        <v>-91959</v>
      </c>
      <c r="Z41" s="6">
        <v>-37.29</v>
      </c>
      <c r="AA41" s="22">
        <v>1164273</v>
      </c>
    </row>
    <row r="42" spans="1:27" ht="13.5">
      <c r="A42" s="2" t="s">
        <v>46</v>
      </c>
      <c r="B42" s="8"/>
      <c r="C42" s="19">
        <f aca="true" t="shared" si="8" ref="C42:Y42">SUM(C43:C46)</f>
        <v>169967379</v>
      </c>
      <c r="D42" s="19">
        <f>SUM(D43:D46)</f>
        <v>0</v>
      </c>
      <c r="E42" s="20">
        <f t="shared" si="8"/>
        <v>135773948</v>
      </c>
      <c r="F42" s="21">
        <f t="shared" si="8"/>
        <v>135773948</v>
      </c>
      <c r="G42" s="21">
        <f t="shared" si="8"/>
        <v>1797399</v>
      </c>
      <c r="H42" s="21">
        <f t="shared" si="8"/>
        <v>8500984</v>
      </c>
      <c r="I42" s="21">
        <f t="shared" si="8"/>
        <v>2747493</v>
      </c>
      <c r="J42" s="21">
        <f t="shared" si="8"/>
        <v>13045876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13045876</v>
      </c>
      <c r="X42" s="21">
        <f t="shared" si="8"/>
        <v>33847314</v>
      </c>
      <c r="Y42" s="21">
        <f t="shared" si="8"/>
        <v>-20801438</v>
      </c>
      <c r="Z42" s="4">
        <f>+IF(X42&lt;&gt;0,+(Y42/X42)*100,0)</f>
        <v>-61.456687523269935</v>
      </c>
      <c r="AA42" s="19">
        <f>SUM(AA43:AA46)</f>
        <v>135773948</v>
      </c>
    </row>
    <row r="43" spans="1:27" ht="13.5">
      <c r="A43" s="5" t="s">
        <v>47</v>
      </c>
      <c r="B43" s="3"/>
      <c r="C43" s="22">
        <v>71428358</v>
      </c>
      <c r="D43" s="22"/>
      <c r="E43" s="23">
        <v>59344755</v>
      </c>
      <c r="F43" s="24">
        <v>59344755</v>
      </c>
      <c r="G43" s="24">
        <v>317032</v>
      </c>
      <c r="H43" s="24">
        <v>6552830</v>
      </c>
      <c r="I43" s="24">
        <v>558938</v>
      </c>
      <c r="J43" s="24">
        <v>7428800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7428800</v>
      </c>
      <c r="X43" s="24">
        <v>14870061</v>
      </c>
      <c r="Y43" s="24">
        <v>-7441261</v>
      </c>
      <c r="Z43" s="6">
        <v>-50.04</v>
      </c>
      <c r="AA43" s="22">
        <v>59344755</v>
      </c>
    </row>
    <row r="44" spans="1:27" ht="13.5">
      <c r="A44" s="5" t="s">
        <v>48</v>
      </c>
      <c r="B44" s="3"/>
      <c r="C44" s="22">
        <v>39353846</v>
      </c>
      <c r="D44" s="22"/>
      <c r="E44" s="23">
        <v>40677675</v>
      </c>
      <c r="F44" s="24">
        <v>40677675</v>
      </c>
      <c r="G44" s="24">
        <v>414062</v>
      </c>
      <c r="H44" s="24">
        <v>885834</v>
      </c>
      <c r="I44" s="24">
        <v>552904</v>
      </c>
      <c r="J44" s="24">
        <v>1852800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1852800</v>
      </c>
      <c r="X44" s="24">
        <v>10071801</v>
      </c>
      <c r="Y44" s="24">
        <v>-8219001</v>
      </c>
      <c r="Z44" s="6">
        <v>-81.6</v>
      </c>
      <c r="AA44" s="22">
        <v>40677675</v>
      </c>
    </row>
    <row r="45" spans="1:27" ht="13.5">
      <c r="A45" s="5" t="s">
        <v>49</v>
      </c>
      <c r="B45" s="3"/>
      <c r="C45" s="25">
        <v>29033662</v>
      </c>
      <c r="D45" s="25"/>
      <c r="E45" s="26">
        <v>26290697</v>
      </c>
      <c r="F45" s="27">
        <v>26290697</v>
      </c>
      <c r="G45" s="27">
        <v>707512</v>
      </c>
      <c r="H45" s="27">
        <v>676534</v>
      </c>
      <c r="I45" s="27">
        <v>1210908</v>
      </c>
      <c r="J45" s="27">
        <v>2594954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2594954</v>
      </c>
      <c r="X45" s="27">
        <v>6550704</v>
      </c>
      <c r="Y45" s="27">
        <v>-3955750</v>
      </c>
      <c r="Z45" s="7">
        <v>-60.39</v>
      </c>
      <c r="AA45" s="25">
        <v>26290697</v>
      </c>
    </row>
    <row r="46" spans="1:27" ht="13.5">
      <c r="A46" s="5" t="s">
        <v>50</v>
      </c>
      <c r="B46" s="3"/>
      <c r="C46" s="22">
        <v>30151513</v>
      </c>
      <c r="D46" s="22"/>
      <c r="E46" s="23">
        <v>9460821</v>
      </c>
      <c r="F46" s="24">
        <v>9460821</v>
      </c>
      <c r="G46" s="24">
        <v>358793</v>
      </c>
      <c r="H46" s="24">
        <v>385786</v>
      </c>
      <c r="I46" s="24">
        <v>424743</v>
      </c>
      <c r="J46" s="24">
        <v>1169322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1169322</v>
      </c>
      <c r="X46" s="24">
        <v>2354748</v>
      </c>
      <c r="Y46" s="24">
        <v>-1185426</v>
      </c>
      <c r="Z46" s="6">
        <v>-50.34</v>
      </c>
      <c r="AA46" s="22">
        <v>9460821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256458980</v>
      </c>
      <c r="D48" s="40">
        <f>+D28+D32+D38+D42+D47</f>
        <v>0</v>
      </c>
      <c r="E48" s="41">
        <f t="shared" si="9"/>
        <v>219153477</v>
      </c>
      <c r="F48" s="42">
        <f t="shared" si="9"/>
        <v>219153477</v>
      </c>
      <c r="G48" s="42">
        <f t="shared" si="9"/>
        <v>6762283</v>
      </c>
      <c r="H48" s="42">
        <f t="shared" si="9"/>
        <v>14803814</v>
      </c>
      <c r="I48" s="42">
        <f t="shared" si="9"/>
        <v>8778827</v>
      </c>
      <c r="J48" s="42">
        <f t="shared" si="9"/>
        <v>30344924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30344924</v>
      </c>
      <c r="X48" s="42">
        <f t="shared" si="9"/>
        <v>54423798</v>
      </c>
      <c r="Y48" s="42">
        <f t="shared" si="9"/>
        <v>-24078874</v>
      </c>
      <c r="Z48" s="43">
        <f>+IF(X48&lt;&gt;0,+(Y48/X48)*100,0)</f>
        <v>-44.24328122046903</v>
      </c>
      <c r="AA48" s="40">
        <f>+AA28+AA32+AA38+AA42+AA47</f>
        <v>219153477</v>
      </c>
    </row>
    <row r="49" spans="1:27" ht="13.5">
      <c r="A49" s="14" t="s">
        <v>58</v>
      </c>
      <c r="B49" s="15"/>
      <c r="C49" s="44">
        <f aca="true" t="shared" si="10" ref="C49:Y49">+C25-C48</f>
        <v>-38507267</v>
      </c>
      <c r="D49" s="44">
        <f>+D25-D48</f>
        <v>0</v>
      </c>
      <c r="E49" s="45">
        <f t="shared" si="10"/>
        <v>-17865991</v>
      </c>
      <c r="F49" s="46">
        <f t="shared" si="10"/>
        <v>-17865991</v>
      </c>
      <c r="G49" s="46">
        <f t="shared" si="10"/>
        <v>31050581</v>
      </c>
      <c r="H49" s="46">
        <f t="shared" si="10"/>
        <v>-5840818</v>
      </c>
      <c r="I49" s="46">
        <f t="shared" si="10"/>
        <v>-395112</v>
      </c>
      <c r="J49" s="46">
        <f t="shared" si="10"/>
        <v>24814651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24814651</v>
      </c>
      <c r="X49" s="46">
        <f>IF(F25=F48,0,X25-X48)</f>
        <v>-4139817</v>
      </c>
      <c r="Y49" s="46">
        <f t="shared" si="10"/>
        <v>28954468</v>
      </c>
      <c r="Z49" s="47">
        <f>+IF(X49&lt;&gt;0,+(Y49/X49)*100,0)</f>
        <v>-699.4142011591333</v>
      </c>
      <c r="AA49" s="44">
        <f>+AA25-AA48</f>
        <v>-17865991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87227545</v>
      </c>
      <c r="D5" s="19">
        <f>SUM(D6:D8)</f>
        <v>0</v>
      </c>
      <c r="E5" s="20">
        <f t="shared" si="0"/>
        <v>94768200</v>
      </c>
      <c r="F5" s="21">
        <f t="shared" si="0"/>
        <v>94768200</v>
      </c>
      <c r="G5" s="21">
        <f t="shared" si="0"/>
        <v>28698188</v>
      </c>
      <c r="H5" s="21">
        <f t="shared" si="0"/>
        <v>2635953</v>
      </c>
      <c r="I5" s="21">
        <f t="shared" si="0"/>
        <v>782698</v>
      </c>
      <c r="J5" s="21">
        <f t="shared" si="0"/>
        <v>32116839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32116839</v>
      </c>
      <c r="X5" s="21">
        <f t="shared" si="0"/>
        <v>32162931</v>
      </c>
      <c r="Y5" s="21">
        <f t="shared" si="0"/>
        <v>-46092</v>
      </c>
      <c r="Z5" s="4">
        <f>+IF(X5&lt;&gt;0,+(Y5/X5)*100,0)</f>
        <v>-0.14330783472439126</v>
      </c>
      <c r="AA5" s="19">
        <f>SUM(AA6:AA8)</f>
        <v>94768200</v>
      </c>
    </row>
    <row r="6" spans="1:27" ht="13.5">
      <c r="A6" s="5" t="s">
        <v>33</v>
      </c>
      <c r="B6" s="3"/>
      <c r="C6" s="22">
        <v>3716000</v>
      </c>
      <c r="D6" s="22"/>
      <c r="E6" s="23">
        <v>4683000</v>
      </c>
      <c r="F6" s="24">
        <v>4683000</v>
      </c>
      <c r="G6" s="24">
        <v>1561000</v>
      </c>
      <c r="H6" s="24"/>
      <c r="I6" s="24"/>
      <c r="J6" s="24">
        <v>1561000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1561000</v>
      </c>
      <c r="X6" s="24">
        <v>1561000</v>
      </c>
      <c r="Y6" s="24"/>
      <c r="Z6" s="6">
        <v>0</v>
      </c>
      <c r="AA6" s="22">
        <v>4683000</v>
      </c>
    </row>
    <row r="7" spans="1:27" ht="13.5">
      <c r="A7" s="5" t="s">
        <v>34</v>
      </c>
      <c r="B7" s="3"/>
      <c r="C7" s="25">
        <v>83511545</v>
      </c>
      <c r="D7" s="25"/>
      <c r="E7" s="26">
        <v>90085200</v>
      </c>
      <c r="F7" s="27">
        <v>90085200</v>
      </c>
      <c r="G7" s="27">
        <v>27137188</v>
      </c>
      <c r="H7" s="27">
        <v>2635953</v>
      </c>
      <c r="I7" s="27">
        <v>782698</v>
      </c>
      <c r="J7" s="27">
        <v>30555839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30555839</v>
      </c>
      <c r="X7" s="27">
        <v>30601931</v>
      </c>
      <c r="Y7" s="27">
        <v>-46092</v>
      </c>
      <c r="Z7" s="7">
        <v>-0.15</v>
      </c>
      <c r="AA7" s="25">
        <v>90085200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1600000</v>
      </c>
      <c r="D9" s="19">
        <f>SUM(D10:D14)</f>
        <v>0</v>
      </c>
      <c r="E9" s="20">
        <f t="shared" si="1"/>
        <v>315000</v>
      </c>
      <c r="F9" s="21">
        <f t="shared" si="1"/>
        <v>315000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315000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600000</v>
      </c>
      <c r="D12" s="22"/>
      <c r="E12" s="23">
        <v>315000</v>
      </c>
      <c r="F12" s="24">
        <v>315000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315000</v>
      </c>
    </row>
    <row r="13" spans="1:27" ht="13.5">
      <c r="A13" s="5" t="s">
        <v>40</v>
      </c>
      <c r="B13" s="3"/>
      <c r="C13" s="22">
        <v>1000000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13274381</v>
      </c>
      <c r="D15" s="19">
        <f>SUM(D16:D18)</f>
        <v>0</v>
      </c>
      <c r="E15" s="20">
        <f t="shared" si="2"/>
        <v>12893720</v>
      </c>
      <c r="F15" s="21">
        <f t="shared" si="2"/>
        <v>12893720</v>
      </c>
      <c r="G15" s="21">
        <f t="shared" si="2"/>
        <v>1298436</v>
      </c>
      <c r="H15" s="21">
        <f t="shared" si="2"/>
        <v>127696</v>
      </c>
      <c r="I15" s="21">
        <f t="shared" si="2"/>
        <v>727391</v>
      </c>
      <c r="J15" s="21">
        <f t="shared" si="2"/>
        <v>2153523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2153523</v>
      </c>
      <c r="X15" s="21">
        <f t="shared" si="2"/>
        <v>1940123</v>
      </c>
      <c r="Y15" s="21">
        <f t="shared" si="2"/>
        <v>213400</v>
      </c>
      <c r="Z15" s="4">
        <f>+IF(X15&lt;&gt;0,+(Y15/X15)*100,0)</f>
        <v>10.99930262153482</v>
      </c>
      <c r="AA15" s="19">
        <f>SUM(AA16:AA18)</f>
        <v>12893720</v>
      </c>
    </row>
    <row r="16" spans="1:27" ht="13.5">
      <c r="A16" s="5" t="s">
        <v>43</v>
      </c>
      <c r="B16" s="3"/>
      <c r="C16" s="22">
        <v>10266391</v>
      </c>
      <c r="D16" s="22"/>
      <c r="E16" s="23">
        <v>9893720</v>
      </c>
      <c r="F16" s="24">
        <v>9893720</v>
      </c>
      <c r="G16" s="24">
        <v>298436</v>
      </c>
      <c r="H16" s="24">
        <v>127696</v>
      </c>
      <c r="I16" s="24">
        <v>727391</v>
      </c>
      <c r="J16" s="24">
        <v>1153523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1153523</v>
      </c>
      <c r="X16" s="24">
        <v>940123</v>
      </c>
      <c r="Y16" s="24">
        <v>213400</v>
      </c>
      <c r="Z16" s="6">
        <v>22.7</v>
      </c>
      <c r="AA16" s="22">
        <v>9893720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3007990</v>
      </c>
      <c r="D18" s="22"/>
      <c r="E18" s="23">
        <v>3000000</v>
      </c>
      <c r="F18" s="24">
        <v>3000000</v>
      </c>
      <c r="G18" s="24">
        <v>1000000</v>
      </c>
      <c r="H18" s="24"/>
      <c r="I18" s="24"/>
      <c r="J18" s="24">
        <v>1000000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1000000</v>
      </c>
      <c r="X18" s="24">
        <v>1000000</v>
      </c>
      <c r="Y18" s="24"/>
      <c r="Z18" s="6">
        <v>0</v>
      </c>
      <c r="AA18" s="22">
        <v>3000000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15000</v>
      </c>
      <c r="F24" s="21">
        <v>15000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15000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102101926</v>
      </c>
      <c r="D25" s="40">
        <f>+D5+D9+D15+D19+D24</f>
        <v>0</v>
      </c>
      <c r="E25" s="41">
        <f t="shared" si="4"/>
        <v>107991920</v>
      </c>
      <c r="F25" s="42">
        <f t="shared" si="4"/>
        <v>107991920</v>
      </c>
      <c r="G25" s="42">
        <f t="shared" si="4"/>
        <v>29996624</v>
      </c>
      <c r="H25" s="42">
        <f t="shared" si="4"/>
        <v>2763649</v>
      </c>
      <c r="I25" s="42">
        <f t="shared" si="4"/>
        <v>1510089</v>
      </c>
      <c r="J25" s="42">
        <f t="shared" si="4"/>
        <v>34270362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34270362</v>
      </c>
      <c r="X25" s="42">
        <f t="shared" si="4"/>
        <v>34103054</v>
      </c>
      <c r="Y25" s="42">
        <f t="shared" si="4"/>
        <v>167308</v>
      </c>
      <c r="Z25" s="43">
        <f>+IF(X25&lt;&gt;0,+(Y25/X25)*100,0)</f>
        <v>0.49059535840983626</v>
      </c>
      <c r="AA25" s="40">
        <f>+AA5+AA9+AA15+AA19+AA24</f>
        <v>107991920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48604269</v>
      </c>
      <c r="D28" s="19">
        <f>SUM(D29:D31)</f>
        <v>0</v>
      </c>
      <c r="E28" s="20">
        <f t="shared" si="5"/>
        <v>62169410</v>
      </c>
      <c r="F28" s="21">
        <f t="shared" si="5"/>
        <v>62169410</v>
      </c>
      <c r="G28" s="21">
        <f t="shared" si="5"/>
        <v>2447369</v>
      </c>
      <c r="H28" s="21">
        <f t="shared" si="5"/>
        <v>3414311</v>
      </c>
      <c r="I28" s="21">
        <f t="shared" si="5"/>
        <v>3837783</v>
      </c>
      <c r="J28" s="21">
        <f t="shared" si="5"/>
        <v>9699463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9699463</v>
      </c>
      <c r="X28" s="21">
        <f t="shared" si="5"/>
        <v>13426644</v>
      </c>
      <c r="Y28" s="21">
        <f t="shared" si="5"/>
        <v>-3727181</v>
      </c>
      <c r="Z28" s="4">
        <f>+IF(X28&lt;&gt;0,+(Y28/X28)*100,0)</f>
        <v>-27.75958757825113</v>
      </c>
      <c r="AA28" s="19">
        <f>SUM(AA29:AA31)</f>
        <v>62169410</v>
      </c>
    </row>
    <row r="29" spans="1:27" ht="13.5">
      <c r="A29" s="5" t="s">
        <v>33</v>
      </c>
      <c r="B29" s="3"/>
      <c r="C29" s="22">
        <v>15799501</v>
      </c>
      <c r="D29" s="22"/>
      <c r="E29" s="23">
        <v>22502200</v>
      </c>
      <c r="F29" s="24">
        <v>22502200</v>
      </c>
      <c r="G29" s="24">
        <v>1087871</v>
      </c>
      <c r="H29" s="24">
        <v>1350404</v>
      </c>
      <c r="I29" s="24">
        <v>1414419</v>
      </c>
      <c r="J29" s="24">
        <v>3852694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3852694</v>
      </c>
      <c r="X29" s="24">
        <v>5372123</v>
      </c>
      <c r="Y29" s="24">
        <v>-1519429</v>
      </c>
      <c r="Z29" s="6">
        <v>-28.28</v>
      </c>
      <c r="AA29" s="22">
        <v>22502200</v>
      </c>
    </row>
    <row r="30" spans="1:27" ht="13.5">
      <c r="A30" s="5" t="s">
        <v>34</v>
      </c>
      <c r="B30" s="3"/>
      <c r="C30" s="25">
        <v>18016764</v>
      </c>
      <c r="D30" s="25"/>
      <c r="E30" s="26">
        <v>20901020</v>
      </c>
      <c r="F30" s="27">
        <v>20901020</v>
      </c>
      <c r="G30" s="27">
        <v>622409</v>
      </c>
      <c r="H30" s="27">
        <v>929092</v>
      </c>
      <c r="I30" s="27">
        <v>1090076</v>
      </c>
      <c r="J30" s="27">
        <v>2641577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2641577</v>
      </c>
      <c r="X30" s="27">
        <v>3896014</v>
      </c>
      <c r="Y30" s="27">
        <v>-1254437</v>
      </c>
      <c r="Z30" s="7">
        <v>-32.2</v>
      </c>
      <c r="AA30" s="25">
        <v>20901020</v>
      </c>
    </row>
    <row r="31" spans="1:27" ht="13.5">
      <c r="A31" s="5" t="s">
        <v>35</v>
      </c>
      <c r="B31" s="3"/>
      <c r="C31" s="22">
        <v>14788004</v>
      </c>
      <c r="D31" s="22"/>
      <c r="E31" s="23">
        <v>18766190</v>
      </c>
      <c r="F31" s="24">
        <v>18766190</v>
      </c>
      <c r="G31" s="24">
        <v>737089</v>
      </c>
      <c r="H31" s="24">
        <v>1134815</v>
      </c>
      <c r="I31" s="24">
        <v>1333288</v>
      </c>
      <c r="J31" s="24">
        <v>3205192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3205192</v>
      </c>
      <c r="X31" s="24">
        <v>4158507</v>
      </c>
      <c r="Y31" s="24">
        <v>-953315</v>
      </c>
      <c r="Z31" s="6">
        <v>-22.92</v>
      </c>
      <c r="AA31" s="22">
        <v>18766190</v>
      </c>
    </row>
    <row r="32" spans="1:27" ht="13.5">
      <c r="A32" s="2" t="s">
        <v>36</v>
      </c>
      <c r="B32" s="3"/>
      <c r="C32" s="19">
        <f aca="true" t="shared" si="6" ref="C32:Y32">SUM(C33:C37)</f>
        <v>7891518</v>
      </c>
      <c r="D32" s="19">
        <f>SUM(D33:D37)</f>
        <v>0</v>
      </c>
      <c r="E32" s="20">
        <f t="shared" si="6"/>
        <v>10980940</v>
      </c>
      <c r="F32" s="21">
        <f t="shared" si="6"/>
        <v>10980940</v>
      </c>
      <c r="G32" s="21">
        <f t="shared" si="6"/>
        <v>652285</v>
      </c>
      <c r="H32" s="21">
        <f t="shared" si="6"/>
        <v>608479</v>
      </c>
      <c r="I32" s="21">
        <f t="shared" si="6"/>
        <v>730667</v>
      </c>
      <c r="J32" s="21">
        <f t="shared" si="6"/>
        <v>1991431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1991431</v>
      </c>
      <c r="X32" s="21">
        <f t="shared" si="6"/>
        <v>2210502</v>
      </c>
      <c r="Y32" s="21">
        <f t="shared" si="6"/>
        <v>-219071</v>
      </c>
      <c r="Z32" s="4">
        <f>+IF(X32&lt;&gt;0,+(Y32/X32)*100,0)</f>
        <v>-9.91046377700631</v>
      </c>
      <c r="AA32" s="19">
        <f>SUM(AA33:AA37)</f>
        <v>10980940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4404504</v>
      </c>
      <c r="D35" s="22"/>
      <c r="E35" s="23">
        <v>5059720</v>
      </c>
      <c r="F35" s="24">
        <v>5059720</v>
      </c>
      <c r="G35" s="24">
        <v>311356</v>
      </c>
      <c r="H35" s="24">
        <v>276556</v>
      </c>
      <c r="I35" s="24">
        <v>340040</v>
      </c>
      <c r="J35" s="24">
        <v>927952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927952</v>
      </c>
      <c r="X35" s="24">
        <v>1259248</v>
      </c>
      <c r="Y35" s="24">
        <v>-331296</v>
      </c>
      <c r="Z35" s="6">
        <v>-26.31</v>
      </c>
      <c r="AA35" s="22">
        <v>5059720</v>
      </c>
    </row>
    <row r="36" spans="1:27" ht="13.5">
      <c r="A36" s="5" t="s">
        <v>40</v>
      </c>
      <c r="B36" s="3"/>
      <c r="C36" s="22">
        <v>3487014</v>
      </c>
      <c r="D36" s="22"/>
      <c r="E36" s="23">
        <v>5921220</v>
      </c>
      <c r="F36" s="24">
        <v>5921220</v>
      </c>
      <c r="G36" s="24">
        <v>340929</v>
      </c>
      <c r="H36" s="24">
        <v>331923</v>
      </c>
      <c r="I36" s="24">
        <v>390627</v>
      </c>
      <c r="J36" s="24">
        <v>1063479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1063479</v>
      </c>
      <c r="X36" s="24">
        <v>951254</v>
      </c>
      <c r="Y36" s="24">
        <v>112225</v>
      </c>
      <c r="Z36" s="6">
        <v>11.8</v>
      </c>
      <c r="AA36" s="22">
        <v>5921220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43663882</v>
      </c>
      <c r="D38" s="19">
        <f>SUM(D39:D41)</f>
        <v>0</v>
      </c>
      <c r="E38" s="20">
        <f t="shared" si="7"/>
        <v>55873010</v>
      </c>
      <c r="F38" s="21">
        <f t="shared" si="7"/>
        <v>55873010</v>
      </c>
      <c r="G38" s="21">
        <f t="shared" si="7"/>
        <v>1392321</v>
      </c>
      <c r="H38" s="21">
        <f t="shared" si="7"/>
        <v>1263505</v>
      </c>
      <c r="I38" s="21">
        <f t="shared" si="7"/>
        <v>2215063</v>
      </c>
      <c r="J38" s="21">
        <f t="shared" si="7"/>
        <v>4870889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4870889</v>
      </c>
      <c r="X38" s="21">
        <f t="shared" si="7"/>
        <v>6248099</v>
      </c>
      <c r="Y38" s="21">
        <f t="shared" si="7"/>
        <v>-1377210</v>
      </c>
      <c r="Z38" s="4">
        <f>+IF(X38&lt;&gt;0,+(Y38/X38)*100,0)</f>
        <v>-22.04206431428183</v>
      </c>
      <c r="AA38" s="19">
        <f>SUM(AA39:AA41)</f>
        <v>55873010</v>
      </c>
    </row>
    <row r="39" spans="1:27" ht="13.5">
      <c r="A39" s="5" t="s">
        <v>43</v>
      </c>
      <c r="B39" s="3"/>
      <c r="C39" s="22">
        <v>41673272</v>
      </c>
      <c r="D39" s="22"/>
      <c r="E39" s="23">
        <v>53022060</v>
      </c>
      <c r="F39" s="24">
        <v>53022060</v>
      </c>
      <c r="G39" s="24">
        <v>1250815</v>
      </c>
      <c r="H39" s="24">
        <v>1125497</v>
      </c>
      <c r="I39" s="24">
        <v>2063448</v>
      </c>
      <c r="J39" s="24">
        <v>4439760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4439760</v>
      </c>
      <c r="X39" s="24">
        <v>5601004</v>
      </c>
      <c r="Y39" s="24">
        <v>-1161244</v>
      </c>
      <c r="Z39" s="6">
        <v>-20.73</v>
      </c>
      <c r="AA39" s="22">
        <v>53022060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1990610</v>
      </c>
      <c r="D41" s="22"/>
      <c r="E41" s="23">
        <v>2850950</v>
      </c>
      <c r="F41" s="24">
        <v>2850950</v>
      </c>
      <c r="G41" s="24">
        <v>141506</v>
      </c>
      <c r="H41" s="24">
        <v>138008</v>
      </c>
      <c r="I41" s="24">
        <v>151615</v>
      </c>
      <c r="J41" s="24">
        <v>431129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431129</v>
      </c>
      <c r="X41" s="24">
        <v>647095</v>
      </c>
      <c r="Y41" s="24">
        <v>-215966</v>
      </c>
      <c r="Z41" s="6">
        <v>-33.37</v>
      </c>
      <c r="AA41" s="22">
        <v>2850950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2275107</v>
      </c>
      <c r="D47" s="19"/>
      <c r="E47" s="20">
        <v>3607400</v>
      </c>
      <c r="F47" s="21">
        <v>3607400</v>
      </c>
      <c r="G47" s="21">
        <v>118562</v>
      </c>
      <c r="H47" s="21">
        <v>138862</v>
      </c>
      <c r="I47" s="21">
        <v>265413</v>
      </c>
      <c r="J47" s="21">
        <v>522837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522837</v>
      </c>
      <c r="X47" s="21">
        <v>320099</v>
      </c>
      <c r="Y47" s="21">
        <v>202738</v>
      </c>
      <c r="Z47" s="4">
        <v>63.34</v>
      </c>
      <c r="AA47" s="19">
        <v>3607400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102434776</v>
      </c>
      <c r="D48" s="40">
        <f>+D28+D32+D38+D42+D47</f>
        <v>0</v>
      </c>
      <c r="E48" s="41">
        <f t="shared" si="9"/>
        <v>132630760</v>
      </c>
      <c r="F48" s="42">
        <f t="shared" si="9"/>
        <v>132630760</v>
      </c>
      <c r="G48" s="42">
        <f t="shared" si="9"/>
        <v>4610537</v>
      </c>
      <c r="H48" s="42">
        <f t="shared" si="9"/>
        <v>5425157</v>
      </c>
      <c r="I48" s="42">
        <f t="shared" si="9"/>
        <v>7048926</v>
      </c>
      <c r="J48" s="42">
        <f t="shared" si="9"/>
        <v>17084620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17084620</v>
      </c>
      <c r="X48" s="42">
        <f t="shared" si="9"/>
        <v>22205344</v>
      </c>
      <c r="Y48" s="42">
        <f t="shared" si="9"/>
        <v>-5120724</v>
      </c>
      <c r="Z48" s="43">
        <f>+IF(X48&lt;&gt;0,+(Y48/X48)*100,0)</f>
        <v>-23.060773118398885</v>
      </c>
      <c r="AA48" s="40">
        <f>+AA28+AA32+AA38+AA42+AA47</f>
        <v>132630760</v>
      </c>
    </row>
    <row r="49" spans="1:27" ht="13.5">
      <c r="A49" s="14" t="s">
        <v>58</v>
      </c>
      <c r="B49" s="15"/>
      <c r="C49" s="44">
        <f aca="true" t="shared" si="10" ref="C49:Y49">+C25-C48</f>
        <v>-332850</v>
      </c>
      <c r="D49" s="44">
        <f>+D25-D48</f>
        <v>0</v>
      </c>
      <c r="E49" s="45">
        <f t="shared" si="10"/>
        <v>-24638840</v>
      </c>
      <c r="F49" s="46">
        <f t="shared" si="10"/>
        <v>-24638840</v>
      </c>
      <c r="G49" s="46">
        <f t="shared" si="10"/>
        <v>25386087</v>
      </c>
      <c r="H49" s="46">
        <f t="shared" si="10"/>
        <v>-2661508</v>
      </c>
      <c r="I49" s="46">
        <f t="shared" si="10"/>
        <v>-5538837</v>
      </c>
      <c r="J49" s="46">
        <f t="shared" si="10"/>
        <v>17185742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17185742</v>
      </c>
      <c r="X49" s="46">
        <f>IF(F25=F48,0,X25-X48)</f>
        <v>11897710</v>
      </c>
      <c r="Y49" s="46">
        <f t="shared" si="10"/>
        <v>5288032</v>
      </c>
      <c r="Z49" s="47">
        <f>+IF(X49&lt;&gt;0,+(Y49/X49)*100,0)</f>
        <v>44.4457967121404</v>
      </c>
      <c r="AA49" s="44">
        <f>+AA25-AA48</f>
        <v>-24638840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1864456391</v>
      </c>
      <c r="D5" s="19">
        <f>SUM(D6:D8)</f>
        <v>0</v>
      </c>
      <c r="E5" s="20">
        <f t="shared" si="0"/>
        <v>2781762572</v>
      </c>
      <c r="F5" s="21">
        <f t="shared" si="0"/>
        <v>2781762572</v>
      </c>
      <c r="G5" s="21">
        <f t="shared" si="0"/>
        <v>997207559</v>
      </c>
      <c r="H5" s="21">
        <f t="shared" si="0"/>
        <v>115147178</v>
      </c>
      <c r="I5" s="21">
        <f t="shared" si="0"/>
        <v>111899548</v>
      </c>
      <c r="J5" s="21">
        <f t="shared" si="0"/>
        <v>1224254285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1224254285</v>
      </c>
      <c r="X5" s="21">
        <f t="shared" si="0"/>
        <v>891939410</v>
      </c>
      <c r="Y5" s="21">
        <f t="shared" si="0"/>
        <v>332314875</v>
      </c>
      <c r="Z5" s="4">
        <f>+IF(X5&lt;&gt;0,+(Y5/X5)*100,0)</f>
        <v>37.25756158705892</v>
      </c>
      <c r="AA5" s="19">
        <f>SUM(AA6:AA8)</f>
        <v>2781762572</v>
      </c>
    </row>
    <row r="6" spans="1:27" ht="13.5">
      <c r="A6" s="5" t="s">
        <v>33</v>
      </c>
      <c r="B6" s="3"/>
      <c r="C6" s="22">
        <v>573946102</v>
      </c>
      <c r="D6" s="22"/>
      <c r="E6" s="23">
        <v>527386607</v>
      </c>
      <c r="F6" s="24">
        <v>527386607</v>
      </c>
      <c r="G6" s="24">
        <v>137776059</v>
      </c>
      <c r="H6" s="24">
        <v>21195912</v>
      </c>
      <c r="I6" s="24">
        <v>16318334</v>
      </c>
      <c r="J6" s="24">
        <v>175290305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175290305</v>
      </c>
      <c r="X6" s="24">
        <v>165115589</v>
      </c>
      <c r="Y6" s="24">
        <v>10174716</v>
      </c>
      <c r="Z6" s="6">
        <v>6.16</v>
      </c>
      <c r="AA6" s="22">
        <v>527386607</v>
      </c>
    </row>
    <row r="7" spans="1:27" ht="13.5">
      <c r="A7" s="5" t="s">
        <v>34</v>
      </c>
      <c r="B7" s="3"/>
      <c r="C7" s="25">
        <v>1241679875</v>
      </c>
      <c r="D7" s="25"/>
      <c r="E7" s="26">
        <v>2125474926</v>
      </c>
      <c r="F7" s="27">
        <v>2125474926</v>
      </c>
      <c r="G7" s="27">
        <v>854008948</v>
      </c>
      <c r="H7" s="27">
        <v>89201238</v>
      </c>
      <c r="I7" s="27">
        <v>94396972</v>
      </c>
      <c r="J7" s="27">
        <v>1037607158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1037607158</v>
      </c>
      <c r="X7" s="27">
        <v>598154995</v>
      </c>
      <c r="Y7" s="27">
        <v>439452163</v>
      </c>
      <c r="Z7" s="7">
        <v>73.47</v>
      </c>
      <c r="AA7" s="25">
        <v>2125474926</v>
      </c>
    </row>
    <row r="8" spans="1:27" ht="13.5">
      <c r="A8" s="5" t="s">
        <v>35</v>
      </c>
      <c r="B8" s="3"/>
      <c r="C8" s="22">
        <v>48830414</v>
      </c>
      <c r="D8" s="22"/>
      <c r="E8" s="23">
        <v>128901039</v>
      </c>
      <c r="F8" s="24">
        <v>128901039</v>
      </c>
      <c r="G8" s="24">
        <v>5422552</v>
      </c>
      <c r="H8" s="24">
        <v>4750028</v>
      </c>
      <c r="I8" s="24">
        <v>1184242</v>
      </c>
      <c r="J8" s="24">
        <v>11356822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11356822</v>
      </c>
      <c r="X8" s="24">
        <v>128668826</v>
      </c>
      <c r="Y8" s="24">
        <v>-117312004</v>
      </c>
      <c r="Z8" s="6">
        <v>-91.17</v>
      </c>
      <c r="AA8" s="22">
        <v>128901039</v>
      </c>
    </row>
    <row r="9" spans="1:27" ht="13.5">
      <c r="A9" s="2" t="s">
        <v>36</v>
      </c>
      <c r="B9" s="3"/>
      <c r="C9" s="19">
        <f aca="true" t="shared" si="1" ref="C9:Y9">SUM(C10:C14)</f>
        <v>169567656</v>
      </c>
      <c r="D9" s="19">
        <f>SUM(D10:D14)</f>
        <v>0</v>
      </c>
      <c r="E9" s="20">
        <f t="shared" si="1"/>
        <v>199997554</v>
      </c>
      <c r="F9" s="21">
        <f t="shared" si="1"/>
        <v>199997554</v>
      </c>
      <c r="G9" s="21">
        <f t="shared" si="1"/>
        <v>-10362693</v>
      </c>
      <c r="H9" s="21">
        <f t="shared" si="1"/>
        <v>17080533</v>
      </c>
      <c r="I9" s="21">
        <f t="shared" si="1"/>
        <v>13992729</v>
      </c>
      <c r="J9" s="21">
        <f t="shared" si="1"/>
        <v>20710569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20710569</v>
      </c>
      <c r="X9" s="21">
        <f t="shared" si="1"/>
        <v>37091496</v>
      </c>
      <c r="Y9" s="21">
        <f t="shared" si="1"/>
        <v>-16380927</v>
      </c>
      <c r="Z9" s="4">
        <f>+IF(X9&lt;&gt;0,+(Y9/X9)*100,0)</f>
        <v>-44.1635651471162</v>
      </c>
      <c r="AA9" s="19">
        <f>SUM(AA10:AA14)</f>
        <v>199997554</v>
      </c>
    </row>
    <row r="10" spans="1:27" ht="13.5">
      <c r="A10" s="5" t="s">
        <v>37</v>
      </c>
      <c r="B10" s="3"/>
      <c r="C10" s="22">
        <v>53486698</v>
      </c>
      <c r="D10" s="22"/>
      <c r="E10" s="23">
        <v>95229336</v>
      </c>
      <c r="F10" s="24">
        <v>95229336</v>
      </c>
      <c r="G10" s="24">
        <v>572821</v>
      </c>
      <c r="H10" s="24">
        <v>2299464</v>
      </c>
      <c r="I10" s="24">
        <v>1406487</v>
      </c>
      <c r="J10" s="24">
        <v>4278772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4278772</v>
      </c>
      <c r="X10" s="24">
        <v>15655829</v>
      </c>
      <c r="Y10" s="24">
        <v>-11377057</v>
      </c>
      <c r="Z10" s="6">
        <v>-72.67</v>
      </c>
      <c r="AA10" s="22">
        <v>95229336</v>
      </c>
    </row>
    <row r="11" spans="1:27" ht="13.5">
      <c r="A11" s="5" t="s">
        <v>38</v>
      </c>
      <c r="B11" s="3"/>
      <c r="C11" s="22">
        <v>17376638</v>
      </c>
      <c r="D11" s="22"/>
      <c r="E11" s="23">
        <v>23123185</v>
      </c>
      <c r="F11" s="24">
        <v>23123185</v>
      </c>
      <c r="G11" s="24">
        <v>1088137</v>
      </c>
      <c r="H11" s="24">
        <v>874494</v>
      </c>
      <c r="I11" s="24">
        <v>1016891</v>
      </c>
      <c r="J11" s="24">
        <v>2979522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2979522</v>
      </c>
      <c r="X11" s="24">
        <v>4759366</v>
      </c>
      <c r="Y11" s="24">
        <v>-1779844</v>
      </c>
      <c r="Z11" s="6">
        <v>-37.4</v>
      </c>
      <c r="AA11" s="22">
        <v>23123185</v>
      </c>
    </row>
    <row r="12" spans="1:27" ht="13.5">
      <c r="A12" s="5" t="s">
        <v>39</v>
      </c>
      <c r="B12" s="3"/>
      <c r="C12" s="22">
        <v>53684066</v>
      </c>
      <c r="D12" s="22"/>
      <c r="E12" s="23">
        <v>49705380</v>
      </c>
      <c r="F12" s="24">
        <v>49705380</v>
      </c>
      <c r="G12" s="24">
        <v>3600257</v>
      </c>
      <c r="H12" s="24">
        <v>2295870</v>
      </c>
      <c r="I12" s="24">
        <v>3499128</v>
      </c>
      <c r="J12" s="24">
        <v>9395255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9395255</v>
      </c>
      <c r="X12" s="24">
        <v>11453446</v>
      </c>
      <c r="Y12" s="24">
        <v>-2058191</v>
      </c>
      <c r="Z12" s="6">
        <v>-17.97</v>
      </c>
      <c r="AA12" s="22">
        <v>49705380</v>
      </c>
    </row>
    <row r="13" spans="1:27" ht="13.5">
      <c r="A13" s="5" t="s">
        <v>40</v>
      </c>
      <c r="B13" s="3"/>
      <c r="C13" s="22">
        <v>41039279</v>
      </c>
      <c r="D13" s="22"/>
      <c r="E13" s="23">
        <v>27662765</v>
      </c>
      <c r="F13" s="24">
        <v>27662765</v>
      </c>
      <c r="G13" s="24">
        <v>-11995986</v>
      </c>
      <c r="H13" s="24">
        <v>11158778</v>
      </c>
      <c r="I13" s="24">
        <v>7558585</v>
      </c>
      <c r="J13" s="24">
        <v>6721377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6721377</v>
      </c>
      <c r="X13" s="24">
        <v>4093651</v>
      </c>
      <c r="Y13" s="24">
        <v>2627726</v>
      </c>
      <c r="Z13" s="6">
        <v>64.19</v>
      </c>
      <c r="AA13" s="22">
        <v>27662765</v>
      </c>
    </row>
    <row r="14" spans="1:27" ht="13.5">
      <c r="A14" s="5" t="s">
        <v>41</v>
      </c>
      <c r="B14" s="3"/>
      <c r="C14" s="25">
        <v>3980975</v>
      </c>
      <c r="D14" s="25"/>
      <c r="E14" s="26">
        <v>4276888</v>
      </c>
      <c r="F14" s="27">
        <v>4276888</v>
      </c>
      <c r="G14" s="27">
        <v>-3627922</v>
      </c>
      <c r="H14" s="27">
        <v>451927</v>
      </c>
      <c r="I14" s="27">
        <v>511638</v>
      </c>
      <c r="J14" s="27">
        <v>-2664357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-2664357</v>
      </c>
      <c r="X14" s="27">
        <v>1129204</v>
      </c>
      <c r="Y14" s="27">
        <v>-3793561</v>
      </c>
      <c r="Z14" s="7">
        <v>-335.95</v>
      </c>
      <c r="AA14" s="25">
        <v>4276888</v>
      </c>
    </row>
    <row r="15" spans="1:27" ht="13.5">
      <c r="A15" s="2" t="s">
        <v>42</v>
      </c>
      <c r="B15" s="8"/>
      <c r="C15" s="19">
        <f aca="true" t="shared" si="2" ref="C15:Y15">SUM(C16:C18)</f>
        <v>276600014</v>
      </c>
      <c r="D15" s="19">
        <f>SUM(D16:D18)</f>
        <v>0</v>
      </c>
      <c r="E15" s="20">
        <f t="shared" si="2"/>
        <v>319548198</v>
      </c>
      <c r="F15" s="21">
        <f t="shared" si="2"/>
        <v>319548198</v>
      </c>
      <c r="G15" s="21">
        <f t="shared" si="2"/>
        <v>46290418</v>
      </c>
      <c r="H15" s="21">
        <f t="shared" si="2"/>
        <v>28084013</v>
      </c>
      <c r="I15" s="21">
        <f t="shared" si="2"/>
        <v>10212496</v>
      </c>
      <c r="J15" s="21">
        <f t="shared" si="2"/>
        <v>84586927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84586927</v>
      </c>
      <c r="X15" s="21">
        <f t="shared" si="2"/>
        <v>88566314</v>
      </c>
      <c r="Y15" s="21">
        <f t="shared" si="2"/>
        <v>-3979387</v>
      </c>
      <c r="Z15" s="4">
        <f>+IF(X15&lt;&gt;0,+(Y15/X15)*100,0)</f>
        <v>-4.493115746016031</v>
      </c>
      <c r="AA15" s="19">
        <f>SUM(AA16:AA18)</f>
        <v>319548198</v>
      </c>
    </row>
    <row r="16" spans="1:27" ht="13.5">
      <c r="A16" s="5" t="s">
        <v>43</v>
      </c>
      <c r="B16" s="3"/>
      <c r="C16" s="22">
        <v>142368078</v>
      </c>
      <c r="D16" s="22"/>
      <c r="E16" s="23">
        <v>205634618</v>
      </c>
      <c r="F16" s="24">
        <v>205634618</v>
      </c>
      <c r="G16" s="24">
        <v>24754122</v>
      </c>
      <c r="H16" s="24">
        <v>23024907</v>
      </c>
      <c r="I16" s="24">
        <v>6054478</v>
      </c>
      <c r="J16" s="24">
        <v>53833507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53833507</v>
      </c>
      <c r="X16" s="24">
        <v>54644742</v>
      </c>
      <c r="Y16" s="24">
        <v>-811235</v>
      </c>
      <c r="Z16" s="6">
        <v>-1.48</v>
      </c>
      <c r="AA16" s="22">
        <v>205634618</v>
      </c>
    </row>
    <row r="17" spans="1:27" ht="13.5">
      <c r="A17" s="5" t="s">
        <v>44</v>
      </c>
      <c r="B17" s="3"/>
      <c r="C17" s="22">
        <v>127789822</v>
      </c>
      <c r="D17" s="22"/>
      <c r="E17" s="23">
        <v>110298461</v>
      </c>
      <c r="F17" s="24">
        <v>110298461</v>
      </c>
      <c r="G17" s="24">
        <v>17941210</v>
      </c>
      <c r="H17" s="24">
        <v>5009676</v>
      </c>
      <c r="I17" s="24">
        <v>4081737</v>
      </c>
      <c r="J17" s="24">
        <v>27032623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27032623</v>
      </c>
      <c r="X17" s="24">
        <v>32767852</v>
      </c>
      <c r="Y17" s="24">
        <v>-5735229</v>
      </c>
      <c r="Z17" s="6">
        <v>-17.5</v>
      </c>
      <c r="AA17" s="22">
        <v>110298461</v>
      </c>
    </row>
    <row r="18" spans="1:27" ht="13.5">
      <c r="A18" s="5" t="s">
        <v>45</v>
      </c>
      <c r="B18" s="3"/>
      <c r="C18" s="22">
        <v>6442114</v>
      </c>
      <c r="D18" s="22"/>
      <c r="E18" s="23">
        <v>3615119</v>
      </c>
      <c r="F18" s="24">
        <v>3615119</v>
      </c>
      <c r="G18" s="24">
        <v>3595086</v>
      </c>
      <c r="H18" s="24">
        <v>49430</v>
      </c>
      <c r="I18" s="24">
        <v>76281</v>
      </c>
      <c r="J18" s="24">
        <v>3720797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3720797</v>
      </c>
      <c r="X18" s="24">
        <v>1153720</v>
      </c>
      <c r="Y18" s="24">
        <v>2567077</v>
      </c>
      <c r="Z18" s="6">
        <v>222.5</v>
      </c>
      <c r="AA18" s="22">
        <v>3615119</v>
      </c>
    </row>
    <row r="19" spans="1:27" ht="13.5">
      <c r="A19" s="2" t="s">
        <v>46</v>
      </c>
      <c r="B19" s="8"/>
      <c r="C19" s="19">
        <f aca="true" t="shared" si="3" ref="C19:Y19">SUM(C20:C23)</f>
        <v>2263220715</v>
      </c>
      <c r="D19" s="19">
        <f>SUM(D20:D23)</f>
        <v>0</v>
      </c>
      <c r="E19" s="20">
        <f t="shared" si="3"/>
        <v>3167784210</v>
      </c>
      <c r="F19" s="21">
        <f t="shared" si="3"/>
        <v>3167784210</v>
      </c>
      <c r="G19" s="21">
        <f t="shared" si="3"/>
        <v>266847190</v>
      </c>
      <c r="H19" s="21">
        <f t="shared" si="3"/>
        <v>230277764</v>
      </c>
      <c r="I19" s="21">
        <f t="shared" si="3"/>
        <v>205323579</v>
      </c>
      <c r="J19" s="21">
        <f t="shared" si="3"/>
        <v>702448533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702448533</v>
      </c>
      <c r="X19" s="21">
        <f t="shared" si="3"/>
        <v>826333752</v>
      </c>
      <c r="Y19" s="21">
        <f t="shared" si="3"/>
        <v>-123885219</v>
      </c>
      <c r="Z19" s="4">
        <f>+IF(X19&lt;&gt;0,+(Y19/X19)*100,0)</f>
        <v>-14.99215283172894</v>
      </c>
      <c r="AA19" s="19">
        <f>SUM(AA20:AA23)</f>
        <v>3167784210</v>
      </c>
    </row>
    <row r="20" spans="1:27" ht="13.5">
      <c r="A20" s="5" t="s">
        <v>47</v>
      </c>
      <c r="B20" s="3"/>
      <c r="C20" s="22">
        <v>1190907998</v>
      </c>
      <c r="D20" s="22"/>
      <c r="E20" s="23">
        <v>1651312396</v>
      </c>
      <c r="F20" s="24">
        <v>1651312396</v>
      </c>
      <c r="G20" s="24">
        <v>140556886</v>
      </c>
      <c r="H20" s="24">
        <v>126521152</v>
      </c>
      <c r="I20" s="24">
        <v>111169824</v>
      </c>
      <c r="J20" s="24">
        <v>378247862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378247862</v>
      </c>
      <c r="X20" s="24">
        <v>445578764</v>
      </c>
      <c r="Y20" s="24">
        <v>-67330902</v>
      </c>
      <c r="Z20" s="6">
        <v>-15.11</v>
      </c>
      <c r="AA20" s="22">
        <v>1651312396</v>
      </c>
    </row>
    <row r="21" spans="1:27" ht="13.5">
      <c r="A21" s="5" t="s">
        <v>48</v>
      </c>
      <c r="B21" s="3"/>
      <c r="C21" s="22">
        <v>651523666</v>
      </c>
      <c r="D21" s="22"/>
      <c r="E21" s="23">
        <v>962077278</v>
      </c>
      <c r="F21" s="24">
        <v>962077278</v>
      </c>
      <c r="G21" s="24">
        <v>70849552</v>
      </c>
      <c r="H21" s="24">
        <v>55519009</v>
      </c>
      <c r="I21" s="24">
        <v>51756686</v>
      </c>
      <c r="J21" s="24">
        <v>178125247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178125247</v>
      </c>
      <c r="X21" s="24">
        <v>238508449</v>
      </c>
      <c r="Y21" s="24">
        <v>-60383202</v>
      </c>
      <c r="Z21" s="6">
        <v>-25.32</v>
      </c>
      <c r="AA21" s="22">
        <v>962077278</v>
      </c>
    </row>
    <row r="22" spans="1:27" ht="13.5">
      <c r="A22" s="5" t="s">
        <v>49</v>
      </c>
      <c r="B22" s="3"/>
      <c r="C22" s="25">
        <v>217106931</v>
      </c>
      <c r="D22" s="25"/>
      <c r="E22" s="26">
        <v>322704930</v>
      </c>
      <c r="F22" s="27">
        <v>322704930</v>
      </c>
      <c r="G22" s="27">
        <v>30677928</v>
      </c>
      <c r="H22" s="27">
        <v>29318946</v>
      </c>
      <c r="I22" s="27">
        <v>26202272</v>
      </c>
      <c r="J22" s="27">
        <v>86199146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86199146</v>
      </c>
      <c r="X22" s="27">
        <v>82321969</v>
      </c>
      <c r="Y22" s="27">
        <v>3877177</v>
      </c>
      <c r="Z22" s="7">
        <v>4.71</v>
      </c>
      <c r="AA22" s="25">
        <v>322704930</v>
      </c>
    </row>
    <row r="23" spans="1:27" ht="13.5">
      <c r="A23" s="5" t="s">
        <v>50</v>
      </c>
      <c r="B23" s="3"/>
      <c r="C23" s="22">
        <v>203682120</v>
      </c>
      <c r="D23" s="22"/>
      <c r="E23" s="23">
        <v>231689606</v>
      </c>
      <c r="F23" s="24">
        <v>231689606</v>
      </c>
      <c r="G23" s="24">
        <v>24762824</v>
      </c>
      <c r="H23" s="24">
        <v>18918657</v>
      </c>
      <c r="I23" s="24">
        <v>16194797</v>
      </c>
      <c r="J23" s="24">
        <v>59876278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59876278</v>
      </c>
      <c r="X23" s="24">
        <v>59924570</v>
      </c>
      <c r="Y23" s="24">
        <v>-48292</v>
      </c>
      <c r="Z23" s="6">
        <v>-0.08</v>
      </c>
      <c r="AA23" s="22">
        <v>231689606</v>
      </c>
    </row>
    <row r="24" spans="1:27" ht="13.5">
      <c r="A24" s="2" t="s">
        <v>51</v>
      </c>
      <c r="B24" s="8" t="s">
        <v>52</v>
      </c>
      <c r="C24" s="19">
        <v>2615485</v>
      </c>
      <c r="D24" s="19"/>
      <c r="E24" s="20">
        <v>5362492</v>
      </c>
      <c r="F24" s="21">
        <v>5362492</v>
      </c>
      <c r="G24" s="21">
        <v>27553</v>
      </c>
      <c r="H24" s="21">
        <v>345620</v>
      </c>
      <c r="I24" s="21">
        <v>347526</v>
      </c>
      <c r="J24" s="21">
        <v>720699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720699</v>
      </c>
      <c r="X24" s="21">
        <v>129894</v>
      </c>
      <c r="Y24" s="21">
        <v>590805</v>
      </c>
      <c r="Z24" s="4">
        <v>454.84</v>
      </c>
      <c r="AA24" s="19">
        <v>5362492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4576460261</v>
      </c>
      <c r="D25" s="40">
        <f>+D5+D9+D15+D19+D24</f>
        <v>0</v>
      </c>
      <c r="E25" s="41">
        <f t="shared" si="4"/>
        <v>6474455026</v>
      </c>
      <c r="F25" s="42">
        <f t="shared" si="4"/>
        <v>6474455026</v>
      </c>
      <c r="G25" s="42">
        <f t="shared" si="4"/>
        <v>1300010027</v>
      </c>
      <c r="H25" s="42">
        <f t="shared" si="4"/>
        <v>390935108</v>
      </c>
      <c r="I25" s="42">
        <f t="shared" si="4"/>
        <v>341775878</v>
      </c>
      <c r="J25" s="42">
        <f t="shared" si="4"/>
        <v>2032721013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2032721013</v>
      </c>
      <c r="X25" s="42">
        <f t="shared" si="4"/>
        <v>1844060866</v>
      </c>
      <c r="Y25" s="42">
        <f t="shared" si="4"/>
        <v>188660147</v>
      </c>
      <c r="Z25" s="43">
        <f>+IF(X25&lt;&gt;0,+(Y25/X25)*100,0)</f>
        <v>10.23068980414012</v>
      </c>
      <c r="AA25" s="40">
        <f>+AA5+AA9+AA15+AA19+AA24</f>
        <v>6474455026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1407938870</v>
      </c>
      <c r="D28" s="19">
        <f>SUM(D29:D31)</f>
        <v>0</v>
      </c>
      <c r="E28" s="20">
        <f t="shared" si="5"/>
        <v>1856940764</v>
      </c>
      <c r="F28" s="21">
        <f t="shared" si="5"/>
        <v>1856940764</v>
      </c>
      <c r="G28" s="21">
        <f t="shared" si="5"/>
        <v>136242200</v>
      </c>
      <c r="H28" s="21">
        <f t="shared" si="5"/>
        <v>171575645</v>
      </c>
      <c r="I28" s="21">
        <f t="shared" si="5"/>
        <v>129242901</v>
      </c>
      <c r="J28" s="21">
        <f t="shared" si="5"/>
        <v>437060746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437060746</v>
      </c>
      <c r="X28" s="21">
        <f t="shared" si="5"/>
        <v>517187992</v>
      </c>
      <c r="Y28" s="21">
        <f t="shared" si="5"/>
        <v>-80127246</v>
      </c>
      <c r="Z28" s="4">
        <f>+IF(X28&lt;&gt;0,+(Y28/X28)*100,0)</f>
        <v>-15.492866663462673</v>
      </c>
      <c r="AA28" s="19">
        <f>SUM(AA29:AA31)</f>
        <v>1856940764</v>
      </c>
    </row>
    <row r="29" spans="1:27" ht="13.5">
      <c r="A29" s="5" t="s">
        <v>33</v>
      </c>
      <c r="B29" s="3"/>
      <c r="C29" s="22">
        <v>612238954</v>
      </c>
      <c r="D29" s="22"/>
      <c r="E29" s="23">
        <v>789559261</v>
      </c>
      <c r="F29" s="24">
        <v>789559261</v>
      </c>
      <c r="G29" s="24">
        <v>60435906</v>
      </c>
      <c r="H29" s="24">
        <v>93754259</v>
      </c>
      <c r="I29" s="24">
        <v>49668553</v>
      </c>
      <c r="J29" s="24">
        <v>203858718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203858718</v>
      </c>
      <c r="X29" s="24">
        <v>271958730</v>
      </c>
      <c r="Y29" s="24">
        <v>-68100012</v>
      </c>
      <c r="Z29" s="6">
        <v>-25.04</v>
      </c>
      <c r="AA29" s="22">
        <v>789559261</v>
      </c>
    </row>
    <row r="30" spans="1:27" ht="13.5">
      <c r="A30" s="5" t="s">
        <v>34</v>
      </c>
      <c r="B30" s="3"/>
      <c r="C30" s="25">
        <v>506432852</v>
      </c>
      <c r="D30" s="25"/>
      <c r="E30" s="26">
        <v>660683257</v>
      </c>
      <c r="F30" s="27">
        <v>660683257</v>
      </c>
      <c r="G30" s="27">
        <v>44082868</v>
      </c>
      <c r="H30" s="27">
        <v>47078353</v>
      </c>
      <c r="I30" s="27">
        <v>49865534</v>
      </c>
      <c r="J30" s="27">
        <v>141026755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141026755</v>
      </c>
      <c r="X30" s="27">
        <v>153694101</v>
      </c>
      <c r="Y30" s="27">
        <v>-12667346</v>
      </c>
      <c r="Z30" s="7">
        <v>-8.24</v>
      </c>
      <c r="AA30" s="25">
        <v>660683257</v>
      </c>
    </row>
    <row r="31" spans="1:27" ht="13.5">
      <c r="A31" s="5" t="s">
        <v>35</v>
      </c>
      <c r="B31" s="3"/>
      <c r="C31" s="22">
        <v>289267064</v>
      </c>
      <c r="D31" s="22"/>
      <c r="E31" s="23">
        <v>406698246</v>
      </c>
      <c r="F31" s="24">
        <v>406698246</v>
      </c>
      <c r="G31" s="24">
        <v>31723426</v>
      </c>
      <c r="H31" s="24">
        <v>30743033</v>
      </c>
      <c r="I31" s="24">
        <v>29708814</v>
      </c>
      <c r="J31" s="24">
        <v>92175273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92175273</v>
      </c>
      <c r="X31" s="24">
        <v>91535161</v>
      </c>
      <c r="Y31" s="24">
        <v>640112</v>
      </c>
      <c r="Z31" s="6">
        <v>0.7</v>
      </c>
      <c r="AA31" s="22">
        <v>406698246</v>
      </c>
    </row>
    <row r="32" spans="1:27" ht="13.5">
      <c r="A32" s="2" t="s">
        <v>36</v>
      </c>
      <c r="B32" s="3"/>
      <c r="C32" s="19">
        <f aca="true" t="shared" si="6" ref="C32:Y32">SUM(C33:C37)</f>
        <v>490930407</v>
      </c>
      <c r="D32" s="19">
        <f>SUM(D33:D37)</f>
        <v>0</v>
      </c>
      <c r="E32" s="20">
        <f t="shared" si="6"/>
        <v>630107853</v>
      </c>
      <c r="F32" s="21">
        <f t="shared" si="6"/>
        <v>630107853</v>
      </c>
      <c r="G32" s="21">
        <f t="shared" si="6"/>
        <v>36305688</v>
      </c>
      <c r="H32" s="21">
        <f t="shared" si="6"/>
        <v>44777579</v>
      </c>
      <c r="I32" s="21">
        <f t="shared" si="6"/>
        <v>49583944</v>
      </c>
      <c r="J32" s="21">
        <f t="shared" si="6"/>
        <v>130667211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130667211</v>
      </c>
      <c r="X32" s="21">
        <f t="shared" si="6"/>
        <v>127734728</v>
      </c>
      <c r="Y32" s="21">
        <f t="shared" si="6"/>
        <v>2932483</v>
      </c>
      <c r="Z32" s="4">
        <f>+IF(X32&lt;&gt;0,+(Y32/X32)*100,0)</f>
        <v>2.2957601632032287</v>
      </c>
      <c r="AA32" s="19">
        <f>SUM(AA33:AA37)</f>
        <v>630107853</v>
      </c>
    </row>
    <row r="33" spans="1:27" ht="13.5">
      <c r="A33" s="5" t="s">
        <v>37</v>
      </c>
      <c r="B33" s="3"/>
      <c r="C33" s="22">
        <v>175123504</v>
      </c>
      <c r="D33" s="22"/>
      <c r="E33" s="23">
        <v>246232776</v>
      </c>
      <c r="F33" s="24">
        <v>246232776</v>
      </c>
      <c r="G33" s="24">
        <v>10384246</v>
      </c>
      <c r="H33" s="24">
        <v>11864284</v>
      </c>
      <c r="I33" s="24">
        <v>12659170</v>
      </c>
      <c r="J33" s="24">
        <v>34907700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34907700</v>
      </c>
      <c r="X33" s="24">
        <v>45591429</v>
      </c>
      <c r="Y33" s="24">
        <v>-10683729</v>
      </c>
      <c r="Z33" s="6">
        <v>-23.43</v>
      </c>
      <c r="AA33" s="22">
        <v>246232776</v>
      </c>
    </row>
    <row r="34" spans="1:27" ht="13.5">
      <c r="A34" s="5" t="s">
        <v>38</v>
      </c>
      <c r="B34" s="3"/>
      <c r="C34" s="22">
        <v>101732650</v>
      </c>
      <c r="D34" s="22"/>
      <c r="E34" s="23">
        <v>131021597</v>
      </c>
      <c r="F34" s="24">
        <v>131021597</v>
      </c>
      <c r="G34" s="24">
        <v>9572088</v>
      </c>
      <c r="H34" s="24">
        <v>10403482</v>
      </c>
      <c r="I34" s="24">
        <v>12934675</v>
      </c>
      <c r="J34" s="24">
        <v>32910245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32910245</v>
      </c>
      <c r="X34" s="24">
        <v>30599510</v>
      </c>
      <c r="Y34" s="24">
        <v>2310735</v>
      </c>
      <c r="Z34" s="6">
        <v>7.55</v>
      </c>
      <c r="AA34" s="22">
        <v>131021597</v>
      </c>
    </row>
    <row r="35" spans="1:27" ht="13.5">
      <c r="A35" s="5" t="s">
        <v>39</v>
      </c>
      <c r="B35" s="3"/>
      <c r="C35" s="22">
        <v>124830080</v>
      </c>
      <c r="D35" s="22"/>
      <c r="E35" s="23">
        <v>153447859</v>
      </c>
      <c r="F35" s="24">
        <v>153447859</v>
      </c>
      <c r="G35" s="24">
        <v>10180070</v>
      </c>
      <c r="H35" s="24">
        <v>11377660</v>
      </c>
      <c r="I35" s="24">
        <v>11861292</v>
      </c>
      <c r="J35" s="24">
        <v>33419022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33419022</v>
      </c>
      <c r="X35" s="24">
        <v>35735631</v>
      </c>
      <c r="Y35" s="24">
        <v>-2316609</v>
      </c>
      <c r="Z35" s="6">
        <v>-6.48</v>
      </c>
      <c r="AA35" s="22">
        <v>153447859</v>
      </c>
    </row>
    <row r="36" spans="1:27" ht="13.5">
      <c r="A36" s="5" t="s">
        <v>40</v>
      </c>
      <c r="B36" s="3"/>
      <c r="C36" s="22">
        <v>65181223</v>
      </c>
      <c r="D36" s="22"/>
      <c r="E36" s="23">
        <v>65345449</v>
      </c>
      <c r="F36" s="24">
        <v>65345449</v>
      </c>
      <c r="G36" s="24">
        <v>3846723</v>
      </c>
      <c r="H36" s="24">
        <v>8915285</v>
      </c>
      <c r="I36" s="24">
        <v>9684581</v>
      </c>
      <c r="J36" s="24">
        <v>22446589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22446589</v>
      </c>
      <c r="X36" s="24">
        <v>7488986</v>
      </c>
      <c r="Y36" s="24">
        <v>14957603</v>
      </c>
      <c r="Z36" s="6">
        <v>199.73</v>
      </c>
      <c r="AA36" s="22">
        <v>65345449</v>
      </c>
    </row>
    <row r="37" spans="1:27" ht="13.5">
      <c r="A37" s="5" t="s">
        <v>41</v>
      </c>
      <c r="B37" s="3"/>
      <c r="C37" s="25">
        <v>24062950</v>
      </c>
      <c r="D37" s="25"/>
      <c r="E37" s="26">
        <v>34060172</v>
      </c>
      <c r="F37" s="27">
        <v>34060172</v>
      </c>
      <c r="G37" s="27">
        <v>2322561</v>
      </c>
      <c r="H37" s="27">
        <v>2216868</v>
      </c>
      <c r="I37" s="27">
        <v>2444226</v>
      </c>
      <c r="J37" s="27">
        <v>6983655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6983655</v>
      </c>
      <c r="X37" s="27">
        <v>8319172</v>
      </c>
      <c r="Y37" s="27">
        <v>-1335517</v>
      </c>
      <c r="Z37" s="7">
        <v>-16.05</v>
      </c>
      <c r="AA37" s="25">
        <v>34060172</v>
      </c>
    </row>
    <row r="38" spans="1:27" ht="13.5">
      <c r="A38" s="2" t="s">
        <v>42</v>
      </c>
      <c r="B38" s="8"/>
      <c r="C38" s="19">
        <f aca="true" t="shared" si="7" ref="C38:Y38">SUM(C39:C41)</f>
        <v>416006485</v>
      </c>
      <c r="D38" s="19">
        <f>SUM(D39:D41)</f>
        <v>0</v>
      </c>
      <c r="E38" s="20">
        <f t="shared" si="7"/>
        <v>585253241</v>
      </c>
      <c r="F38" s="21">
        <f t="shared" si="7"/>
        <v>585253241</v>
      </c>
      <c r="G38" s="21">
        <f t="shared" si="7"/>
        <v>27632756</v>
      </c>
      <c r="H38" s="21">
        <f t="shared" si="7"/>
        <v>33506828</v>
      </c>
      <c r="I38" s="21">
        <f t="shared" si="7"/>
        <v>42951636</v>
      </c>
      <c r="J38" s="21">
        <f t="shared" si="7"/>
        <v>104091220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104091220</v>
      </c>
      <c r="X38" s="21">
        <f t="shared" si="7"/>
        <v>109874798</v>
      </c>
      <c r="Y38" s="21">
        <f t="shared" si="7"/>
        <v>-5783578</v>
      </c>
      <c r="Z38" s="4">
        <f>+IF(X38&lt;&gt;0,+(Y38/X38)*100,0)</f>
        <v>-5.263789426943929</v>
      </c>
      <c r="AA38" s="19">
        <f>SUM(AA39:AA41)</f>
        <v>585253241</v>
      </c>
    </row>
    <row r="39" spans="1:27" ht="13.5">
      <c r="A39" s="5" t="s">
        <v>43</v>
      </c>
      <c r="B39" s="3"/>
      <c r="C39" s="22">
        <v>190518878</v>
      </c>
      <c r="D39" s="22"/>
      <c r="E39" s="23">
        <v>262589428</v>
      </c>
      <c r="F39" s="24">
        <v>262589428</v>
      </c>
      <c r="G39" s="24">
        <v>13475460</v>
      </c>
      <c r="H39" s="24">
        <v>16226640</v>
      </c>
      <c r="I39" s="24">
        <v>17473831</v>
      </c>
      <c r="J39" s="24">
        <v>47175931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47175931</v>
      </c>
      <c r="X39" s="24">
        <v>38544480</v>
      </c>
      <c r="Y39" s="24">
        <v>8631451</v>
      </c>
      <c r="Z39" s="6">
        <v>22.39</v>
      </c>
      <c r="AA39" s="22">
        <v>262589428</v>
      </c>
    </row>
    <row r="40" spans="1:27" ht="13.5">
      <c r="A40" s="5" t="s">
        <v>44</v>
      </c>
      <c r="B40" s="3"/>
      <c r="C40" s="22">
        <v>217643417</v>
      </c>
      <c r="D40" s="22"/>
      <c r="E40" s="23">
        <v>313101405</v>
      </c>
      <c r="F40" s="24">
        <v>313101405</v>
      </c>
      <c r="G40" s="24">
        <v>13085999</v>
      </c>
      <c r="H40" s="24">
        <v>15978185</v>
      </c>
      <c r="I40" s="24">
        <v>24257466</v>
      </c>
      <c r="J40" s="24">
        <v>53321650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53321650</v>
      </c>
      <c r="X40" s="24">
        <v>70392685</v>
      </c>
      <c r="Y40" s="24">
        <v>-17071035</v>
      </c>
      <c r="Z40" s="6">
        <v>-24.25</v>
      </c>
      <c r="AA40" s="22">
        <v>313101405</v>
      </c>
    </row>
    <row r="41" spans="1:27" ht="13.5">
      <c r="A41" s="5" t="s">
        <v>45</v>
      </c>
      <c r="B41" s="3"/>
      <c r="C41" s="22">
        <v>7844190</v>
      </c>
      <c r="D41" s="22"/>
      <c r="E41" s="23">
        <v>9562408</v>
      </c>
      <c r="F41" s="24">
        <v>9562408</v>
      </c>
      <c r="G41" s="24">
        <v>1071297</v>
      </c>
      <c r="H41" s="24">
        <v>1302003</v>
      </c>
      <c r="I41" s="24">
        <v>1220339</v>
      </c>
      <c r="J41" s="24">
        <v>3593639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3593639</v>
      </c>
      <c r="X41" s="24">
        <v>937633</v>
      </c>
      <c r="Y41" s="24">
        <v>2656006</v>
      </c>
      <c r="Z41" s="6">
        <v>283.27</v>
      </c>
      <c r="AA41" s="22">
        <v>9562408</v>
      </c>
    </row>
    <row r="42" spans="1:27" ht="13.5">
      <c r="A42" s="2" t="s">
        <v>46</v>
      </c>
      <c r="B42" s="8"/>
      <c r="C42" s="19">
        <f aca="true" t="shared" si="8" ref="C42:Y42">SUM(C43:C46)</f>
        <v>2092543722</v>
      </c>
      <c r="D42" s="19">
        <f>SUM(D43:D46)</f>
        <v>0</v>
      </c>
      <c r="E42" s="20">
        <f t="shared" si="8"/>
        <v>2649903797</v>
      </c>
      <c r="F42" s="21">
        <f t="shared" si="8"/>
        <v>2649903797</v>
      </c>
      <c r="G42" s="21">
        <f t="shared" si="8"/>
        <v>133041073</v>
      </c>
      <c r="H42" s="21">
        <f t="shared" si="8"/>
        <v>291650560</v>
      </c>
      <c r="I42" s="21">
        <f t="shared" si="8"/>
        <v>186453017</v>
      </c>
      <c r="J42" s="21">
        <f t="shared" si="8"/>
        <v>611144650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611144650</v>
      </c>
      <c r="X42" s="21">
        <f t="shared" si="8"/>
        <v>647419108</v>
      </c>
      <c r="Y42" s="21">
        <f t="shared" si="8"/>
        <v>-36274458</v>
      </c>
      <c r="Z42" s="4">
        <f>+IF(X42&lt;&gt;0,+(Y42/X42)*100,0)</f>
        <v>-5.602932868641869</v>
      </c>
      <c r="AA42" s="19">
        <f>SUM(AA43:AA46)</f>
        <v>2649903797</v>
      </c>
    </row>
    <row r="43" spans="1:27" ht="13.5">
      <c r="A43" s="5" t="s">
        <v>47</v>
      </c>
      <c r="B43" s="3"/>
      <c r="C43" s="22">
        <v>1133004292</v>
      </c>
      <c r="D43" s="22"/>
      <c r="E43" s="23">
        <v>1489813359</v>
      </c>
      <c r="F43" s="24">
        <v>1489813359</v>
      </c>
      <c r="G43" s="24">
        <v>78099799</v>
      </c>
      <c r="H43" s="24">
        <v>210109746</v>
      </c>
      <c r="I43" s="24">
        <v>110976472</v>
      </c>
      <c r="J43" s="24">
        <v>399186017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399186017</v>
      </c>
      <c r="X43" s="24">
        <v>405049476</v>
      </c>
      <c r="Y43" s="24">
        <v>-5863459</v>
      </c>
      <c r="Z43" s="6">
        <v>-1.45</v>
      </c>
      <c r="AA43" s="22">
        <v>1489813359</v>
      </c>
    </row>
    <row r="44" spans="1:27" ht="13.5">
      <c r="A44" s="5" t="s">
        <v>48</v>
      </c>
      <c r="B44" s="3"/>
      <c r="C44" s="22">
        <v>557294545</v>
      </c>
      <c r="D44" s="22"/>
      <c r="E44" s="23">
        <v>644123787</v>
      </c>
      <c r="F44" s="24">
        <v>644123787</v>
      </c>
      <c r="G44" s="24">
        <v>25022633</v>
      </c>
      <c r="H44" s="24">
        <v>52195359</v>
      </c>
      <c r="I44" s="24">
        <v>34700258</v>
      </c>
      <c r="J44" s="24">
        <v>111918250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111918250</v>
      </c>
      <c r="X44" s="24">
        <v>118918997</v>
      </c>
      <c r="Y44" s="24">
        <v>-7000747</v>
      </c>
      <c r="Z44" s="6">
        <v>-5.89</v>
      </c>
      <c r="AA44" s="22">
        <v>644123787</v>
      </c>
    </row>
    <row r="45" spans="1:27" ht="13.5">
      <c r="A45" s="5" t="s">
        <v>49</v>
      </c>
      <c r="B45" s="3"/>
      <c r="C45" s="25">
        <v>180513809</v>
      </c>
      <c r="D45" s="25"/>
      <c r="E45" s="26">
        <v>285113779</v>
      </c>
      <c r="F45" s="27">
        <v>285113779</v>
      </c>
      <c r="G45" s="27">
        <v>16246375</v>
      </c>
      <c r="H45" s="27">
        <v>15664950</v>
      </c>
      <c r="I45" s="27">
        <v>24126979</v>
      </c>
      <c r="J45" s="27">
        <v>56038304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56038304</v>
      </c>
      <c r="X45" s="27">
        <v>67579262</v>
      </c>
      <c r="Y45" s="27">
        <v>-11540958</v>
      </c>
      <c r="Z45" s="7">
        <v>-17.08</v>
      </c>
      <c r="AA45" s="25">
        <v>285113779</v>
      </c>
    </row>
    <row r="46" spans="1:27" ht="13.5">
      <c r="A46" s="5" t="s">
        <v>50</v>
      </c>
      <c r="B46" s="3"/>
      <c r="C46" s="22">
        <v>221731076</v>
      </c>
      <c r="D46" s="22"/>
      <c r="E46" s="23">
        <v>230852872</v>
      </c>
      <c r="F46" s="24">
        <v>230852872</v>
      </c>
      <c r="G46" s="24">
        <v>13672266</v>
      </c>
      <c r="H46" s="24">
        <v>13680505</v>
      </c>
      <c r="I46" s="24">
        <v>16649308</v>
      </c>
      <c r="J46" s="24">
        <v>44002079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44002079</v>
      </c>
      <c r="X46" s="24">
        <v>55871373</v>
      </c>
      <c r="Y46" s="24">
        <v>-11869294</v>
      </c>
      <c r="Z46" s="6">
        <v>-21.24</v>
      </c>
      <c r="AA46" s="22">
        <v>230852872</v>
      </c>
    </row>
    <row r="47" spans="1:27" ht="13.5">
      <c r="A47" s="2" t="s">
        <v>51</v>
      </c>
      <c r="B47" s="8" t="s">
        <v>52</v>
      </c>
      <c r="C47" s="19">
        <v>18913484</v>
      </c>
      <c r="D47" s="19"/>
      <c r="E47" s="20">
        <v>18780075</v>
      </c>
      <c r="F47" s="21">
        <v>18780075</v>
      </c>
      <c r="G47" s="21">
        <v>1690201</v>
      </c>
      <c r="H47" s="21">
        <v>2096028</v>
      </c>
      <c r="I47" s="21">
        <v>2399381</v>
      </c>
      <c r="J47" s="21">
        <v>6185610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6185610</v>
      </c>
      <c r="X47" s="21">
        <v>4207607</v>
      </c>
      <c r="Y47" s="21">
        <v>1978003</v>
      </c>
      <c r="Z47" s="4">
        <v>47.01</v>
      </c>
      <c r="AA47" s="19">
        <v>18780075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4426332968</v>
      </c>
      <c r="D48" s="40">
        <f>+D28+D32+D38+D42+D47</f>
        <v>0</v>
      </c>
      <c r="E48" s="41">
        <f t="shared" si="9"/>
        <v>5740985730</v>
      </c>
      <c r="F48" s="42">
        <f t="shared" si="9"/>
        <v>5740985730</v>
      </c>
      <c r="G48" s="42">
        <f t="shared" si="9"/>
        <v>334911918</v>
      </c>
      <c r="H48" s="42">
        <f t="shared" si="9"/>
        <v>543606640</v>
      </c>
      <c r="I48" s="42">
        <f t="shared" si="9"/>
        <v>410630879</v>
      </c>
      <c r="J48" s="42">
        <f t="shared" si="9"/>
        <v>1289149437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1289149437</v>
      </c>
      <c r="X48" s="42">
        <f t="shared" si="9"/>
        <v>1406424233</v>
      </c>
      <c r="Y48" s="42">
        <f t="shared" si="9"/>
        <v>-117274796</v>
      </c>
      <c r="Z48" s="43">
        <f>+IF(X48&lt;&gt;0,+(Y48/X48)*100,0)</f>
        <v>-8.338507915911315</v>
      </c>
      <c r="AA48" s="40">
        <f>+AA28+AA32+AA38+AA42+AA47</f>
        <v>5740985730</v>
      </c>
    </row>
    <row r="49" spans="1:27" ht="13.5">
      <c r="A49" s="14" t="s">
        <v>58</v>
      </c>
      <c r="B49" s="15"/>
      <c r="C49" s="44">
        <f aca="true" t="shared" si="10" ref="C49:Y49">+C25-C48</f>
        <v>150127293</v>
      </c>
      <c r="D49" s="44">
        <f>+D25-D48</f>
        <v>0</v>
      </c>
      <c r="E49" s="45">
        <f t="shared" si="10"/>
        <v>733469296</v>
      </c>
      <c r="F49" s="46">
        <f t="shared" si="10"/>
        <v>733469296</v>
      </c>
      <c r="G49" s="46">
        <f t="shared" si="10"/>
        <v>965098109</v>
      </c>
      <c r="H49" s="46">
        <f t="shared" si="10"/>
        <v>-152671532</v>
      </c>
      <c r="I49" s="46">
        <f t="shared" si="10"/>
        <v>-68855001</v>
      </c>
      <c r="J49" s="46">
        <f t="shared" si="10"/>
        <v>743571576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743571576</v>
      </c>
      <c r="X49" s="46">
        <f>IF(F25=F48,0,X25-X48)</f>
        <v>437636633</v>
      </c>
      <c r="Y49" s="46">
        <f t="shared" si="10"/>
        <v>305934943</v>
      </c>
      <c r="Z49" s="47">
        <f>+IF(X49&lt;&gt;0,+(Y49/X49)*100,0)</f>
        <v>69.90615499959758</v>
      </c>
      <c r="AA49" s="44">
        <f>+AA25-AA48</f>
        <v>733469296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45334448</v>
      </c>
      <c r="D5" s="19">
        <f>SUM(D6:D8)</f>
        <v>0</v>
      </c>
      <c r="E5" s="20">
        <f t="shared" si="0"/>
        <v>92058636</v>
      </c>
      <c r="F5" s="21">
        <f t="shared" si="0"/>
        <v>92058636</v>
      </c>
      <c r="G5" s="21">
        <f t="shared" si="0"/>
        <v>25666785</v>
      </c>
      <c r="H5" s="21">
        <f t="shared" si="0"/>
        <v>57490</v>
      </c>
      <c r="I5" s="21">
        <f t="shared" si="0"/>
        <v>1088958</v>
      </c>
      <c r="J5" s="21">
        <f t="shared" si="0"/>
        <v>26813233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26813233</v>
      </c>
      <c r="X5" s="21">
        <f t="shared" si="0"/>
        <v>0</v>
      </c>
      <c r="Y5" s="21">
        <f t="shared" si="0"/>
        <v>26813233</v>
      </c>
      <c r="Z5" s="4">
        <f>+IF(X5&lt;&gt;0,+(Y5/X5)*100,0)</f>
        <v>0</v>
      </c>
      <c r="AA5" s="19">
        <f>SUM(AA6:AA8)</f>
        <v>92058636</v>
      </c>
    </row>
    <row r="6" spans="1:27" ht="13.5">
      <c r="A6" s="5" t="s">
        <v>33</v>
      </c>
      <c r="B6" s="3"/>
      <c r="C6" s="22">
        <v>21235522</v>
      </c>
      <c r="D6" s="22"/>
      <c r="E6" s="23">
        <v>6146945</v>
      </c>
      <c r="F6" s="24">
        <v>6146945</v>
      </c>
      <c r="G6" s="24">
        <v>-947377</v>
      </c>
      <c r="H6" s="24">
        <v>-60633</v>
      </c>
      <c r="I6" s="24">
        <v>978771</v>
      </c>
      <c r="J6" s="24">
        <v>-29239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-29239</v>
      </c>
      <c r="X6" s="24"/>
      <c r="Y6" s="24">
        <v>-29239</v>
      </c>
      <c r="Z6" s="6">
        <v>0</v>
      </c>
      <c r="AA6" s="22">
        <v>6146945</v>
      </c>
    </row>
    <row r="7" spans="1:27" ht="13.5">
      <c r="A7" s="5" t="s">
        <v>34</v>
      </c>
      <c r="B7" s="3"/>
      <c r="C7" s="25">
        <v>13406959</v>
      </c>
      <c r="D7" s="25"/>
      <c r="E7" s="26">
        <v>85831691</v>
      </c>
      <c r="F7" s="27">
        <v>85831691</v>
      </c>
      <c r="G7" s="27">
        <v>26605505</v>
      </c>
      <c r="H7" s="27">
        <v>111386</v>
      </c>
      <c r="I7" s="27">
        <v>89497</v>
      </c>
      <c r="J7" s="27">
        <v>26806388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26806388</v>
      </c>
      <c r="X7" s="27"/>
      <c r="Y7" s="27">
        <v>26806388</v>
      </c>
      <c r="Z7" s="7">
        <v>0</v>
      </c>
      <c r="AA7" s="25">
        <v>85831691</v>
      </c>
    </row>
    <row r="8" spans="1:27" ht="13.5">
      <c r="A8" s="5" t="s">
        <v>35</v>
      </c>
      <c r="B8" s="3"/>
      <c r="C8" s="22">
        <v>10691967</v>
      </c>
      <c r="D8" s="22"/>
      <c r="E8" s="23">
        <v>80000</v>
      </c>
      <c r="F8" s="24">
        <v>80000</v>
      </c>
      <c r="G8" s="24">
        <v>8657</v>
      </c>
      <c r="H8" s="24">
        <v>6737</v>
      </c>
      <c r="I8" s="24">
        <v>20690</v>
      </c>
      <c r="J8" s="24">
        <v>36084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36084</v>
      </c>
      <c r="X8" s="24"/>
      <c r="Y8" s="24">
        <v>36084</v>
      </c>
      <c r="Z8" s="6">
        <v>0</v>
      </c>
      <c r="AA8" s="22">
        <v>80000</v>
      </c>
    </row>
    <row r="9" spans="1:27" ht="13.5">
      <c r="A9" s="2" t="s">
        <v>36</v>
      </c>
      <c r="B9" s="3"/>
      <c r="C9" s="19">
        <f aca="true" t="shared" si="1" ref="C9:Y9">SUM(C10:C14)</f>
        <v>21235530</v>
      </c>
      <c r="D9" s="19">
        <f>SUM(D10:D14)</f>
        <v>0</v>
      </c>
      <c r="E9" s="20">
        <f t="shared" si="1"/>
        <v>9666894</v>
      </c>
      <c r="F9" s="21">
        <f t="shared" si="1"/>
        <v>9666894</v>
      </c>
      <c r="G9" s="21">
        <f t="shared" si="1"/>
        <v>1001463</v>
      </c>
      <c r="H9" s="21">
        <f t="shared" si="1"/>
        <v>8630</v>
      </c>
      <c r="I9" s="21">
        <f t="shared" si="1"/>
        <v>2618972</v>
      </c>
      <c r="J9" s="21">
        <f t="shared" si="1"/>
        <v>3629065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3629065</v>
      </c>
      <c r="X9" s="21">
        <f t="shared" si="1"/>
        <v>0</v>
      </c>
      <c r="Y9" s="21">
        <f t="shared" si="1"/>
        <v>3629065</v>
      </c>
      <c r="Z9" s="4">
        <f>+IF(X9&lt;&gt;0,+(Y9/X9)*100,0)</f>
        <v>0</v>
      </c>
      <c r="AA9" s="19">
        <f>SUM(AA10:AA14)</f>
        <v>9666894</v>
      </c>
    </row>
    <row r="10" spans="1:27" ht="13.5">
      <c r="A10" s="5" t="s">
        <v>37</v>
      </c>
      <c r="B10" s="3"/>
      <c r="C10" s="22">
        <v>10617769</v>
      </c>
      <c r="D10" s="22"/>
      <c r="E10" s="23">
        <v>890000</v>
      </c>
      <c r="F10" s="24">
        <v>890000</v>
      </c>
      <c r="G10" s="24">
        <v>1322</v>
      </c>
      <c r="H10" s="24">
        <v>1486</v>
      </c>
      <c r="I10" s="24">
        <v>1321</v>
      </c>
      <c r="J10" s="24">
        <v>4129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4129</v>
      </c>
      <c r="X10" s="24"/>
      <c r="Y10" s="24">
        <v>4129</v>
      </c>
      <c r="Z10" s="6">
        <v>0</v>
      </c>
      <c r="AA10" s="22">
        <v>890000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10617761</v>
      </c>
      <c r="D13" s="22"/>
      <c r="E13" s="23">
        <v>8776894</v>
      </c>
      <c r="F13" s="24">
        <v>8776894</v>
      </c>
      <c r="G13" s="24">
        <v>1000141</v>
      </c>
      <c r="H13" s="24">
        <v>7144</v>
      </c>
      <c r="I13" s="24">
        <v>2617651</v>
      </c>
      <c r="J13" s="24">
        <v>3624936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3624936</v>
      </c>
      <c r="X13" s="24"/>
      <c r="Y13" s="24">
        <v>3624936</v>
      </c>
      <c r="Z13" s="6">
        <v>0</v>
      </c>
      <c r="AA13" s="22">
        <v>8776894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10617761</v>
      </c>
      <c r="D15" s="19">
        <f>SUM(D16:D18)</f>
        <v>0</v>
      </c>
      <c r="E15" s="20">
        <f t="shared" si="2"/>
        <v>5000000</v>
      </c>
      <c r="F15" s="21">
        <f t="shared" si="2"/>
        <v>5000000</v>
      </c>
      <c r="G15" s="21">
        <f t="shared" si="2"/>
        <v>665</v>
      </c>
      <c r="H15" s="21">
        <f t="shared" si="2"/>
        <v>856</v>
      </c>
      <c r="I15" s="21">
        <f t="shared" si="2"/>
        <v>786</v>
      </c>
      <c r="J15" s="21">
        <f t="shared" si="2"/>
        <v>2307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2307</v>
      </c>
      <c r="X15" s="21">
        <f t="shared" si="2"/>
        <v>0</v>
      </c>
      <c r="Y15" s="21">
        <f t="shared" si="2"/>
        <v>2307</v>
      </c>
      <c r="Z15" s="4">
        <f>+IF(X15&lt;&gt;0,+(Y15/X15)*100,0)</f>
        <v>0</v>
      </c>
      <c r="AA15" s="19">
        <f>SUM(AA16:AA18)</f>
        <v>5000000</v>
      </c>
    </row>
    <row r="16" spans="1:27" ht="13.5">
      <c r="A16" s="5" t="s">
        <v>43</v>
      </c>
      <c r="B16" s="3"/>
      <c r="C16" s="22">
        <v>10617761</v>
      </c>
      <c r="D16" s="22"/>
      <c r="E16" s="23">
        <v>5000000</v>
      </c>
      <c r="F16" s="24">
        <v>5000000</v>
      </c>
      <c r="G16" s="24">
        <v>665</v>
      </c>
      <c r="H16" s="24">
        <v>856</v>
      </c>
      <c r="I16" s="24">
        <v>786</v>
      </c>
      <c r="J16" s="24">
        <v>2307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2307</v>
      </c>
      <c r="X16" s="24"/>
      <c r="Y16" s="24">
        <v>2307</v>
      </c>
      <c r="Z16" s="6">
        <v>0</v>
      </c>
      <c r="AA16" s="22">
        <v>5000000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77187739</v>
      </c>
      <c r="D25" s="40">
        <f>+D5+D9+D15+D19+D24</f>
        <v>0</v>
      </c>
      <c r="E25" s="41">
        <f t="shared" si="4"/>
        <v>106725530</v>
      </c>
      <c r="F25" s="42">
        <f t="shared" si="4"/>
        <v>106725530</v>
      </c>
      <c r="G25" s="42">
        <f t="shared" si="4"/>
        <v>26668913</v>
      </c>
      <c r="H25" s="42">
        <f t="shared" si="4"/>
        <v>66976</v>
      </c>
      <c r="I25" s="42">
        <f t="shared" si="4"/>
        <v>3708716</v>
      </c>
      <c r="J25" s="42">
        <f t="shared" si="4"/>
        <v>30444605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30444605</v>
      </c>
      <c r="X25" s="42">
        <f t="shared" si="4"/>
        <v>0</v>
      </c>
      <c r="Y25" s="42">
        <f t="shared" si="4"/>
        <v>30444605</v>
      </c>
      <c r="Z25" s="43">
        <f>+IF(X25&lt;&gt;0,+(Y25/X25)*100,0)</f>
        <v>0</v>
      </c>
      <c r="AA25" s="40">
        <f>+AA5+AA9+AA15+AA19+AA24</f>
        <v>106725530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50406715</v>
      </c>
      <c r="D28" s="19">
        <f>SUM(D29:D31)</f>
        <v>0</v>
      </c>
      <c r="E28" s="20">
        <f t="shared" si="5"/>
        <v>57272614</v>
      </c>
      <c r="F28" s="21">
        <f t="shared" si="5"/>
        <v>57272614</v>
      </c>
      <c r="G28" s="21">
        <f t="shared" si="5"/>
        <v>3952861</v>
      </c>
      <c r="H28" s="21">
        <f t="shared" si="5"/>
        <v>4080462</v>
      </c>
      <c r="I28" s="21">
        <f t="shared" si="5"/>
        <v>3785458</v>
      </c>
      <c r="J28" s="21">
        <f t="shared" si="5"/>
        <v>11818781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11818781</v>
      </c>
      <c r="X28" s="21">
        <f t="shared" si="5"/>
        <v>0</v>
      </c>
      <c r="Y28" s="21">
        <f t="shared" si="5"/>
        <v>11818781</v>
      </c>
      <c r="Z28" s="4">
        <f>+IF(X28&lt;&gt;0,+(Y28/X28)*100,0)</f>
        <v>0</v>
      </c>
      <c r="AA28" s="19">
        <f>SUM(AA29:AA31)</f>
        <v>57272614</v>
      </c>
    </row>
    <row r="29" spans="1:27" ht="13.5">
      <c r="A29" s="5" t="s">
        <v>33</v>
      </c>
      <c r="B29" s="3"/>
      <c r="C29" s="22">
        <v>26182816</v>
      </c>
      <c r="D29" s="22"/>
      <c r="E29" s="23">
        <v>25356851</v>
      </c>
      <c r="F29" s="24">
        <v>25356851</v>
      </c>
      <c r="G29" s="24">
        <v>1564602</v>
      </c>
      <c r="H29" s="24">
        <v>1636393</v>
      </c>
      <c r="I29" s="24">
        <v>1868536</v>
      </c>
      <c r="J29" s="24">
        <v>5069531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5069531</v>
      </c>
      <c r="X29" s="24"/>
      <c r="Y29" s="24">
        <v>5069531</v>
      </c>
      <c r="Z29" s="6">
        <v>0</v>
      </c>
      <c r="AA29" s="22">
        <v>25356851</v>
      </c>
    </row>
    <row r="30" spans="1:27" ht="13.5">
      <c r="A30" s="5" t="s">
        <v>34</v>
      </c>
      <c r="B30" s="3"/>
      <c r="C30" s="25">
        <v>13084287</v>
      </c>
      <c r="D30" s="25"/>
      <c r="E30" s="26">
        <v>13739889</v>
      </c>
      <c r="F30" s="27">
        <v>13739889</v>
      </c>
      <c r="G30" s="27">
        <v>752192</v>
      </c>
      <c r="H30" s="27">
        <v>709868</v>
      </c>
      <c r="I30" s="27">
        <v>836326</v>
      </c>
      <c r="J30" s="27">
        <v>2298386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2298386</v>
      </c>
      <c r="X30" s="27"/>
      <c r="Y30" s="27">
        <v>2298386</v>
      </c>
      <c r="Z30" s="7">
        <v>0</v>
      </c>
      <c r="AA30" s="25">
        <v>13739889</v>
      </c>
    </row>
    <row r="31" spans="1:27" ht="13.5">
      <c r="A31" s="5" t="s">
        <v>35</v>
      </c>
      <c r="B31" s="3"/>
      <c r="C31" s="22">
        <v>11139612</v>
      </c>
      <c r="D31" s="22"/>
      <c r="E31" s="23">
        <v>18175874</v>
      </c>
      <c r="F31" s="24">
        <v>18175874</v>
      </c>
      <c r="G31" s="24">
        <v>1636067</v>
      </c>
      <c r="H31" s="24">
        <v>1734201</v>
      </c>
      <c r="I31" s="24">
        <v>1080596</v>
      </c>
      <c r="J31" s="24">
        <v>4450864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4450864</v>
      </c>
      <c r="X31" s="24"/>
      <c r="Y31" s="24">
        <v>4450864</v>
      </c>
      <c r="Z31" s="6">
        <v>0</v>
      </c>
      <c r="AA31" s="22">
        <v>18175874</v>
      </c>
    </row>
    <row r="32" spans="1:27" ht="13.5">
      <c r="A32" s="2" t="s">
        <v>36</v>
      </c>
      <c r="B32" s="3"/>
      <c r="C32" s="19">
        <f aca="true" t="shared" si="6" ref="C32:Y32">SUM(C33:C37)</f>
        <v>22279225</v>
      </c>
      <c r="D32" s="19">
        <f>SUM(D33:D37)</f>
        <v>0</v>
      </c>
      <c r="E32" s="20">
        <f t="shared" si="6"/>
        <v>33126325</v>
      </c>
      <c r="F32" s="21">
        <f t="shared" si="6"/>
        <v>33126325</v>
      </c>
      <c r="G32" s="21">
        <f t="shared" si="6"/>
        <v>1441473</v>
      </c>
      <c r="H32" s="21">
        <f t="shared" si="6"/>
        <v>1907022</v>
      </c>
      <c r="I32" s="21">
        <f t="shared" si="6"/>
        <v>2705687</v>
      </c>
      <c r="J32" s="21">
        <f t="shared" si="6"/>
        <v>6054182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6054182</v>
      </c>
      <c r="X32" s="21">
        <f t="shared" si="6"/>
        <v>0</v>
      </c>
      <c r="Y32" s="21">
        <f t="shared" si="6"/>
        <v>6054182</v>
      </c>
      <c r="Z32" s="4">
        <f>+IF(X32&lt;&gt;0,+(Y32/X32)*100,0)</f>
        <v>0</v>
      </c>
      <c r="AA32" s="19">
        <f>SUM(AA33:AA37)</f>
        <v>33126325</v>
      </c>
    </row>
    <row r="33" spans="1:27" ht="13.5">
      <c r="A33" s="5" t="s">
        <v>37</v>
      </c>
      <c r="B33" s="3"/>
      <c r="C33" s="22">
        <v>11139612</v>
      </c>
      <c r="D33" s="22"/>
      <c r="E33" s="23">
        <v>12597019</v>
      </c>
      <c r="F33" s="24">
        <v>12597019</v>
      </c>
      <c r="G33" s="24">
        <v>761154</v>
      </c>
      <c r="H33" s="24">
        <v>737757</v>
      </c>
      <c r="I33" s="24">
        <v>1370633</v>
      </c>
      <c r="J33" s="24">
        <v>2869544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2869544</v>
      </c>
      <c r="X33" s="24"/>
      <c r="Y33" s="24">
        <v>2869544</v>
      </c>
      <c r="Z33" s="6">
        <v>0</v>
      </c>
      <c r="AA33" s="22">
        <v>12597019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11139613</v>
      </c>
      <c r="D36" s="22"/>
      <c r="E36" s="23">
        <v>20529306</v>
      </c>
      <c r="F36" s="24">
        <v>20529306</v>
      </c>
      <c r="G36" s="24">
        <v>680319</v>
      </c>
      <c r="H36" s="24">
        <v>1169265</v>
      </c>
      <c r="I36" s="24">
        <v>1335054</v>
      </c>
      <c r="J36" s="24">
        <v>3184638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3184638</v>
      </c>
      <c r="X36" s="24"/>
      <c r="Y36" s="24">
        <v>3184638</v>
      </c>
      <c r="Z36" s="6">
        <v>0</v>
      </c>
      <c r="AA36" s="22">
        <v>20529306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11139612</v>
      </c>
      <c r="D38" s="19">
        <f>SUM(D39:D41)</f>
        <v>0</v>
      </c>
      <c r="E38" s="20">
        <f t="shared" si="7"/>
        <v>9741463</v>
      </c>
      <c r="F38" s="21">
        <f t="shared" si="7"/>
        <v>9741463</v>
      </c>
      <c r="G38" s="21">
        <f t="shared" si="7"/>
        <v>620110</v>
      </c>
      <c r="H38" s="21">
        <f t="shared" si="7"/>
        <v>579298</v>
      </c>
      <c r="I38" s="21">
        <f t="shared" si="7"/>
        <v>493882</v>
      </c>
      <c r="J38" s="21">
        <f t="shared" si="7"/>
        <v>1693290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1693290</v>
      </c>
      <c r="X38" s="21">
        <f t="shared" si="7"/>
        <v>0</v>
      </c>
      <c r="Y38" s="21">
        <f t="shared" si="7"/>
        <v>1693290</v>
      </c>
      <c r="Z38" s="4">
        <f>+IF(X38&lt;&gt;0,+(Y38/X38)*100,0)</f>
        <v>0</v>
      </c>
      <c r="AA38" s="19">
        <f>SUM(AA39:AA41)</f>
        <v>9741463</v>
      </c>
    </row>
    <row r="39" spans="1:27" ht="13.5">
      <c r="A39" s="5" t="s">
        <v>43</v>
      </c>
      <c r="B39" s="3"/>
      <c r="C39" s="22">
        <v>11139612</v>
      </c>
      <c r="D39" s="22"/>
      <c r="E39" s="23">
        <v>9741463</v>
      </c>
      <c r="F39" s="24">
        <v>9741463</v>
      </c>
      <c r="G39" s="24">
        <v>620110</v>
      </c>
      <c r="H39" s="24">
        <v>579298</v>
      </c>
      <c r="I39" s="24">
        <v>493882</v>
      </c>
      <c r="J39" s="24">
        <v>1693290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1693290</v>
      </c>
      <c r="X39" s="24"/>
      <c r="Y39" s="24">
        <v>1693290</v>
      </c>
      <c r="Z39" s="6">
        <v>0</v>
      </c>
      <c r="AA39" s="22">
        <v>9741463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83825552</v>
      </c>
      <c r="D48" s="40">
        <f>+D28+D32+D38+D42+D47</f>
        <v>0</v>
      </c>
      <c r="E48" s="41">
        <f t="shared" si="9"/>
        <v>100140402</v>
      </c>
      <c r="F48" s="42">
        <f t="shared" si="9"/>
        <v>100140402</v>
      </c>
      <c r="G48" s="42">
        <f t="shared" si="9"/>
        <v>6014444</v>
      </c>
      <c r="H48" s="42">
        <f t="shared" si="9"/>
        <v>6566782</v>
      </c>
      <c r="I48" s="42">
        <f t="shared" si="9"/>
        <v>6985027</v>
      </c>
      <c r="J48" s="42">
        <f t="shared" si="9"/>
        <v>19566253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19566253</v>
      </c>
      <c r="X48" s="42">
        <f t="shared" si="9"/>
        <v>0</v>
      </c>
      <c r="Y48" s="42">
        <f t="shared" si="9"/>
        <v>19566253</v>
      </c>
      <c r="Z48" s="43">
        <f>+IF(X48&lt;&gt;0,+(Y48/X48)*100,0)</f>
        <v>0</v>
      </c>
      <c r="AA48" s="40">
        <f>+AA28+AA32+AA38+AA42+AA47</f>
        <v>100140402</v>
      </c>
    </row>
    <row r="49" spans="1:27" ht="13.5">
      <c r="A49" s="14" t="s">
        <v>58</v>
      </c>
      <c r="B49" s="15"/>
      <c r="C49" s="44">
        <f aca="true" t="shared" si="10" ref="C49:Y49">+C25-C48</f>
        <v>-6637813</v>
      </c>
      <c r="D49" s="44">
        <f>+D25-D48</f>
        <v>0</v>
      </c>
      <c r="E49" s="45">
        <f t="shared" si="10"/>
        <v>6585128</v>
      </c>
      <c r="F49" s="46">
        <f t="shared" si="10"/>
        <v>6585128</v>
      </c>
      <c r="G49" s="46">
        <f t="shared" si="10"/>
        <v>20654469</v>
      </c>
      <c r="H49" s="46">
        <f t="shared" si="10"/>
        <v>-6499806</v>
      </c>
      <c r="I49" s="46">
        <f t="shared" si="10"/>
        <v>-3276311</v>
      </c>
      <c r="J49" s="46">
        <f t="shared" si="10"/>
        <v>10878352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10878352</v>
      </c>
      <c r="X49" s="46">
        <f>IF(F25=F48,0,X25-X48)</f>
        <v>0</v>
      </c>
      <c r="Y49" s="46">
        <f t="shared" si="10"/>
        <v>10878352</v>
      </c>
      <c r="Z49" s="47">
        <f>+IF(X49&lt;&gt;0,+(Y49/X49)*100,0)</f>
        <v>0</v>
      </c>
      <c r="AA49" s="44">
        <f>+AA25-AA48</f>
        <v>6585128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34893000</v>
      </c>
      <c r="F5" s="21">
        <f t="shared" si="0"/>
        <v>34893000</v>
      </c>
      <c r="G5" s="21">
        <f t="shared" si="0"/>
        <v>13920123</v>
      </c>
      <c r="H5" s="21">
        <f t="shared" si="0"/>
        <v>460738</v>
      </c>
      <c r="I5" s="21">
        <f t="shared" si="0"/>
        <v>174953</v>
      </c>
      <c r="J5" s="21">
        <f t="shared" si="0"/>
        <v>14555814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14555814</v>
      </c>
      <c r="X5" s="21">
        <f t="shared" si="0"/>
        <v>8024529</v>
      </c>
      <c r="Y5" s="21">
        <f t="shared" si="0"/>
        <v>6531285</v>
      </c>
      <c r="Z5" s="4">
        <f>+IF(X5&lt;&gt;0,+(Y5/X5)*100,0)</f>
        <v>81.39150596876154</v>
      </c>
      <c r="AA5" s="19">
        <f>SUM(AA6:AA8)</f>
        <v>34893000</v>
      </c>
    </row>
    <row r="6" spans="1:27" ht="13.5">
      <c r="A6" s="5" t="s">
        <v>33</v>
      </c>
      <c r="B6" s="3"/>
      <c r="C6" s="22"/>
      <c r="D6" s="22"/>
      <c r="E6" s="23">
        <v>1733000</v>
      </c>
      <c r="F6" s="24">
        <v>1733000</v>
      </c>
      <c r="G6" s="24">
        <v>140</v>
      </c>
      <c r="H6" s="24">
        <v>8620</v>
      </c>
      <c r="I6" s="24">
        <v>2421</v>
      </c>
      <c r="J6" s="24">
        <v>11181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11181</v>
      </c>
      <c r="X6" s="24">
        <v>433251</v>
      </c>
      <c r="Y6" s="24">
        <v>-422070</v>
      </c>
      <c r="Z6" s="6">
        <v>-97.42</v>
      </c>
      <c r="AA6" s="22">
        <v>1733000</v>
      </c>
    </row>
    <row r="7" spans="1:27" ht="13.5">
      <c r="A7" s="5" t="s">
        <v>34</v>
      </c>
      <c r="B7" s="3"/>
      <c r="C7" s="25"/>
      <c r="D7" s="25"/>
      <c r="E7" s="26">
        <v>9988000</v>
      </c>
      <c r="F7" s="27">
        <v>9988000</v>
      </c>
      <c r="G7" s="27">
        <v>13919983</v>
      </c>
      <c r="H7" s="27">
        <v>452118</v>
      </c>
      <c r="I7" s="27">
        <v>172532</v>
      </c>
      <c r="J7" s="27">
        <v>14544633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14544633</v>
      </c>
      <c r="X7" s="27">
        <v>2496996</v>
      </c>
      <c r="Y7" s="27">
        <v>12047637</v>
      </c>
      <c r="Z7" s="7">
        <v>482.49</v>
      </c>
      <c r="AA7" s="25">
        <v>9988000</v>
      </c>
    </row>
    <row r="8" spans="1:27" ht="13.5">
      <c r="A8" s="5" t="s">
        <v>35</v>
      </c>
      <c r="B8" s="3"/>
      <c r="C8" s="22"/>
      <c r="D8" s="22"/>
      <c r="E8" s="23">
        <v>23172000</v>
      </c>
      <c r="F8" s="24">
        <v>23172000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5094282</v>
      </c>
      <c r="Y8" s="24">
        <v>-5094282</v>
      </c>
      <c r="Z8" s="6">
        <v>-100</v>
      </c>
      <c r="AA8" s="22">
        <v>23172000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2757000</v>
      </c>
      <c r="F9" s="21">
        <f t="shared" si="1"/>
        <v>2757000</v>
      </c>
      <c r="G9" s="21">
        <f t="shared" si="1"/>
        <v>157665</v>
      </c>
      <c r="H9" s="21">
        <f t="shared" si="1"/>
        <v>96207</v>
      </c>
      <c r="I9" s="21">
        <f t="shared" si="1"/>
        <v>113258</v>
      </c>
      <c r="J9" s="21">
        <f t="shared" si="1"/>
        <v>367130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367130</v>
      </c>
      <c r="X9" s="21">
        <f t="shared" si="1"/>
        <v>689169</v>
      </c>
      <c r="Y9" s="21">
        <f t="shared" si="1"/>
        <v>-322039</v>
      </c>
      <c r="Z9" s="4">
        <f>+IF(X9&lt;&gt;0,+(Y9/X9)*100,0)</f>
        <v>-46.728596323978586</v>
      </c>
      <c r="AA9" s="19">
        <f>SUM(AA10:AA14)</f>
        <v>2757000</v>
      </c>
    </row>
    <row r="10" spans="1:27" ht="13.5">
      <c r="A10" s="5" t="s">
        <v>37</v>
      </c>
      <c r="B10" s="3"/>
      <c r="C10" s="22"/>
      <c r="D10" s="22"/>
      <c r="E10" s="23">
        <v>883000</v>
      </c>
      <c r="F10" s="24">
        <v>883000</v>
      </c>
      <c r="G10" s="24">
        <v>1079</v>
      </c>
      <c r="H10" s="24">
        <v>729</v>
      </c>
      <c r="I10" s="24">
        <v>1141</v>
      </c>
      <c r="J10" s="24">
        <v>2949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2949</v>
      </c>
      <c r="X10" s="24">
        <v>220863</v>
      </c>
      <c r="Y10" s="24">
        <v>-217914</v>
      </c>
      <c r="Z10" s="6">
        <v>-98.66</v>
      </c>
      <c r="AA10" s="22">
        <v>883000</v>
      </c>
    </row>
    <row r="11" spans="1:27" ht="13.5">
      <c r="A11" s="5" t="s">
        <v>38</v>
      </c>
      <c r="B11" s="3"/>
      <c r="C11" s="22"/>
      <c r="D11" s="22"/>
      <c r="E11" s="23">
        <v>1859000</v>
      </c>
      <c r="F11" s="24">
        <v>1859000</v>
      </c>
      <c r="G11" s="24">
        <v>155447</v>
      </c>
      <c r="H11" s="24">
        <v>94338</v>
      </c>
      <c r="I11" s="24">
        <v>110999</v>
      </c>
      <c r="J11" s="24">
        <v>360784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360784</v>
      </c>
      <c r="X11" s="24">
        <v>464628</v>
      </c>
      <c r="Y11" s="24">
        <v>-103844</v>
      </c>
      <c r="Z11" s="6">
        <v>-22.35</v>
      </c>
      <c r="AA11" s="22">
        <v>1859000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15000</v>
      </c>
      <c r="F13" s="24">
        <v>15000</v>
      </c>
      <c r="G13" s="24">
        <v>1139</v>
      </c>
      <c r="H13" s="24">
        <v>1140</v>
      </c>
      <c r="I13" s="24">
        <v>1118</v>
      </c>
      <c r="J13" s="24">
        <v>3397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3397</v>
      </c>
      <c r="X13" s="24">
        <v>3678</v>
      </c>
      <c r="Y13" s="24">
        <v>-281</v>
      </c>
      <c r="Z13" s="6">
        <v>-7.64</v>
      </c>
      <c r="AA13" s="22">
        <v>15000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37551406</v>
      </c>
      <c r="F19" s="21">
        <f t="shared" si="3"/>
        <v>37551406</v>
      </c>
      <c r="G19" s="21">
        <f t="shared" si="3"/>
        <v>2197166</v>
      </c>
      <c r="H19" s="21">
        <f t="shared" si="3"/>
        <v>1371447</v>
      </c>
      <c r="I19" s="21">
        <f t="shared" si="3"/>
        <v>1468351</v>
      </c>
      <c r="J19" s="21">
        <f t="shared" si="3"/>
        <v>5036964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5036964</v>
      </c>
      <c r="X19" s="21">
        <f t="shared" si="3"/>
        <v>9388023</v>
      </c>
      <c r="Y19" s="21">
        <f t="shared" si="3"/>
        <v>-4351059</v>
      </c>
      <c r="Z19" s="4">
        <f>+IF(X19&lt;&gt;0,+(Y19/X19)*100,0)</f>
        <v>-46.346914574026925</v>
      </c>
      <c r="AA19" s="19">
        <f>SUM(AA20:AA23)</f>
        <v>37551406</v>
      </c>
    </row>
    <row r="20" spans="1:27" ht="13.5">
      <c r="A20" s="5" t="s">
        <v>47</v>
      </c>
      <c r="B20" s="3"/>
      <c r="C20" s="22"/>
      <c r="D20" s="22"/>
      <c r="E20" s="23">
        <v>9667000</v>
      </c>
      <c r="F20" s="24">
        <v>9667000</v>
      </c>
      <c r="G20" s="24">
        <v>945957</v>
      </c>
      <c r="H20" s="24">
        <v>743194</v>
      </c>
      <c r="I20" s="24">
        <v>715096</v>
      </c>
      <c r="J20" s="24">
        <v>2404247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2404247</v>
      </c>
      <c r="X20" s="24">
        <v>2416803</v>
      </c>
      <c r="Y20" s="24">
        <v>-12556</v>
      </c>
      <c r="Z20" s="6">
        <v>-0.52</v>
      </c>
      <c r="AA20" s="22">
        <v>9667000</v>
      </c>
    </row>
    <row r="21" spans="1:27" ht="13.5">
      <c r="A21" s="5" t="s">
        <v>48</v>
      </c>
      <c r="B21" s="3"/>
      <c r="C21" s="22"/>
      <c r="D21" s="22"/>
      <c r="E21" s="23">
        <v>15543000</v>
      </c>
      <c r="F21" s="24">
        <v>15543000</v>
      </c>
      <c r="G21" s="24">
        <v>539882</v>
      </c>
      <c r="H21" s="24">
        <v>236822</v>
      </c>
      <c r="I21" s="24">
        <v>328621</v>
      </c>
      <c r="J21" s="24">
        <v>1105325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1105325</v>
      </c>
      <c r="X21" s="24">
        <v>3885639</v>
      </c>
      <c r="Y21" s="24">
        <v>-2780314</v>
      </c>
      <c r="Z21" s="6">
        <v>-71.55</v>
      </c>
      <c r="AA21" s="22">
        <v>15543000</v>
      </c>
    </row>
    <row r="22" spans="1:27" ht="13.5">
      <c r="A22" s="5" t="s">
        <v>49</v>
      </c>
      <c r="B22" s="3"/>
      <c r="C22" s="25"/>
      <c r="D22" s="25"/>
      <c r="E22" s="26">
        <v>9417406</v>
      </c>
      <c r="F22" s="27">
        <v>9417406</v>
      </c>
      <c r="G22" s="27">
        <v>363357</v>
      </c>
      <c r="H22" s="27">
        <v>193513</v>
      </c>
      <c r="I22" s="27">
        <v>211726</v>
      </c>
      <c r="J22" s="27">
        <v>768596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768596</v>
      </c>
      <c r="X22" s="27">
        <v>2354508</v>
      </c>
      <c r="Y22" s="27">
        <v>-1585912</v>
      </c>
      <c r="Z22" s="7">
        <v>-67.36</v>
      </c>
      <c r="AA22" s="25">
        <v>9417406</v>
      </c>
    </row>
    <row r="23" spans="1:27" ht="13.5">
      <c r="A23" s="5" t="s">
        <v>50</v>
      </c>
      <c r="B23" s="3"/>
      <c r="C23" s="22"/>
      <c r="D23" s="22"/>
      <c r="E23" s="23">
        <v>2924000</v>
      </c>
      <c r="F23" s="24">
        <v>2924000</v>
      </c>
      <c r="G23" s="24">
        <v>347970</v>
      </c>
      <c r="H23" s="24">
        <v>197918</v>
      </c>
      <c r="I23" s="24">
        <v>212908</v>
      </c>
      <c r="J23" s="24">
        <v>758796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758796</v>
      </c>
      <c r="X23" s="24">
        <v>731073</v>
      </c>
      <c r="Y23" s="24">
        <v>27723</v>
      </c>
      <c r="Z23" s="6">
        <v>3.79</v>
      </c>
      <c r="AA23" s="22">
        <v>2924000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75201406</v>
      </c>
      <c r="F25" s="42">
        <f t="shared" si="4"/>
        <v>75201406</v>
      </c>
      <c r="G25" s="42">
        <f t="shared" si="4"/>
        <v>16274954</v>
      </c>
      <c r="H25" s="42">
        <f t="shared" si="4"/>
        <v>1928392</v>
      </c>
      <c r="I25" s="42">
        <f t="shared" si="4"/>
        <v>1756562</v>
      </c>
      <c r="J25" s="42">
        <f t="shared" si="4"/>
        <v>19959908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19959908</v>
      </c>
      <c r="X25" s="42">
        <f t="shared" si="4"/>
        <v>18101721</v>
      </c>
      <c r="Y25" s="42">
        <f t="shared" si="4"/>
        <v>1858187</v>
      </c>
      <c r="Z25" s="43">
        <f>+IF(X25&lt;&gt;0,+(Y25/X25)*100,0)</f>
        <v>10.265250469831019</v>
      </c>
      <c r="AA25" s="40">
        <f>+AA5+AA9+AA15+AA19+AA24</f>
        <v>75201406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27377646</v>
      </c>
      <c r="F28" s="21">
        <f t="shared" si="5"/>
        <v>27377646</v>
      </c>
      <c r="G28" s="21">
        <f t="shared" si="5"/>
        <v>1655940</v>
      </c>
      <c r="H28" s="21">
        <f t="shared" si="5"/>
        <v>1022732</v>
      </c>
      <c r="I28" s="21">
        <f t="shared" si="5"/>
        <v>1082076</v>
      </c>
      <c r="J28" s="21">
        <f t="shared" si="5"/>
        <v>3760748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3760748</v>
      </c>
      <c r="X28" s="21">
        <f t="shared" si="5"/>
        <v>6845799</v>
      </c>
      <c r="Y28" s="21">
        <f t="shared" si="5"/>
        <v>-3085051</v>
      </c>
      <c r="Z28" s="4">
        <f>+IF(X28&lt;&gt;0,+(Y28/X28)*100,0)</f>
        <v>-45.06487847510568</v>
      </c>
      <c r="AA28" s="19">
        <f>SUM(AA29:AA31)</f>
        <v>27377646</v>
      </c>
    </row>
    <row r="29" spans="1:27" ht="13.5">
      <c r="A29" s="5" t="s">
        <v>33</v>
      </c>
      <c r="B29" s="3"/>
      <c r="C29" s="22"/>
      <c r="D29" s="22"/>
      <c r="E29" s="23">
        <v>6276736</v>
      </c>
      <c r="F29" s="24">
        <v>6276736</v>
      </c>
      <c r="G29" s="24">
        <v>778298</v>
      </c>
      <c r="H29" s="24">
        <v>248351</v>
      </c>
      <c r="I29" s="24">
        <v>244810</v>
      </c>
      <c r="J29" s="24">
        <v>1271459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1271459</v>
      </c>
      <c r="X29" s="24">
        <v>1569183</v>
      </c>
      <c r="Y29" s="24">
        <v>-297724</v>
      </c>
      <c r="Z29" s="6">
        <v>-18.97</v>
      </c>
      <c r="AA29" s="22">
        <v>6276736</v>
      </c>
    </row>
    <row r="30" spans="1:27" ht="13.5">
      <c r="A30" s="5" t="s">
        <v>34</v>
      </c>
      <c r="B30" s="3"/>
      <c r="C30" s="25"/>
      <c r="D30" s="25"/>
      <c r="E30" s="26">
        <v>5067476</v>
      </c>
      <c r="F30" s="27">
        <v>5067476</v>
      </c>
      <c r="G30" s="27">
        <v>877642</v>
      </c>
      <c r="H30" s="27">
        <v>774381</v>
      </c>
      <c r="I30" s="27">
        <v>837266</v>
      </c>
      <c r="J30" s="27">
        <v>2489289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2489289</v>
      </c>
      <c r="X30" s="27">
        <v>1266870</v>
      </c>
      <c r="Y30" s="27">
        <v>1222419</v>
      </c>
      <c r="Z30" s="7">
        <v>96.49</v>
      </c>
      <c r="AA30" s="25">
        <v>5067476</v>
      </c>
    </row>
    <row r="31" spans="1:27" ht="13.5">
      <c r="A31" s="5" t="s">
        <v>35</v>
      </c>
      <c r="B31" s="3"/>
      <c r="C31" s="22"/>
      <c r="D31" s="22"/>
      <c r="E31" s="23">
        <v>16033434</v>
      </c>
      <c r="F31" s="24">
        <v>16033434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4009746</v>
      </c>
      <c r="Y31" s="24">
        <v>-4009746</v>
      </c>
      <c r="Z31" s="6">
        <v>-100</v>
      </c>
      <c r="AA31" s="22">
        <v>16033434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4632730</v>
      </c>
      <c r="F32" s="21">
        <f t="shared" si="6"/>
        <v>4632730</v>
      </c>
      <c r="G32" s="21">
        <f t="shared" si="6"/>
        <v>245277</v>
      </c>
      <c r="H32" s="21">
        <f t="shared" si="6"/>
        <v>295417</v>
      </c>
      <c r="I32" s="21">
        <f t="shared" si="6"/>
        <v>235837</v>
      </c>
      <c r="J32" s="21">
        <f t="shared" si="6"/>
        <v>776531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776531</v>
      </c>
      <c r="X32" s="21">
        <f t="shared" si="6"/>
        <v>1158177</v>
      </c>
      <c r="Y32" s="21">
        <f t="shared" si="6"/>
        <v>-381646</v>
      </c>
      <c r="Z32" s="4">
        <f>+IF(X32&lt;&gt;0,+(Y32/X32)*100,0)</f>
        <v>-32.952303490744505</v>
      </c>
      <c r="AA32" s="19">
        <f>SUM(AA33:AA37)</f>
        <v>4632730</v>
      </c>
    </row>
    <row r="33" spans="1:27" ht="13.5">
      <c r="A33" s="5" t="s">
        <v>37</v>
      </c>
      <c r="B33" s="3"/>
      <c r="C33" s="22"/>
      <c r="D33" s="22"/>
      <c r="E33" s="23">
        <v>1710050</v>
      </c>
      <c r="F33" s="24">
        <v>1710050</v>
      </c>
      <c r="G33" s="24">
        <v>55187</v>
      </c>
      <c r="H33" s="24">
        <v>57389</v>
      </c>
      <c r="I33" s="24">
        <v>54142</v>
      </c>
      <c r="J33" s="24">
        <v>166718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166718</v>
      </c>
      <c r="X33" s="24">
        <v>427506</v>
      </c>
      <c r="Y33" s="24">
        <v>-260788</v>
      </c>
      <c r="Z33" s="6">
        <v>-61</v>
      </c>
      <c r="AA33" s="22">
        <v>1710050</v>
      </c>
    </row>
    <row r="34" spans="1:27" ht="13.5">
      <c r="A34" s="5" t="s">
        <v>38</v>
      </c>
      <c r="B34" s="3"/>
      <c r="C34" s="22"/>
      <c r="D34" s="22"/>
      <c r="E34" s="23">
        <v>2746638</v>
      </c>
      <c r="F34" s="24">
        <v>2746638</v>
      </c>
      <c r="G34" s="24">
        <v>180330</v>
      </c>
      <c r="H34" s="24">
        <v>226924</v>
      </c>
      <c r="I34" s="24">
        <v>170587</v>
      </c>
      <c r="J34" s="24">
        <v>577841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577841</v>
      </c>
      <c r="X34" s="24">
        <v>686661</v>
      </c>
      <c r="Y34" s="24">
        <v>-108820</v>
      </c>
      <c r="Z34" s="6">
        <v>-15.85</v>
      </c>
      <c r="AA34" s="22">
        <v>2746638</v>
      </c>
    </row>
    <row r="35" spans="1:27" ht="13.5">
      <c r="A35" s="5" t="s">
        <v>39</v>
      </c>
      <c r="B35" s="3"/>
      <c r="C35" s="22"/>
      <c r="D35" s="22"/>
      <c r="E35" s="23">
        <v>50093</v>
      </c>
      <c r="F35" s="24">
        <v>50093</v>
      </c>
      <c r="G35" s="24">
        <v>3353</v>
      </c>
      <c r="H35" s="24">
        <v>4377</v>
      </c>
      <c r="I35" s="24">
        <v>4529</v>
      </c>
      <c r="J35" s="24">
        <v>12259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12259</v>
      </c>
      <c r="X35" s="24">
        <v>12522</v>
      </c>
      <c r="Y35" s="24">
        <v>-263</v>
      </c>
      <c r="Z35" s="6">
        <v>-2.1</v>
      </c>
      <c r="AA35" s="22">
        <v>50093</v>
      </c>
    </row>
    <row r="36" spans="1:27" ht="13.5">
      <c r="A36" s="5" t="s">
        <v>40</v>
      </c>
      <c r="B36" s="3"/>
      <c r="C36" s="22"/>
      <c r="D36" s="22"/>
      <c r="E36" s="23">
        <v>53648</v>
      </c>
      <c r="F36" s="24">
        <v>53648</v>
      </c>
      <c r="G36" s="24">
        <v>4271</v>
      </c>
      <c r="H36" s="24">
        <v>4271</v>
      </c>
      <c r="I36" s="24">
        <v>4386</v>
      </c>
      <c r="J36" s="24">
        <v>12928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12928</v>
      </c>
      <c r="X36" s="24">
        <v>13413</v>
      </c>
      <c r="Y36" s="24">
        <v>-485</v>
      </c>
      <c r="Z36" s="6">
        <v>-3.62</v>
      </c>
      <c r="AA36" s="22">
        <v>53648</v>
      </c>
    </row>
    <row r="37" spans="1:27" ht="13.5">
      <c r="A37" s="5" t="s">
        <v>41</v>
      </c>
      <c r="B37" s="3"/>
      <c r="C37" s="25"/>
      <c r="D37" s="25"/>
      <c r="E37" s="26">
        <v>72301</v>
      </c>
      <c r="F37" s="27">
        <v>72301</v>
      </c>
      <c r="G37" s="27">
        <v>2136</v>
      </c>
      <c r="H37" s="27">
        <v>2456</v>
      </c>
      <c r="I37" s="27">
        <v>2193</v>
      </c>
      <c r="J37" s="27">
        <v>6785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6785</v>
      </c>
      <c r="X37" s="27">
        <v>18075</v>
      </c>
      <c r="Y37" s="27">
        <v>-11290</v>
      </c>
      <c r="Z37" s="7">
        <v>-62.46</v>
      </c>
      <c r="AA37" s="25">
        <v>72301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230932</v>
      </c>
      <c r="F38" s="21">
        <f t="shared" si="7"/>
        <v>230932</v>
      </c>
      <c r="G38" s="21">
        <f t="shared" si="7"/>
        <v>14916</v>
      </c>
      <c r="H38" s="21">
        <f t="shared" si="7"/>
        <v>23275</v>
      </c>
      <c r="I38" s="21">
        <f t="shared" si="7"/>
        <v>21551</v>
      </c>
      <c r="J38" s="21">
        <f t="shared" si="7"/>
        <v>59742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59742</v>
      </c>
      <c r="X38" s="21">
        <f t="shared" si="7"/>
        <v>57732</v>
      </c>
      <c r="Y38" s="21">
        <f t="shared" si="7"/>
        <v>2010</v>
      </c>
      <c r="Z38" s="4">
        <f>+IF(X38&lt;&gt;0,+(Y38/X38)*100,0)</f>
        <v>3.4816046559966742</v>
      </c>
      <c r="AA38" s="19">
        <f>SUM(AA39:AA41)</f>
        <v>230932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230932</v>
      </c>
      <c r="F40" s="24">
        <v>230932</v>
      </c>
      <c r="G40" s="24">
        <v>14916</v>
      </c>
      <c r="H40" s="24">
        <v>23275</v>
      </c>
      <c r="I40" s="24">
        <v>21551</v>
      </c>
      <c r="J40" s="24">
        <v>59742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59742</v>
      </c>
      <c r="X40" s="24">
        <v>57732</v>
      </c>
      <c r="Y40" s="24">
        <v>2010</v>
      </c>
      <c r="Z40" s="6">
        <v>3.48</v>
      </c>
      <c r="AA40" s="22">
        <v>230932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42924977</v>
      </c>
      <c r="F42" s="21">
        <f t="shared" si="8"/>
        <v>42924977</v>
      </c>
      <c r="G42" s="21">
        <f t="shared" si="8"/>
        <v>1572385</v>
      </c>
      <c r="H42" s="21">
        <f t="shared" si="8"/>
        <v>1714091</v>
      </c>
      <c r="I42" s="21">
        <f t="shared" si="8"/>
        <v>1407149</v>
      </c>
      <c r="J42" s="21">
        <f t="shared" si="8"/>
        <v>4693625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4693625</v>
      </c>
      <c r="X42" s="21">
        <f t="shared" si="8"/>
        <v>10731243</v>
      </c>
      <c r="Y42" s="21">
        <f t="shared" si="8"/>
        <v>-6037618</v>
      </c>
      <c r="Z42" s="4">
        <f>+IF(X42&lt;&gt;0,+(Y42/X42)*100,0)</f>
        <v>-56.26205650174915</v>
      </c>
      <c r="AA42" s="19">
        <f>SUM(AA43:AA46)</f>
        <v>42924977</v>
      </c>
    </row>
    <row r="43" spans="1:27" ht="13.5">
      <c r="A43" s="5" t="s">
        <v>47</v>
      </c>
      <c r="B43" s="3"/>
      <c r="C43" s="22"/>
      <c r="D43" s="22"/>
      <c r="E43" s="23">
        <v>12863847</v>
      </c>
      <c r="F43" s="24">
        <v>12863847</v>
      </c>
      <c r="G43" s="24">
        <v>1085299</v>
      </c>
      <c r="H43" s="24">
        <v>1142308</v>
      </c>
      <c r="I43" s="24">
        <v>948719</v>
      </c>
      <c r="J43" s="24">
        <v>3176326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3176326</v>
      </c>
      <c r="X43" s="24">
        <v>3215961</v>
      </c>
      <c r="Y43" s="24">
        <v>-39635</v>
      </c>
      <c r="Z43" s="6">
        <v>-1.23</v>
      </c>
      <c r="AA43" s="22">
        <v>12863847</v>
      </c>
    </row>
    <row r="44" spans="1:27" ht="13.5">
      <c r="A44" s="5" t="s">
        <v>48</v>
      </c>
      <c r="B44" s="3"/>
      <c r="C44" s="22"/>
      <c r="D44" s="22"/>
      <c r="E44" s="23">
        <v>14614132</v>
      </c>
      <c r="F44" s="24">
        <v>14614132</v>
      </c>
      <c r="G44" s="24">
        <v>72662</v>
      </c>
      <c r="H44" s="24">
        <v>176409</v>
      </c>
      <c r="I44" s="24">
        <v>68172</v>
      </c>
      <c r="J44" s="24">
        <v>317243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317243</v>
      </c>
      <c r="X44" s="24">
        <v>3653532</v>
      </c>
      <c r="Y44" s="24">
        <v>-3336289</v>
      </c>
      <c r="Z44" s="6">
        <v>-91.32</v>
      </c>
      <c r="AA44" s="22">
        <v>14614132</v>
      </c>
    </row>
    <row r="45" spans="1:27" ht="13.5">
      <c r="A45" s="5" t="s">
        <v>49</v>
      </c>
      <c r="B45" s="3"/>
      <c r="C45" s="25"/>
      <c r="D45" s="25"/>
      <c r="E45" s="26">
        <v>13604980</v>
      </c>
      <c r="F45" s="27">
        <v>13604980</v>
      </c>
      <c r="G45" s="27">
        <v>326532</v>
      </c>
      <c r="H45" s="27">
        <v>309831</v>
      </c>
      <c r="I45" s="27">
        <v>311627</v>
      </c>
      <c r="J45" s="27">
        <v>947990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947990</v>
      </c>
      <c r="X45" s="27">
        <v>3401244</v>
      </c>
      <c r="Y45" s="27">
        <v>-2453254</v>
      </c>
      <c r="Z45" s="7">
        <v>-72.13</v>
      </c>
      <c r="AA45" s="25">
        <v>13604980</v>
      </c>
    </row>
    <row r="46" spans="1:27" ht="13.5">
      <c r="A46" s="5" t="s">
        <v>50</v>
      </c>
      <c r="B46" s="3"/>
      <c r="C46" s="22"/>
      <c r="D46" s="22"/>
      <c r="E46" s="23">
        <v>1842018</v>
      </c>
      <c r="F46" s="24">
        <v>1842018</v>
      </c>
      <c r="G46" s="24">
        <v>87892</v>
      </c>
      <c r="H46" s="24">
        <v>85543</v>
      </c>
      <c r="I46" s="24">
        <v>78631</v>
      </c>
      <c r="J46" s="24">
        <v>252066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252066</v>
      </c>
      <c r="X46" s="24">
        <v>460506</v>
      </c>
      <c r="Y46" s="24">
        <v>-208440</v>
      </c>
      <c r="Z46" s="6">
        <v>-45.26</v>
      </c>
      <c r="AA46" s="22">
        <v>1842018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75166285</v>
      </c>
      <c r="F48" s="42">
        <f t="shared" si="9"/>
        <v>75166285</v>
      </c>
      <c r="G48" s="42">
        <f t="shared" si="9"/>
        <v>3488518</v>
      </c>
      <c r="H48" s="42">
        <f t="shared" si="9"/>
        <v>3055515</v>
      </c>
      <c r="I48" s="42">
        <f t="shared" si="9"/>
        <v>2746613</v>
      </c>
      <c r="J48" s="42">
        <f t="shared" si="9"/>
        <v>9290646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9290646</v>
      </c>
      <c r="X48" s="42">
        <f t="shared" si="9"/>
        <v>18792951</v>
      </c>
      <c r="Y48" s="42">
        <f t="shared" si="9"/>
        <v>-9502305</v>
      </c>
      <c r="Z48" s="43">
        <f>+IF(X48&lt;&gt;0,+(Y48/X48)*100,0)</f>
        <v>-50.56313401764311</v>
      </c>
      <c r="AA48" s="40">
        <f>+AA28+AA32+AA38+AA42+AA47</f>
        <v>75166285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35121</v>
      </c>
      <c r="F49" s="46">
        <f t="shared" si="10"/>
        <v>35121</v>
      </c>
      <c r="G49" s="46">
        <f t="shared" si="10"/>
        <v>12786436</v>
      </c>
      <c r="H49" s="46">
        <f t="shared" si="10"/>
        <v>-1127123</v>
      </c>
      <c r="I49" s="46">
        <f t="shared" si="10"/>
        <v>-990051</v>
      </c>
      <c r="J49" s="46">
        <f t="shared" si="10"/>
        <v>10669262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10669262</v>
      </c>
      <c r="X49" s="46">
        <f>IF(F25=F48,0,X25-X48)</f>
        <v>-691230</v>
      </c>
      <c r="Y49" s="46">
        <f t="shared" si="10"/>
        <v>11360492</v>
      </c>
      <c r="Z49" s="47">
        <f>+IF(X49&lt;&gt;0,+(Y49/X49)*100,0)</f>
        <v>-1643.5183658116691</v>
      </c>
      <c r="AA49" s="44">
        <f>+AA25-AA48</f>
        <v>35121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76074780</v>
      </c>
      <c r="D5" s="19">
        <f>SUM(D6:D8)</f>
        <v>0</v>
      </c>
      <c r="E5" s="20">
        <f t="shared" si="0"/>
        <v>72060829</v>
      </c>
      <c r="F5" s="21">
        <f t="shared" si="0"/>
        <v>72060829</v>
      </c>
      <c r="G5" s="21">
        <f t="shared" si="0"/>
        <v>51373831</v>
      </c>
      <c r="H5" s="21">
        <f t="shared" si="0"/>
        <v>1025828</v>
      </c>
      <c r="I5" s="21">
        <f t="shared" si="0"/>
        <v>1940242</v>
      </c>
      <c r="J5" s="21">
        <f t="shared" si="0"/>
        <v>54339901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54339901</v>
      </c>
      <c r="X5" s="21">
        <f t="shared" si="0"/>
        <v>46232900</v>
      </c>
      <c r="Y5" s="21">
        <f t="shared" si="0"/>
        <v>8107001</v>
      </c>
      <c r="Z5" s="4">
        <f>+IF(X5&lt;&gt;0,+(Y5/X5)*100,0)</f>
        <v>17.535134071191727</v>
      </c>
      <c r="AA5" s="19">
        <f>SUM(AA6:AA8)</f>
        <v>72060829</v>
      </c>
    </row>
    <row r="6" spans="1:27" ht="13.5">
      <c r="A6" s="5" t="s">
        <v>33</v>
      </c>
      <c r="B6" s="3"/>
      <c r="C6" s="22">
        <v>3706809</v>
      </c>
      <c r="D6" s="22"/>
      <c r="E6" s="23">
        <v>5318679</v>
      </c>
      <c r="F6" s="24">
        <v>5318679</v>
      </c>
      <c r="G6" s="24">
        <v>32297</v>
      </c>
      <c r="H6" s="24">
        <v>31121</v>
      </c>
      <c r="I6" s="24">
        <v>21545</v>
      </c>
      <c r="J6" s="24">
        <v>84963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84963</v>
      </c>
      <c r="X6" s="24">
        <v>2094730</v>
      </c>
      <c r="Y6" s="24">
        <v>-2009767</v>
      </c>
      <c r="Z6" s="6">
        <v>-95.94</v>
      </c>
      <c r="AA6" s="22">
        <v>5318679</v>
      </c>
    </row>
    <row r="7" spans="1:27" ht="13.5">
      <c r="A7" s="5" t="s">
        <v>34</v>
      </c>
      <c r="B7" s="3"/>
      <c r="C7" s="25">
        <v>68289627</v>
      </c>
      <c r="D7" s="25"/>
      <c r="E7" s="26">
        <v>60014935</v>
      </c>
      <c r="F7" s="27">
        <v>60014935</v>
      </c>
      <c r="G7" s="27">
        <v>51649652</v>
      </c>
      <c r="H7" s="27">
        <v>944875</v>
      </c>
      <c r="I7" s="27">
        <v>1816730</v>
      </c>
      <c r="J7" s="27">
        <v>54411257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54411257</v>
      </c>
      <c r="X7" s="27">
        <v>43831366</v>
      </c>
      <c r="Y7" s="27">
        <v>10579891</v>
      </c>
      <c r="Z7" s="7">
        <v>24.14</v>
      </c>
      <c r="AA7" s="25">
        <v>60014935</v>
      </c>
    </row>
    <row r="8" spans="1:27" ht="13.5">
      <c r="A8" s="5" t="s">
        <v>35</v>
      </c>
      <c r="B8" s="3"/>
      <c r="C8" s="22">
        <v>4078344</v>
      </c>
      <c r="D8" s="22"/>
      <c r="E8" s="23">
        <v>6727215</v>
      </c>
      <c r="F8" s="24">
        <v>6727215</v>
      </c>
      <c r="G8" s="24">
        <v>-308118</v>
      </c>
      <c r="H8" s="24">
        <v>49832</v>
      </c>
      <c r="I8" s="24">
        <v>101967</v>
      </c>
      <c r="J8" s="24">
        <v>-156319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-156319</v>
      </c>
      <c r="X8" s="24">
        <v>306804</v>
      </c>
      <c r="Y8" s="24">
        <v>-463123</v>
      </c>
      <c r="Z8" s="6">
        <v>-150.95</v>
      </c>
      <c r="AA8" s="22">
        <v>6727215</v>
      </c>
    </row>
    <row r="9" spans="1:27" ht="13.5">
      <c r="A9" s="2" t="s">
        <v>36</v>
      </c>
      <c r="B9" s="3"/>
      <c r="C9" s="19">
        <f aca="true" t="shared" si="1" ref="C9:Y9">SUM(C10:C14)</f>
        <v>4990499</v>
      </c>
      <c r="D9" s="19">
        <f>SUM(D10:D14)</f>
        <v>0</v>
      </c>
      <c r="E9" s="20">
        <f t="shared" si="1"/>
        <v>13065457</v>
      </c>
      <c r="F9" s="21">
        <f t="shared" si="1"/>
        <v>13065457</v>
      </c>
      <c r="G9" s="21">
        <f t="shared" si="1"/>
        <v>408714</v>
      </c>
      <c r="H9" s="21">
        <f t="shared" si="1"/>
        <v>243556</v>
      </c>
      <c r="I9" s="21">
        <f t="shared" si="1"/>
        <v>237061</v>
      </c>
      <c r="J9" s="21">
        <f t="shared" si="1"/>
        <v>889331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889331</v>
      </c>
      <c r="X9" s="21">
        <f t="shared" si="1"/>
        <v>3215354</v>
      </c>
      <c r="Y9" s="21">
        <f t="shared" si="1"/>
        <v>-2326023</v>
      </c>
      <c r="Z9" s="4">
        <f>+IF(X9&lt;&gt;0,+(Y9/X9)*100,0)</f>
        <v>-72.34111702786069</v>
      </c>
      <c r="AA9" s="19">
        <f>SUM(AA10:AA14)</f>
        <v>13065457</v>
      </c>
    </row>
    <row r="10" spans="1:27" ht="13.5">
      <c r="A10" s="5" t="s">
        <v>37</v>
      </c>
      <c r="B10" s="3"/>
      <c r="C10" s="22">
        <v>1064256</v>
      </c>
      <c r="D10" s="22"/>
      <c r="E10" s="23">
        <v>6867326</v>
      </c>
      <c r="F10" s="24">
        <v>6867326</v>
      </c>
      <c r="G10" s="24">
        <v>214548</v>
      </c>
      <c r="H10" s="24">
        <v>90733</v>
      </c>
      <c r="I10" s="24">
        <v>86434</v>
      </c>
      <c r="J10" s="24">
        <v>391715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391715</v>
      </c>
      <c r="X10" s="24">
        <v>2517083</v>
      </c>
      <c r="Y10" s="24">
        <v>-2125368</v>
      </c>
      <c r="Z10" s="6">
        <v>-84.44</v>
      </c>
      <c r="AA10" s="22">
        <v>6867326</v>
      </c>
    </row>
    <row r="11" spans="1:27" ht="13.5">
      <c r="A11" s="5" t="s">
        <v>38</v>
      </c>
      <c r="B11" s="3"/>
      <c r="C11" s="22">
        <v>1516853</v>
      </c>
      <c r="D11" s="22"/>
      <c r="E11" s="23">
        <v>3476029</v>
      </c>
      <c r="F11" s="24">
        <v>3476029</v>
      </c>
      <c r="G11" s="24">
        <v>18785</v>
      </c>
      <c r="H11" s="24">
        <v>24340</v>
      </c>
      <c r="I11" s="24">
        <v>6219</v>
      </c>
      <c r="J11" s="24">
        <v>49344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49344</v>
      </c>
      <c r="X11" s="24">
        <v>19008</v>
      </c>
      <c r="Y11" s="24">
        <v>30336</v>
      </c>
      <c r="Z11" s="6">
        <v>159.6</v>
      </c>
      <c r="AA11" s="22">
        <v>3476029</v>
      </c>
    </row>
    <row r="12" spans="1:27" ht="13.5">
      <c r="A12" s="5" t="s">
        <v>39</v>
      </c>
      <c r="B12" s="3"/>
      <c r="C12" s="22">
        <v>2409390</v>
      </c>
      <c r="D12" s="22"/>
      <c r="E12" s="23">
        <v>2711542</v>
      </c>
      <c r="F12" s="24">
        <v>2711542</v>
      </c>
      <c r="G12" s="24">
        <v>175381</v>
      </c>
      <c r="H12" s="24">
        <v>128483</v>
      </c>
      <c r="I12" s="24">
        <v>144408</v>
      </c>
      <c r="J12" s="24">
        <v>448272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448272</v>
      </c>
      <c r="X12" s="24">
        <v>679263</v>
      </c>
      <c r="Y12" s="24">
        <v>-230991</v>
      </c>
      <c r="Z12" s="6">
        <v>-34.01</v>
      </c>
      <c r="AA12" s="22">
        <v>2711542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10560</v>
      </c>
      <c r="F14" s="27">
        <v>10560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10560</v>
      </c>
    </row>
    <row r="15" spans="1:27" ht="13.5">
      <c r="A15" s="2" t="s">
        <v>42</v>
      </c>
      <c r="B15" s="8"/>
      <c r="C15" s="19">
        <f aca="true" t="shared" si="2" ref="C15:Y15">SUM(C16:C18)</f>
        <v>19900238</v>
      </c>
      <c r="D15" s="19">
        <f>SUM(D16:D18)</f>
        <v>0</v>
      </c>
      <c r="E15" s="20">
        <f t="shared" si="2"/>
        <v>10579000</v>
      </c>
      <c r="F15" s="21">
        <f t="shared" si="2"/>
        <v>10579000</v>
      </c>
      <c r="G15" s="21">
        <f t="shared" si="2"/>
        <v>3073</v>
      </c>
      <c r="H15" s="21">
        <f t="shared" si="2"/>
        <v>3073</v>
      </c>
      <c r="I15" s="21">
        <f t="shared" si="2"/>
        <v>3073</v>
      </c>
      <c r="J15" s="21">
        <f t="shared" si="2"/>
        <v>9219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9219</v>
      </c>
      <c r="X15" s="21">
        <f t="shared" si="2"/>
        <v>0</v>
      </c>
      <c r="Y15" s="21">
        <f t="shared" si="2"/>
        <v>9219</v>
      </c>
      <c r="Z15" s="4">
        <f>+IF(X15&lt;&gt;0,+(Y15/X15)*100,0)</f>
        <v>0</v>
      </c>
      <c r="AA15" s="19">
        <f>SUM(AA16:AA18)</f>
        <v>10579000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19898066</v>
      </c>
      <c r="D17" s="22"/>
      <c r="E17" s="23">
        <v>10579000</v>
      </c>
      <c r="F17" s="24">
        <v>10579000</v>
      </c>
      <c r="G17" s="24">
        <v>3073</v>
      </c>
      <c r="H17" s="24">
        <v>3073</v>
      </c>
      <c r="I17" s="24">
        <v>3073</v>
      </c>
      <c r="J17" s="24">
        <v>9219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9219</v>
      </c>
      <c r="X17" s="24"/>
      <c r="Y17" s="24">
        <v>9219</v>
      </c>
      <c r="Z17" s="6">
        <v>0</v>
      </c>
      <c r="AA17" s="22">
        <v>10579000</v>
      </c>
    </row>
    <row r="18" spans="1:27" ht="13.5">
      <c r="A18" s="5" t="s">
        <v>45</v>
      </c>
      <c r="B18" s="3"/>
      <c r="C18" s="22">
        <v>2172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108051766</v>
      </c>
      <c r="D19" s="19">
        <f>SUM(D20:D23)</f>
        <v>0</v>
      </c>
      <c r="E19" s="20">
        <f t="shared" si="3"/>
        <v>134305963</v>
      </c>
      <c r="F19" s="21">
        <f t="shared" si="3"/>
        <v>134305963</v>
      </c>
      <c r="G19" s="21">
        <f t="shared" si="3"/>
        <v>7659272</v>
      </c>
      <c r="H19" s="21">
        <f t="shared" si="3"/>
        <v>9233938</v>
      </c>
      <c r="I19" s="21">
        <f t="shared" si="3"/>
        <v>9657429</v>
      </c>
      <c r="J19" s="21">
        <f t="shared" si="3"/>
        <v>26550639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26550639</v>
      </c>
      <c r="X19" s="21">
        <f t="shared" si="3"/>
        <v>35760288</v>
      </c>
      <c r="Y19" s="21">
        <f t="shared" si="3"/>
        <v>-9209649</v>
      </c>
      <c r="Z19" s="4">
        <f>+IF(X19&lt;&gt;0,+(Y19/X19)*100,0)</f>
        <v>-25.753844599909264</v>
      </c>
      <c r="AA19" s="19">
        <f>SUM(AA20:AA23)</f>
        <v>134305963</v>
      </c>
    </row>
    <row r="20" spans="1:27" ht="13.5">
      <c r="A20" s="5" t="s">
        <v>47</v>
      </c>
      <c r="B20" s="3"/>
      <c r="C20" s="22">
        <v>66076062</v>
      </c>
      <c r="D20" s="22"/>
      <c r="E20" s="23">
        <v>70629260</v>
      </c>
      <c r="F20" s="24">
        <v>70629260</v>
      </c>
      <c r="G20" s="24">
        <v>5131009</v>
      </c>
      <c r="H20" s="24">
        <v>5840932</v>
      </c>
      <c r="I20" s="24">
        <v>5937482</v>
      </c>
      <c r="J20" s="24">
        <v>16909423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16909423</v>
      </c>
      <c r="X20" s="24">
        <v>19612550</v>
      </c>
      <c r="Y20" s="24">
        <v>-2703127</v>
      </c>
      <c r="Z20" s="6">
        <v>-13.78</v>
      </c>
      <c r="AA20" s="22">
        <v>70629260</v>
      </c>
    </row>
    <row r="21" spans="1:27" ht="13.5">
      <c r="A21" s="5" t="s">
        <v>48</v>
      </c>
      <c r="B21" s="3"/>
      <c r="C21" s="22">
        <v>26202528</v>
      </c>
      <c r="D21" s="22"/>
      <c r="E21" s="23">
        <v>36574388</v>
      </c>
      <c r="F21" s="24">
        <v>36574388</v>
      </c>
      <c r="G21" s="24">
        <v>984354</v>
      </c>
      <c r="H21" s="24">
        <v>1857355</v>
      </c>
      <c r="I21" s="24">
        <v>2138319</v>
      </c>
      <c r="J21" s="24">
        <v>4980028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4980028</v>
      </c>
      <c r="X21" s="24">
        <v>8976616</v>
      </c>
      <c r="Y21" s="24">
        <v>-3996588</v>
      </c>
      <c r="Z21" s="6">
        <v>-44.52</v>
      </c>
      <c r="AA21" s="22">
        <v>36574388</v>
      </c>
    </row>
    <row r="22" spans="1:27" ht="13.5">
      <c r="A22" s="5" t="s">
        <v>49</v>
      </c>
      <c r="B22" s="3"/>
      <c r="C22" s="25">
        <v>6975655</v>
      </c>
      <c r="D22" s="25"/>
      <c r="E22" s="26">
        <v>13091669</v>
      </c>
      <c r="F22" s="27">
        <v>13091669</v>
      </c>
      <c r="G22" s="27">
        <v>757388</v>
      </c>
      <c r="H22" s="27">
        <v>750979</v>
      </c>
      <c r="I22" s="27">
        <v>784083</v>
      </c>
      <c r="J22" s="27">
        <v>2292450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2292450</v>
      </c>
      <c r="X22" s="27">
        <v>3118815</v>
      </c>
      <c r="Y22" s="27">
        <v>-826365</v>
      </c>
      <c r="Z22" s="7">
        <v>-26.5</v>
      </c>
      <c r="AA22" s="25">
        <v>13091669</v>
      </c>
    </row>
    <row r="23" spans="1:27" ht="13.5">
      <c r="A23" s="5" t="s">
        <v>50</v>
      </c>
      <c r="B23" s="3"/>
      <c r="C23" s="22">
        <v>8797521</v>
      </c>
      <c r="D23" s="22"/>
      <c r="E23" s="23">
        <v>14010646</v>
      </c>
      <c r="F23" s="24">
        <v>14010646</v>
      </c>
      <c r="G23" s="24">
        <v>786521</v>
      </c>
      <c r="H23" s="24">
        <v>784672</v>
      </c>
      <c r="I23" s="24">
        <v>797545</v>
      </c>
      <c r="J23" s="24">
        <v>2368738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2368738</v>
      </c>
      <c r="X23" s="24">
        <v>4052307</v>
      </c>
      <c r="Y23" s="24">
        <v>-1683569</v>
      </c>
      <c r="Z23" s="6">
        <v>-41.55</v>
      </c>
      <c r="AA23" s="22">
        <v>14010646</v>
      </c>
    </row>
    <row r="24" spans="1:27" ht="13.5">
      <c r="A24" s="2" t="s">
        <v>51</v>
      </c>
      <c r="B24" s="8" t="s">
        <v>52</v>
      </c>
      <c r="C24" s="19">
        <v>150869</v>
      </c>
      <c r="D24" s="19"/>
      <c r="E24" s="20">
        <v>519572</v>
      </c>
      <c r="F24" s="21">
        <v>519572</v>
      </c>
      <c r="G24" s="21">
        <v>4114</v>
      </c>
      <c r="H24" s="21">
        <v>4402</v>
      </c>
      <c r="I24" s="21">
        <v>4763</v>
      </c>
      <c r="J24" s="21">
        <v>13279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13279</v>
      </c>
      <c r="X24" s="21">
        <v>129894</v>
      </c>
      <c r="Y24" s="21">
        <v>-116615</v>
      </c>
      <c r="Z24" s="4">
        <v>-89.78</v>
      </c>
      <c r="AA24" s="19">
        <v>519572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209168152</v>
      </c>
      <c r="D25" s="40">
        <f>+D5+D9+D15+D19+D24</f>
        <v>0</v>
      </c>
      <c r="E25" s="41">
        <f t="shared" si="4"/>
        <v>230530821</v>
      </c>
      <c r="F25" s="42">
        <f t="shared" si="4"/>
        <v>230530821</v>
      </c>
      <c r="G25" s="42">
        <f t="shared" si="4"/>
        <v>59449004</v>
      </c>
      <c r="H25" s="42">
        <f t="shared" si="4"/>
        <v>10510797</v>
      </c>
      <c r="I25" s="42">
        <f t="shared" si="4"/>
        <v>11842568</v>
      </c>
      <c r="J25" s="42">
        <f t="shared" si="4"/>
        <v>81802369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81802369</v>
      </c>
      <c r="X25" s="42">
        <f t="shared" si="4"/>
        <v>85338436</v>
      </c>
      <c r="Y25" s="42">
        <f t="shared" si="4"/>
        <v>-3536067</v>
      </c>
      <c r="Z25" s="43">
        <f>+IF(X25&lt;&gt;0,+(Y25/X25)*100,0)</f>
        <v>-4.143580742445292</v>
      </c>
      <c r="AA25" s="40">
        <f>+AA5+AA9+AA15+AA19+AA24</f>
        <v>230530821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98265158</v>
      </c>
      <c r="D28" s="19">
        <f>SUM(D29:D31)</f>
        <v>0</v>
      </c>
      <c r="E28" s="20">
        <f t="shared" si="5"/>
        <v>64297929</v>
      </c>
      <c r="F28" s="21">
        <f t="shared" si="5"/>
        <v>64297929</v>
      </c>
      <c r="G28" s="21">
        <f t="shared" si="5"/>
        <v>6498397</v>
      </c>
      <c r="H28" s="21">
        <f t="shared" si="5"/>
        <v>6600772</v>
      </c>
      <c r="I28" s="21">
        <f t="shared" si="5"/>
        <v>5159278</v>
      </c>
      <c r="J28" s="21">
        <f t="shared" si="5"/>
        <v>18258447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18258447</v>
      </c>
      <c r="X28" s="21">
        <f t="shared" si="5"/>
        <v>13685864</v>
      </c>
      <c r="Y28" s="21">
        <f t="shared" si="5"/>
        <v>4572583</v>
      </c>
      <c r="Z28" s="4">
        <f>+IF(X28&lt;&gt;0,+(Y28/X28)*100,0)</f>
        <v>33.41099253945531</v>
      </c>
      <c r="AA28" s="19">
        <f>SUM(AA29:AA31)</f>
        <v>64297929</v>
      </c>
    </row>
    <row r="29" spans="1:27" ht="13.5">
      <c r="A29" s="5" t="s">
        <v>33</v>
      </c>
      <c r="B29" s="3"/>
      <c r="C29" s="22">
        <v>48463766</v>
      </c>
      <c r="D29" s="22"/>
      <c r="E29" s="23">
        <v>21845948</v>
      </c>
      <c r="F29" s="24">
        <v>21845948</v>
      </c>
      <c r="G29" s="24">
        <v>2277425</v>
      </c>
      <c r="H29" s="24">
        <v>1506289</v>
      </c>
      <c r="I29" s="24">
        <v>1161346</v>
      </c>
      <c r="J29" s="24">
        <v>4945060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4945060</v>
      </c>
      <c r="X29" s="24">
        <v>5461488</v>
      </c>
      <c r="Y29" s="24">
        <v>-516428</v>
      </c>
      <c r="Z29" s="6">
        <v>-9.46</v>
      </c>
      <c r="AA29" s="22">
        <v>21845948</v>
      </c>
    </row>
    <row r="30" spans="1:27" ht="13.5">
      <c r="A30" s="5" t="s">
        <v>34</v>
      </c>
      <c r="B30" s="3"/>
      <c r="C30" s="25">
        <v>26556995</v>
      </c>
      <c r="D30" s="25"/>
      <c r="E30" s="26">
        <v>29297856</v>
      </c>
      <c r="F30" s="27">
        <v>29297856</v>
      </c>
      <c r="G30" s="27">
        <v>2741822</v>
      </c>
      <c r="H30" s="27">
        <v>3638459</v>
      </c>
      <c r="I30" s="27">
        <v>2720477</v>
      </c>
      <c r="J30" s="27">
        <v>9100758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9100758</v>
      </c>
      <c r="X30" s="27">
        <v>4935845</v>
      </c>
      <c r="Y30" s="27">
        <v>4164913</v>
      </c>
      <c r="Z30" s="7">
        <v>84.38</v>
      </c>
      <c r="AA30" s="25">
        <v>29297856</v>
      </c>
    </row>
    <row r="31" spans="1:27" ht="13.5">
      <c r="A31" s="5" t="s">
        <v>35</v>
      </c>
      <c r="B31" s="3"/>
      <c r="C31" s="22">
        <v>23244397</v>
      </c>
      <c r="D31" s="22"/>
      <c r="E31" s="23">
        <v>13154125</v>
      </c>
      <c r="F31" s="24">
        <v>13154125</v>
      </c>
      <c r="G31" s="24">
        <v>1479150</v>
      </c>
      <c r="H31" s="24">
        <v>1456024</v>
      </c>
      <c r="I31" s="24">
        <v>1277455</v>
      </c>
      <c r="J31" s="24">
        <v>4212629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4212629</v>
      </c>
      <c r="X31" s="24">
        <v>3288531</v>
      </c>
      <c r="Y31" s="24">
        <v>924098</v>
      </c>
      <c r="Z31" s="6">
        <v>28.1</v>
      </c>
      <c r="AA31" s="22">
        <v>13154125</v>
      </c>
    </row>
    <row r="32" spans="1:27" ht="13.5">
      <c r="A32" s="2" t="s">
        <v>36</v>
      </c>
      <c r="B32" s="3"/>
      <c r="C32" s="19">
        <f aca="true" t="shared" si="6" ref="C32:Y32">SUM(C33:C37)</f>
        <v>19337796</v>
      </c>
      <c r="D32" s="19">
        <f>SUM(D33:D37)</f>
        <v>0</v>
      </c>
      <c r="E32" s="20">
        <f t="shared" si="6"/>
        <v>13706553</v>
      </c>
      <c r="F32" s="21">
        <f t="shared" si="6"/>
        <v>13706553</v>
      </c>
      <c r="G32" s="21">
        <f t="shared" si="6"/>
        <v>1092989</v>
      </c>
      <c r="H32" s="21">
        <f t="shared" si="6"/>
        <v>1189582</v>
      </c>
      <c r="I32" s="21">
        <f t="shared" si="6"/>
        <v>1155450</v>
      </c>
      <c r="J32" s="21">
        <f t="shared" si="6"/>
        <v>3438021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3438021</v>
      </c>
      <c r="X32" s="21">
        <f t="shared" si="6"/>
        <v>3426639</v>
      </c>
      <c r="Y32" s="21">
        <f t="shared" si="6"/>
        <v>11382</v>
      </c>
      <c r="Z32" s="4">
        <f>+IF(X32&lt;&gt;0,+(Y32/X32)*100,0)</f>
        <v>0.332162214928389</v>
      </c>
      <c r="AA32" s="19">
        <f>SUM(AA33:AA37)</f>
        <v>13706553</v>
      </c>
    </row>
    <row r="33" spans="1:27" ht="13.5">
      <c r="A33" s="5" t="s">
        <v>37</v>
      </c>
      <c r="B33" s="3"/>
      <c r="C33" s="22">
        <v>4688836</v>
      </c>
      <c r="D33" s="22"/>
      <c r="E33" s="23">
        <v>4373881</v>
      </c>
      <c r="F33" s="24">
        <v>4373881</v>
      </c>
      <c r="G33" s="24">
        <v>332826</v>
      </c>
      <c r="H33" s="24">
        <v>416099</v>
      </c>
      <c r="I33" s="24">
        <v>387001</v>
      </c>
      <c r="J33" s="24">
        <v>1135926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1135926</v>
      </c>
      <c r="X33" s="24">
        <v>1093470</v>
      </c>
      <c r="Y33" s="24">
        <v>42456</v>
      </c>
      <c r="Z33" s="6">
        <v>3.88</v>
      </c>
      <c r="AA33" s="22">
        <v>4373881</v>
      </c>
    </row>
    <row r="34" spans="1:27" ht="13.5">
      <c r="A34" s="5" t="s">
        <v>38</v>
      </c>
      <c r="B34" s="3"/>
      <c r="C34" s="22">
        <v>6726852</v>
      </c>
      <c r="D34" s="22"/>
      <c r="E34" s="23">
        <v>2840972</v>
      </c>
      <c r="F34" s="24">
        <v>2840972</v>
      </c>
      <c r="G34" s="24">
        <v>179229</v>
      </c>
      <c r="H34" s="24">
        <v>183680</v>
      </c>
      <c r="I34" s="24">
        <v>174262</v>
      </c>
      <c r="J34" s="24">
        <v>537171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537171</v>
      </c>
      <c r="X34" s="24">
        <v>710244</v>
      </c>
      <c r="Y34" s="24">
        <v>-173073</v>
      </c>
      <c r="Z34" s="6">
        <v>-24.37</v>
      </c>
      <c r="AA34" s="22">
        <v>2840972</v>
      </c>
    </row>
    <row r="35" spans="1:27" ht="13.5">
      <c r="A35" s="5" t="s">
        <v>39</v>
      </c>
      <c r="B35" s="3"/>
      <c r="C35" s="22">
        <v>7922108</v>
      </c>
      <c r="D35" s="22"/>
      <c r="E35" s="23">
        <v>6491700</v>
      </c>
      <c r="F35" s="24">
        <v>6491700</v>
      </c>
      <c r="G35" s="24">
        <v>580934</v>
      </c>
      <c r="H35" s="24">
        <v>589803</v>
      </c>
      <c r="I35" s="24">
        <v>594187</v>
      </c>
      <c r="J35" s="24">
        <v>1764924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1764924</v>
      </c>
      <c r="X35" s="24">
        <v>1622925</v>
      </c>
      <c r="Y35" s="24">
        <v>141999</v>
      </c>
      <c r="Z35" s="6">
        <v>8.75</v>
      </c>
      <c r="AA35" s="22">
        <v>6491700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12597443</v>
      </c>
      <c r="D38" s="19">
        <f>SUM(D39:D41)</f>
        <v>0</v>
      </c>
      <c r="E38" s="20">
        <f t="shared" si="7"/>
        <v>13177831</v>
      </c>
      <c r="F38" s="21">
        <f t="shared" si="7"/>
        <v>13177831</v>
      </c>
      <c r="G38" s="21">
        <f t="shared" si="7"/>
        <v>1400504</v>
      </c>
      <c r="H38" s="21">
        <f t="shared" si="7"/>
        <v>1853230</v>
      </c>
      <c r="I38" s="21">
        <f t="shared" si="7"/>
        <v>826725</v>
      </c>
      <c r="J38" s="21">
        <f t="shared" si="7"/>
        <v>4080459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4080459</v>
      </c>
      <c r="X38" s="21">
        <f t="shared" si="7"/>
        <v>3294459</v>
      </c>
      <c r="Y38" s="21">
        <f t="shared" si="7"/>
        <v>786000</v>
      </c>
      <c r="Z38" s="4">
        <f>+IF(X38&lt;&gt;0,+(Y38/X38)*100,0)</f>
        <v>23.858241975389586</v>
      </c>
      <c r="AA38" s="19">
        <f>SUM(AA39:AA41)</f>
        <v>13177831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12597443</v>
      </c>
      <c r="D40" s="22"/>
      <c r="E40" s="23">
        <v>13177831</v>
      </c>
      <c r="F40" s="24">
        <v>13177831</v>
      </c>
      <c r="G40" s="24">
        <v>1400504</v>
      </c>
      <c r="H40" s="24">
        <v>1853230</v>
      </c>
      <c r="I40" s="24">
        <v>826725</v>
      </c>
      <c r="J40" s="24">
        <v>4080459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4080459</v>
      </c>
      <c r="X40" s="24">
        <v>3294459</v>
      </c>
      <c r="Y40" s="24">
        <v>786000</v>
      </c>
      <c r="Z40" s="6">
        <v>23.86</v>
      </c>
      <c r="AA40" s="22">
        <v>13177831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159545145</v>
      </c>
      <c r="D42" s="19">
        <f>SUM(D43:D46)</f>
        <v>0</v>
      </c>
      <c r="E42" s="20">
        <f t="shared" si="8"/>
        <v>118377917</v>
      </c>
      <c r="F42" s="21">
        <f t="shared" si="8"/>
        <v>118377917</v>
      </c>
      <c r="G42" s="21">
        <f t="shared" si="8"/>
        <v>10439538</v>
      </c>
      <c r="H42" s="21">
        <f t="shared" si="8"/>
        <v>8727573</v>
      </c>
      <c r="I42" s="21">
        <f t="shared" si="8"/>
        <v>8273958</v>
      </c>
      <c r="J42" s="21">
        <f t="shared" si="8"/>
        <v>27441069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27441069</v>
      </c>
      <c r="X42" s="21">
        <f t="shared" si="8"/>
        <v>28538262</v>
      </c>
      <c r="Y42" s="21">
        <f t="shared" si="8"/>
        <v>-1097193</v>
      </c>
      <c r="Z42" s="4">
        <f>+IF(X42&lt;&gt;0,+(Y42/X42)*100,0)</f>
        <v>-3.8446384716770767</v>
      </c>
      <c r="AA42" s="19">
        <f>SUM(AA43:AA46)</f>
        <v>118377917</v>
      </c>
    </row>
    <row r="43" spans="1:27" ht="13.5">
      <c r="A43" s="5" t="s">
        <v>47</v>
      </c>
      <c r="B43" s="3"/>
      <c r="C43" s="22">
        <v>63915538</v>
      </c>
      <c r="D43" s="22"/>
      <c r="E43" s="23">
        <v>62345639</v>
      </c>
      <c r="F43" s="24">
        <v>62345639</v>
      </c>
      <c r="G43" s="24">
        <v>6898160</v>
      </c>
      <c r="H43" s="24">
        <v>7338955</v>
      </c>
      <c r="I43" s="24">
        <v>6687026</v>
      </c>
      <c r="J43" s="24">
        <v>20924141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20924141</v>
      </c>
      <c r="X43" s="24">
        <v>15406281</v>
      </c>
      <c r="Y43" s="24">
        <v>5517860</v>
      </c>
      <c r="Z43" s="6">
        <v>35.82</v>
      </c>
      <c r="AA43" s="22">
        <v>62345639</v>
      </c>
    </row>
    <row r="44" spans="1:27" ht="13.5">
      <c r="A44" s="5" t="s">
        <v>48</v>
      </c>
      <c r="B44" s="3"/>
      <c r="C44" s="22">
        <v>40088259</v>
      </c>
      <c r="D44" s="22"/>
      <c r="E44" s="23">
        <v>38711302</v>
      </c>
      <c r="F44" s="24">
        <v>38711302</v>
      </c>
      <c r="G44" s="24">
        <v>2460248</v>
      </c>
      <c r="H44" s="24">
        <v>395113</v>
      </c>
      <c r="I44" s="24">
        <v>448981</v>
      </c>
      <c r="J44" s="24">
        <v>3304342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3304342</v>
      </c>
      <c r="X44" s="24">
        <v>9458679</v>
      </c>
      <c r="Y44" s="24">
        <v>-6154337</v>
      </c>
      <c r="Z44" s="6">
        <v>-65.07</v>
      </c>
      <c r="AA44" s="22">
        <v>38711302</v>
      </c>
    </row>
    <row r="45" spans="1:27" ht="13.5">
      <c r="A45" s="5" t="s">
        <v>49</v>
      </c>
      <c r="B45" s="3"/>
      <c r="C45" s="25">
        <v>6047155</v>
      </c>
      <c r="D45" s="25"/>
      <c r="E45" s="26">
        <v>7256945</v>
      </c>
      <c r="F45" s="27">
        <v>7256945</v>
      </c>
      <c r="G45" s="27">
        <v>545398</v>
      </c>
      <c r="H45" s="27">
        <v>432717</v>
      </c>
      <c r="I45" s="27">
        <v>576051</v>
      </c>
      <c r="J45" s="27">
        <v>1554166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1554166</v>
      </c>
      <c r="X45" s="27">
        <v>1737453</v>
      </c>
      <c r="Y45" s="27">
        <v>-183287</v>
      </c>
      <c r="Z45" s="7">
        <v>-10.55</v>
      </c>
      <c r="AA45" s="25">
        <v>7256945</v>
      </c>
    </row>
    <row r="46" spans="1:27" ht="13.5">
      <c r="A46" s="5" t="s">
        <v>50</v>
      </c>
      <c r="B46" s="3"/>
      <c r="C46" s="22">
        <v>49494193</v>
      </c>
      <c r="D46" s="22"/>
      <c r="E46" s="23">
        <v>10064031</v>
      </c>
      <c r="F46" s="24">
        <v>10064031</v>
      </c>
      <c r="G46" s="24">
        <v>535732</v>
      </c>
      <c r="H46" s="24">
        <v>560788</v>
      </c>
      <c r="I46" s="24">
        <v>561900</v>
      </c>
      <c r="J46" s="24">
        <v>1658420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1658420</v>
      </c>
      <c r="X46" s="24">
        <v>1935849</v>
      </c>
      <c r="Y46" s="24">
        <v>-277429</v>
      </c>
      <c r="Z46" s="6">
        <v>-14.33</v>
      </c>
      <c r="AA46" s="22">
        <v>10064031</v>
      </c>
    </row>
    <row r="47" spans="1:27" ht="13.5">
      <c r="A47" s="2" t="s">
        <v>51</v>
      </c>
      <c r="B47" s="8" t="s">
        <v>52</v>
      </c>
      <c r="C47" s="19">
        <v>236950</v>
      </c>
      <c r="D47" s="19"/>
      <c r="E47" s="20">
        <v>234733</v>
      </c>
      <c r="F47" s="21">
        <v>234733</v>
      </c>
      <c r="G47" s="21">
        <v>10983</v>
      </c>
      <c r="H47" s="21">
        <v>12680</v>
      </c>
      <c r="I47" s="21">
        <v>4182</v>
      </c>
      <c r="J47" s="21">
        <v>27845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27845</v>
      </c>
      <c r="X47" s="21">
        <v>58683</v>
      </c>
      <c r="Y47" s="21">
        <v>-30838</v>
      </c>
      <c r="Z47" s="4">
        <v>-52.55</v>
      </c>
      <c r="AA47" s="19">
        <v>234733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289982492</v>
      </c>
      <c r="D48" s="40">
        <f>+D28+D32+D38+D42+D47</f>
        <v>0</v>
      </c>
      <c r="E48" s="41">
        <f t="shared" si="9"/>
        <v>209794963</v>
      </c>
      <c r="F48" s="42">
        <f t="shared" si="9"/>
        <v>209794963</v>
      </c>
      <c r="G48" s="42">
        <f t="shared" si="9"/>
        <v>19442411</v>
      </c>
      <c r="H48" s="42">
        <f t="shared" si="9"/>
        <v>18383837</v>
      </c>
      <c r="I48" s="42">
        <f t="shared" si="9"/>
        <v>15419593</v>
      </c>
      <c r="J48" s="42">
        <f t="shared" si="9"/>
        <v>53245841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53245841</v>
      </c>
      <c r="X48" s="42">
        <f t="shared" si="9"/>
        <v>49003907</v>
      </c>
      <c r="Y48" s="42">
        <f t="shared" si="9"/>
        <v>4241934</v>
      </c>
      <c r="Z48" s="43">
        <f>+IF(X48&lt;&gt;0,+(Y48/X48)*100,0)</f>
        <v>8.656317954403105</v>
      </c>
      <c r="AA48" s="40">
        <f>+AA28+AA32+AA38+AA42+AA47</f>
        <v>209794963</v>
      </c>
    </row>
    <row r="49" spans="1:27" ht="13.5">
      <c r="A49" s="14" t="s">
        <v>58</v>
      </c>
      <c r="B49" s="15"/>
      <c r="C49" s="44">
        <f aca="true" t="shared" si="10" ref="C49:Y49">+C25-C48</f>
        <v>-80814340</v>
      </c>
      <c r="D49" s="44">
        <f>+D25-D48</f>
        <v>0</v>
      </c>
      <c r="E49" s="45">
        <f t="shared" si="10"/>
        <v>20735858</v>
      </c>
      <c r="F49" s="46">
        <f t="shared" si="10"/>
        <v>20735858</v>
      </c>
      <c r="G49" s="46">
        <f t="shared" si="10"/>
        <v>40006593</v>
      </c>
      <c r="H49" s="46">
        <f t="shared" si="10"/>
        <v>-7873040</v>
      </c>
      <c r="I49" s="46">
        <f t="shared" si="10"/>
        <v>-3577025</v>
      </c>
      <c r="J49" s="46">
        <f t="shared" si="10"/>
        <v>28556528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28556528</v>
      </c>
      <c r="X49" s="46">
        <f>IF(F25=F48,0,X25-X48)</f>
        <v>36334529</v>
      </c>
      <c r="Y49" s="46">
        <f t="shared" si="10"/>
        <v>-7778001</v>
      </c>
      <c r="Z49" s="47">
        <f>+IF(X49&lt;&gt;0,+(Y49/X49)*100,0)</f>
        <v>-21.40663774670094</v>
      </c>
      <c r="AA49" s="44">
        <f>+AA25-AA48</f>
        <v>20735858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19584822</v>
      </c>
      <c r="D5" s="19">
        <f>SUM(D6:D8)</f>
        <v>0</v>
      </c>
      <c r="E5" s="20">
        <f t="shared" si="0"/>
        <v>22426750</v>
      </c>
      <c r="F5" s="21">
        <f t="shared" si="0"/>
        <v>22426750</v>
      </c>
      <c r="G5" s="21">
        <f t="shared" si="0"/>
        <v>5241449</v>
      </c>
      <c r="H5" s="21">
        <f t="shared" si="0"/>
        <v>1078909</v>
      </c>
      <c r="I5" s="21">
        <f t="shared" si="0"/>
        <v>60262</v>
      </c>
      <c r="J5" s="21">
        <f t="shared" si="0"/>
        <v>6380620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6380620</v>
      </c>
      <c r="X5" s="21">
        <f t="shared" si="0"/>
        <v>5922749</v>
      </c>
      <c r="Y5" s="21">
        <f t="shared" si="0"/>
        <v>457871</v>
      </c>
      <c r="Z5" s="4">
        <f>+IF(X5&lt;&gt;0,+(Y5/X5)*100,0)</f>
        <v>7.730717611028258</v>
      </c>
      <c r="AA5" s="19">
        <f>SUM(AA6:AA8)</f>
        <v>22426750</v>
      </c>
    </row>
    <row r="6" spans="1:27" ht="13.5">
      <c r="A6" s="5" t="s">
        <v>33</v>
      </c>
      <c r="B6" s="3"/>
      <c r="C6" s="22">
        <v>694925</v>
      </c>
      <c r="D6" s="22"/>
      <c r="E6" s="23"/>
      <c r="F6" s="24"/>
      <c r="G6" s="24">
        <v>2715</v>
      </c>
      <c r="H6" s="24">
        <v>2581</v>
      </c>
      <c r="I6" s="24">
        <v>3504</v>
      </c>
      <c r="J6" s="24">
        <v>8800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8800</v>
      </c>
      <c r="X6" s="24"/>
      <c r="Y6" s="24">
        <v>8800</v>
      </c>
      <c r="Z6" s="6">
        <v>0</v>
      </c>
      <c r="AA6" s="22"/>
    </row>
    <row r="7" spans="1:27" ht="13.5">
      <c r="A7" s="5" t="s">
        <v>34</v>
      </c>
      <c r="B7" s="3"/>
      <c r="C7" s="25">
        <v>16593928</v>
      </c>
      <c r="D7" s="25"/>
      <c r="E7" s="26">
        <v>22301750</v>
      </c>
      <c r="F7" s="27">
        <v>22301750</v>
      </c>
      <c r="G7" s="27">
        <v>5206625</v>
      </c>
      <c r="H7" s="27">
        <v>1044798</v>
      </c>
      <c r="I7" s="27">
        <v>53852</v>
      </c>
      <c r="J7" s="27">
        <v>6305275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6305275</v>
      </c>
      <c r="X7" s="27">
        <v>5901999</v>
      </c>
      <c r="Y7" s="27">
        <v>403276</v>
      </c>
      <c r="Z7" s="7">
        <v>6.83</v>
      </c>
      <c r="AA7" s="25">
        <v>22301750</v>
      </c>
    </row>
    <row r="8" spans="1:27" ht="13.5">
      <c r="A8" s="5" t="s">
        <v>35</v>
      </c>
      <c r="B8" s="3"/>
      <c r="C8" s="22">
        <v>2295969</v>
      </c>
      <c r="D8" s="22"/>
      <c r="E8" s="23">
        <v>125000</v>
      </c>
      <c r="F8" s="24">
        <v>125000</v>
      </c>
      <c r="G8" s="24">
        <v>32109</v>
      </c>
      <c r="H8" s="24">
        <v>31530</v>
      </c>
      <c r="I8" s="24">
        <v>2906</v>
      </c>
      <c r="J8" s="24">
        <v>66545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66545</v>
      </c>
      <c r="X8" s="24">
        <v>20750</v>
      </c>
      <c r="Y8" s="24">
        <v>45795</v>
      </c>
      <c r="Z8" s="6">
        <v>220.7</v>
      </c>
      <c r="AA8" s="22">
        <v>125000</v>
      </c>
    </row>
    <row r="9" spans="1:27" ht="13.5">
      <c r="A9" s="2" t="s">
        <v>36</v>
      </c>
      <c r="B9" s="3"/>
      <c r="C9" s="19">
        <f aca="true" t="shared" si="1" ref="C9:Y9">SUM(C10:C14)</f>
        <v>597103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238</v>
      </c>
      <c r="H9" s="21">
        <f t="shared" si="1"/>
        <v>2371</v>
      </c>
      <c r="I9" s="21">
        <f t="shared" si="1"/>
        <v>4413</v>
      </c>
      <c r="J9" s="21">
        <f t="shared" si="1"/>
        <v>7022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7022</v>
      </c>
      <c r="X9" s="21">
        <f t="shared" si="1"/>
        <v>0</v>
      </c>
      <c r="Y9" s="21">
        <f t="shared" si="1"/>
        <v>7022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>
        <v>934</v>
      </c>
      <c r="D10" s="22"/>
      <c r="E10" s="23"/>
      <c r="F10" s="24"/>
      <c r="G10" s="24">
        <v>90</v>
      </c>
      <c r="H10" s="24">
        <v>158</v>
      </c>
      <c r="I10" s="24">
        <v>311</v>
      </c>
      <c r="J10" s="24">
        <v>559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559</v>
      </c>
      <c r="X10" s="24"/>
      <c r="Y10" s="24">
        <v>559</v>
      </c>
      <c r="Z10" s="6">
        <v>0</v>
      </c>
      <c r="AA10" s="22"/>
    </row>
    <row r="11" spans="1:27" ht="13.5">
      <c r="A11" s="5" t="s">
        <v>38</v>
      </c>
      <c r="B11" s="3"/>
      <c r="C11" s="22">
        <v>596169</v>
      </c>
      <c r="D11" s="22"/>
      <c r="E11" s="23"/>
      <c r="F11" s="24"/>
      <c r="G11" s="24">
        <v>148</v>
      </c>
      <c r="H11" s="24">
        <v>2213</v>
      </c>
      <c r="I11" s="24">
        <v>4102</v>
      </c>
      <c r="J11" s="24">
        <v>6463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6463</v>
      </c>
      <c r="X11" s="24"/>
      <c r="Y11" s="24">
        <v>6463</v>
      </c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689560</v>
      </c>
      <c r="D15" s="19">
        <f>SUM(D16:D18)</f>
        <v>0</v>
      </c>
      <c r="E15" s="20">
        <f t="shared" si="2"/>
        <v>1088250</v>
      </c>
      <c r="F15" s="21">
        <f t="shared" si="2"/>
        <v>1088250</v>
      </c>
      <c r="G15" s="21">
        <f t="shared" si="2"/>
        <v>125597</v>
      </c>
      <c r="H15" s="21">
        <f t="shared" si="2"/>
        <v>42368</v>
      </c>
      <c r="I15" s="21">
        <f t="shared" si="2"/>
        <v>44324</v>
      </c>
      <c r="J15" s="21">
        <f t="shared" si="2"/>
        <v>212289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212289</v>
      </c>
      <c r="X15" s="21">
        <f t="shared" si="2"/>
        <v>117667</v>
      </c>
      <c r="Y15" s="21">
        <f t="shared" si="2"/>
        <v>94622</v>
      </c>
      <c r="Z15" s="4">
        <f>+IF(X15&lt;&gt;0,+(Y15/X15)*100,0)</f>
        <v>80.41506964569506</v>
      </c>
      <c r="AA15" s="19">
        <f>SUM(AA16:AA18)</f>
        <v>1088250</v>
      </c>
    </row>
    <row r="16" spans="1:27" ht="13.5">
      <c r="A16" s="5" t="s">
        <v>43</v>
      </c>
      <c r="B16" s="3"/>
      <c r="C16" s="22">
        <v>121136</v>
      </c>
      <c r="D16" s="22"/>
      <c r="E16" s="23">
        <v>1088250</v>
      </c>
      <c r="F16" s="24">
        <v>1088250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117667</v>
      </c>
      <c r="Y16" s="24">
        <v>-117667</v>
      </c>
      <c r="Z16" s="6">
        <v>-100</v>
      </c>
      <c r="AA16" s="22">
        <v>1088250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568424</v>
      </c>
      <c r="D18" s="22"/>
      <c r="E18" s="23"/>
      <c r="F18" s="24"/>
      <c r="G18" s="24">
        <v>125597</v>
      </c>
      <c r="H18" s="24">
        <v>42368</v>
      </c>
      <c r="I18" s="24">
        <v>44324</v>
      </c>
      <c r="J18" s="24">
        <v>212289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212289</v>
      </c>
      <c r="X18" s="24"/>
      <c r="Y18" s="24">
        <v>212289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9468958</v>
      </c>
      <c r="D19" s="19">
        <f>SUM(D20:D23)</f>
        <v>0</v>
      </c>
      <c r="E19" s="20">
        <f t="shared" si="3"/>
        <v>21968250</v>
      </c>
      <c r="F19" s="21">
        <f t="shared" si="3"/>
        <v>21968250</v>
      </c>
      <c r="G19" s="21">
        <f t="shared" si="3"/>
        <v>1022672</v>
      </c>
      <c r="H19" s="21">
        <f t="shared" si="3"/>
        <v>1134697</v>
      </c>
      <c r="I19" s="21">
        <f t="shared" si="3"/>
        <v>897790</v>
      </c>
      <c r="J19" s="21">
        <f t="shared" si="3"/>
        <v>3055159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3055159</v>
      </c>
      <c r="X19" s="21">
        <f t="shared" si="3"/>
        <v>3906722</v>
      </c>
      <c r="Y19" s="21">
        <f t="shared" si="3"/>
        <v>-851563</v>
      </c>
      <c r="Z19" s="4">
        <f>+IF(X19&lt;&gt;0,+(Y19/X19)*100,0)</f>
        <v>-21.797378979103197</v>
      </c>
      <c r="AA19" s="19">
        <f>SUM(AA20:AA23)</f>
        <v>21968250</v>
      </c>
    </row>
    <row r="20" spans="1:27" ht="13.5">
      <c r="A20" s="5" t="s">
        <v>47</v>
      </c>
      <c r="B20" s="3"/>
      <c r="C20" s="22">
        <v>2556778</v>
      </c>
      <c r="D20" s="22"/>
      <c r="E20" s="23">
        <v>5808163</v>
      </c>
      <c r="F20" s="24">
        <v>5808163</v>
      </c>
      <c r="G20" s="24">
        <v>434315</v>
      </c>
      <c r="H20" s="24">
        <v>531556</v>
      </c>
      <c r="I20" s="24">
        <v>363129</v>
      </c>
      <c r="J20" s="24">
        <v>1329000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1329000</v>
      </c>
      <c r="X20" s="24">
        <v>1354000</v>
      </c>
      <c r="Y20" s="24">
        <v>-25000</v>
      </c>
      <c r="Z20" s="6">
        <v>-1.85</v>
      </c>
      <c r="AA20" s="22">
        <v>5808163</v>
      </c>
    </row>
    <row r="21" spans="1:27" ht="13.5">
      <c r="A21" s="5" t="s">
        <v>48</v>
      </c>
      <c r="B21" s="3"/>
      <c r="C21" s="22">
        <v>3767752</v>
      </c>
      <c r="D21" s="22"/>
      <c r="E21" s="23">
        <v>12878837</v>
      </c>
      <c r="F21" s="24">
        <v>12878837</v>
      </c>
      <c r="G21" s="24">
        <v>303365</v>
      </c>
      <c r="H21" s="24">
        <v>317542</v>
      </c>
      <c r="I21" s="24">
        <v>285874</v>
      </c>
      <c r="J21" s="24">
        <v>906781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906781</v>
      </c>
      <c r="X21" s="24">
        <v>1733250</v>
      </c>
      <c r="Y21" s="24">
        <v>-826469</v>
      </c>
      <c r="Z21" s="6">
        <v>-47.68</v>
      </c>
      <c r="AA21" s="22">
        <v>12878837</v>
      </c>
    </row>
    <row r="22" spans="1:27" ht="13.5">
      <c r="A22" s="5" t="s">
        <v>49</v>
      </c>
      <c r="B22" s="3"/>
      <c r="C22" s="25">
        <v>1342335</v>
      </c>
      <c r="D22" s="25"/>
      <c r="E22" s="26">
        <v>1404750</v>
      </c>
      <c r="F22" s="27">
        <v>1404750</v>
      </c>
      <c r="G22" s="27">
        <v>120928</v>
      </c>
      <c r="H22" s="27">
        <v>121421</v>
      </c>
      <c r="I22" s="27">
        <v>97808</v>
      </c>
      <c r="J22" s="27">
        <v>340157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340157</v>
      </c>
      <c r="X22" s="27">
        <v>351046</v>
      </c>
      <c r="Y22" s="27">
        <v>-10889</v>
      </c>
      <c r="Z22" s="7">
        <v>-3.1</v>
      </c>
      <c r="AA22" s="25">
        <v>1404750</v>
      </c>
    </row>
    <row r="23" spans="1:27" ht="13.5">
      <c r="A23" s="5" t="s">
        <v>50</v>
      </c>
      <c r="B23" s="3"/>
      <c r="C23" s="22">
        <v>1802093</v>
      </c>
      <c r="D23" s="22"/>
      <c r="E23" s="23">
        <v>1876500</v>
      </c>
      <c r="F23" s="24">
        <v>1876500</v>
      </c>
      <c r="G23" s="24">
        <v>164064</v>
      </c>
      <c r="H23" s="24">
        <v>164178</v>
      </c>
      <c r="I23" s="24">
        <v>150979</v>
      </c>
      <c r="J23" s="24">
        <v>479221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479221</v>
      </c>
      <c r="X23" s="24">
        <v>468426</v>
      </c>
      <c r="Y23" s="24">
        <v>10795</v>
      </c>
      <c r="Z23" s="6">
        <v>2.3</v>
      </c>
      <c r="AA23" s="22">
        <v>1876500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30340443</v>
      </c>
      <c r="D25" s="40">
        <f>+D5+D9+D15+D19+D24</f>
        <v>0</v>
      </c>
      <c r="E25" s="41">
        <f t="shared" si="4"/>
        <v>45483250</v>
      </c>
      <c r="F25" s="42">
        <f t="shared" si="4"/>
        <v>45483250</v>
      </c>
      <c r="G25" s="42">
        <f t="shared" si="4"/>
        <v>6389956</v>
      </c>
      <c r="H25" s="42">
        <f t="shared" si="4"/>
        <v>2258345</v>
      </c>
      <c r="I25" s="42">
        <f t="shared" si="4"/>
        <v>1006789</v>
      </c>
      <c r="J25" s="42">
        <f t="shared" si="4"/>
        <v>9655090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9655090</v>
      </c>
      <c r="X25" s="42">
        <f t="shared" si="4"/>
        <v>9947138</v>
      </c>
      <c r="Y25" s="42">
        <f t="shared" si="4"/>
        <v>-292048</v>
      </c>
      <c r="Z25" s="43">
        <f>+IF(X25&lt;&gt;0,+(Y25/X25)*100,0)</f>
        <v>-2.9360002847050075</v>
      </c>
      <c r="AA25" s="40">
        <f>+AA5+AA9+AA15+AA19+AA24</f>
        <v>45483250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25885326</v>
      </c>
      <c r="D28" s="19">
        <f>SUM(D29:D31)</f>
        <v>0</v>
      </c>
      <c r="E28" s="20">
        <f t="shared" si="5"/>
        <v>18145966</v>
      </c>
      <c r="F28" s="21">
        <f t="shared" si="5"/>
        <v>18145966</v>
      </c>
      <c r="G28" s="21">
        <f t="shared" si="5"/>
        <v>1358984</v>
      </c>
      <c r="H28" s="21">
        <f t="shared" si="5"/>
        <v>1364939</v>
      </c>
      <c r="I28" s="21">
        <f t="shared" si="5"/>
        <v>1708855</v>
      </c>
      <c r="J28" s="21">
        <f t="shared" si="5"/>
        <v>4432778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4432778</v>
      </c>
      <c r="X28" s="21">
        <f t="shared" si="5"/>
        <v>6115584</v>
      </c>
      <c r="Y28" s="21">
        <f t="shared" si="5"/>
        <v>-1682806</v>
      </c>
      <c r="Z28" s="4">
        <f>+IF(X28&lt;&gt;0,+(Y28/X28)*100,0)</f>
        <v>-27.516685242161664</v>
      </c>
      <c r="AA28" s="19">
        <f>SUM(AA29:AA31)</f>
        <v>18145966</v>
      </c>
    </row>
    <row r="29" spans="1:27" ht="13.5">
      <c r="A29" s="5" t="s">
        <v>33</v>
      </c>
      <c r="B29" s="3"/>
      <c r="C29" s="22">
        <v>6906156</v>
      </c>
      <c r="D29" s="22"/>
      <c r="E29" s="23">
        <v>7665303</v>
      </c>
      <c r="F29" s="24">
        <v>7665303</v>
      </c>
      <c r="G29" s="24">
        <v>725769</v>
      </c>
      <c r="H29" s="24">
        <v>743684</v>
      </c>
      <c r="I29" s="24">
        <v>794492</v>
      </c>
      <c r="J29" s="24">
        <v>2263945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2263945</v>
      </c>
      <c r="X29" s="24">
        <v>2488250</v>
      </c>
      <c r="Y29" s="24">
        <v>-224305</v>
      </c>
      <c r="Z29" s="6">
        <v>-9.01</v>
      </c>
      <c r="AA29" s="22">
        <v>7665303</v>
      </c>
    </row>
    <row r="30" spans="1:27" ht="13.5">
      <c r="A30" s="5" t="s">
        <v>34</v>
      </c>
      <c r="B30" s="3"/>
      <c r="C30" s="25">
        <v>16690016</v>
      </c>
      <c r="D30" s="25"/>
      <c r="E30" s="26">
        <v>6764232</v>
      </c>
      <c r="F30" s="27">
        <v>6764232</v>
      </c>
      <c r="G30" s="27">
        <v>469706</v>
      </c>
      <c r="H30" s="27">
        <v>463604</v>
      </c>
      <c r="I30" s="27">
        <v>746014</v>
      </c>
      <c r="J30" s="27">
        <v>1679324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1679324</v>
      </c>
      <c r="X30" s="27">
        <v>2751667</v>
      </c>
      <c r="Y30" s="27">
        <v>-1072343</v>
      </c>
      <c r="Z30" s="7">
        <v>-38.97</v>
      </c>
      <c r="AA30" s="25">
        <v>6764232</v>
      </c>
    </row>
    <row r="31" spans="1:27" ht="13.5">
      <c r="A31" s="5" t="s">
        <v>35</v>
      </c>
      <c r="B31" s="3"/>
      <c r="C31" s="22">
        <v>2289154</v>
      </c>
      <c r="D31" s="22"/>
      <c r="E31" s="23">
        <v>3716431</v>
      </c>
      <c r="F31" s="24">
        <v>3716431</v>
      </c>
      <c r="G31" s="24">
        <v>163509</v>
      </c>
      <c r="H31" s="24">
        <v>157651</v>
      </c>
      <c r="I31" s="24">
        <v>168349</v>
      </c>
      <c r="J31" s="24">
        <v>489509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489509</v>
      </c>
      <c r="X31" s="24">
        <v>875667</v>
      </c>
      <c r="Y31" s="24">
        <v>-386158</v>
      </c>
      <c r="Z31" s="6">
        <v>-44.1</v>
      </c>
      <c r="AA31" s="22">
        <v>3716431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4008454</v>
      </c>
      <c r="D38" s="19">
        <f>SUM(D39:D41)</f>
        <v>0</v>
      </c>
      <c r="E38" s="20">
        <f t="shared" si="7"/>
        <v>4795878</v>
      </c>
      <c r="F38" s="21">
        <f t="shared" si="7"/>
        <v>4795878</v>
      </c>
      <c r="G38" s="21">
        <f t="shared" si="7"/>
        <v>67280</v>
      </c>
      <c r="H38" s="21">
        <f t="shared" si="7"/>
        <v>75083</v>
      </c>
      <c r="I38" s="21">
        <f t="shared" si="7"/>
        <v>61746</v>
      </c>
      <c r="J38" s="21">
        <f t="shared" si="7"/>
        <v>204109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204109</v>
      </c>
      <c r="X38" s="21">
        <f t="shared" si="7"/>
        <v>951666</v>
      </c>
      <c r="Y38" s="21">
        <f t="shared" si="7"/>
        <v>-747557</v>
      </c>
      <c r="Z38" s="4">
        <f>+IF(X38&lt;&gt;0,+(Y38/X38)*100,0)</f>
        <v>-78.55245432746362</v>
      </c>
      <c r="AA38" s="19">
        <f>SUM(AA39:AA41)</f>
        <v>4795878</v>
      </c>
    </row>
    <row r="39" spans="1:27" ht="13.5">
      <c r="A39" s="5" t="s">
        <v>43</v>
      </c>
      <c r="B39" s="3"/>
      <c r="C39" s="22">
        <v>846842</v>
      </c>
      <c r="D39" s="22"/>
      <c r="E39" s="23">
        <v>1596751</v>
      </c>
      <c r="F39" s="24">
        <v>1596751</v>
      </c>
      <c r="G39" s="24">
        <v>67280</v>
      </c>
      <c r="H39" s="24">
        <v>75083</v>
      </c>
      <c r="I39" s="24">
        <v>61746</v>
      </c>
      <c r="J39" s="24">
        <v>204109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204109</v>
      </c>
      <c r="X39" s="24">
        <v>419083</v>
      </c>
      <c r="Y39" s="24">
        <v>-214974</v>
      </c>
      <c r="Z39" s="6">
        <v>-51.3</v>
      </c>
      <c r="AA39" s="22">
        <v>1596751</v>
      </c>
    </row>
    <row r="40" spans="1:27" ht="13.5">
      <c r="A40" s="5" t="s">
        <v>44</v>
      </c>
      <c r="B40" s="3"/>
      <c r="C40" s="22">
        <v>3161612</v>
      </c>
      <c r="D40" s="22"/>
      <c r="E40" s="23">
        <v>3199127</v>
      </c>
      <c r="F40" s="24">
        <v>3199127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532583</v>
      </c>
      <c r="Y40" s="24">
        <v>-532583</v>
      </c>
      <c r="Z40" s="6">
        <v>-100</v>
      </c>
      <c r="AA40" s="22">
        <v>3199127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23846041</v>
      </c>
      <c r="D42" s="19">
        <f>SUM(D43:D46)</f>
        <v>0</v>
      </c>
      <c r="E42" s="20">
        <f t="shared" si="8"/>
        <v>14302156</v>
      </c>
      <c r="F42" s="21">
        <f t="shared" si="8"/>
        <v>14302156</v>
      </c>
      <c r="G42" s="21">
        <f t="shared" si="8"/>
        <v>910116</v>
      </c>
      <c r="H42" s="21">
        <f t="shared" si="8"/>
        <v>707252</v>
      </c>
      <c r="I42" s="21">
        <f t="shared" si="8"/>
        <v>567026</v>
      </c>
      <c r="J42" s="21">
        <f t="shared" si="8"/>
        <v>2184394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2184394</v>
      </c>
      <c r="X42" s="21">
        <f t="shared" si="8"/>
        <v>3372167</v>
      </c>
      <c r="Y42" s="21">
        <f t="shared" si="8"/>
        <v>-1187773</v>
      </c>
      <c r="Z42" s="4">
        <f>+IF(X42&lt;&gt;0,+(Y42/X42)*100,0)</f>
        <v>-35.222840387205025</v>
      </c>
      <c r="AA42" s="19">
        <f>SUM(AA43:AA46)</f>
        <v>14302156</v>
      </c>
    </row>
    <row r="43" spans="1:27" ht="13.5">
      <c r="A43" s="5" t="s">
        <v>47</v>
      </c>
      <c r="B43" s="3"/>
      <c r="C43" s="22">
        <v>14665959</v>
      </c>
      <c r="D43" s="22"/>
      <c r="E43" s="23">
        <v>9374691</v>
      </c>
      <c r="F43" s="24">
        <v>9374691</v>
      </c>
      <c r="G43" s="24">
        <v>431060</v>
      </c>
      <c r="H43" s="24">
        <v>270058</v>
      </c>
      <c r="I43" s="24">
        <v>163013</v>
      </c>
      <c r="J43" s="24">
        <v>864131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864131</v>
      </c>
      <c r="X43" s="24">
        <v>2375250</v>
      </c>
      <c r="Y43" s="24">
        <v>-1511119</v>
      </c>
      <c r="Z43" s="6">
        <v>-63.62</v>
      </c>
      <c r="AA43" s="22">
        <v>9374691</v>
      </c>
    </row>
    <row r="44" spans="1:27" ht="13.5">
      <c r="A44" s="5" t="s">
        <v>48</v>
      </c>
      <c r="B44" s="3"/>
      <c r="C44" s="22">
        <v>5641549</v>
      </c>
      <c r="D44" s="22"/>
      <c r="E44" s="23">
        <v>1522893</v>
      </c>
      <c r="F44" s="24">
        <v>1522893</v>
      </c>
      <c r="G44" s="24">
        <v>206501</v>
      </c>
      <c r="H44" s="24">
        <v>178907</v>
      </c>
      <c r="I44" s="24">
        <v>156780</v>
      </c>
      <c r="J44" s="24">
        <v>542188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542188</v>
      </c>
      <c r="X44" s="24">
        <v>618917</v>
      </c>
      <c r="Y44" s="24">
        <v>-76729</v>
      </c>
      <c r="Z44" s="6">
        <v>-12.4</v>
      </c>
      <c r="AA44" s="22">
        <v>1522893</v>
      </c>
    </row>
    <row r="45" spans="1:27" ht="13.5">
      <c r="A45" s="5" t="s">
        <v>49</v>
      </c>
      <c r="B45" s="3"/>
      <c r="C45" s="25"/>
      <c r="D45" s="25"/>
      <c r="E45" s="26">
        <v>3404572</v>
      </c>
      <c r="F45" s="27">
        <v>3404572</v>
      </c>
      <c r="G45" s="27"/>
      <c r="H45" s="27">
        <v>103214</v>
      </c>
      <c r="I45" s="27">
        <v>111727</v>
      </c>
      <c r="J45" s="27">
        <v>214941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214941</v>
      </c>
      <c r="X45" s="27"/>
      <c r="Y45" s="27">
        <v>214941</v>
      </c>
      <c r="Z45" s="7">
        <v>0</v>
      </c>
      <c r="AA45" s="25">
        <v>3404572</v>
      </c>
    </row>
    <row r="46" spans="1:27" ht="13.5">
      <c r="A46" s="5" t="s">
        <v>50</v>
      </c>
      <c r="B46" s="3"/>
      <c r="C46" s="22">
        <v>3538533</v>
      </c>
      <c r="D46" s="22"/>
      <c r="E46" s="23"/>
      <c r="F46" s="24"/>
      <c r="G46" s="24">
        <v>272555</v>
      </c>
      <c r="H46" s="24">
        <v>155073</v>
      </c>
      <c r="I46" s="24">
        <v>135506</v>
      </c>
      <c r="J46" s="24">
        <v>563134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563134</v>
      </c>
      <c r="X46" s="24">
        <v>378000</v>
      </c>
      <c r="Y46" s="24">
        <v>185134</v>
      </c>
      <c r="Z46" s="6">
        <v>48.98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53739821</v>
      </c>
      <c r="D48" s="40">
        <f>+D28+D32+D38+D42+D47</f>
        <v>0</v>
      </c>
      <c r="E48" s="41">
        <f t="shared" si="9"/>
        <v>37244000</v>
      </c>
      <c r="F48" s="42">
        <f t="shared" si="9"/>
        <v>37244000</v>
      </c>
      <c r="G48" s="42">
        <f t="shared" si="9"/>
        <v>2336380</v>
      </c>
      <c r="H48" s="42">
        <f t="shared" si="9"/>
        <v>2147274</v>
      </c>
      <c r="I48" s="42">
        <f t="shared" si="9"/>
        <v>2337627</v>
      </c>
      <c r="J48" s="42">
        <f t="shared" si="9"/>
        <v>6821281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6821281</v>
      </c>
      <c r="X48" s="42">
        <f t="shared" si="9"/>
        <v>10439417</v>
      </c>
      <c r="Y48" s="42">
        <f t="shared" si="9"/>
        <v>-3618136</v>
      </c>
      <c r="Z48" s="43">
        <f>+IF(X48&lt;&gt;0,+(Y48/X48)*100,0)</f>
        <v>-34.65841052235005</v>
      </c>
      <c r="AA48" s="40">
        <f>+AA28+AA32+AA38+AA42+AA47</f>
        <v>37244000</v>
      </c>
    </row>
    <row r="49" spans="1:27" ht="13.5">
      <c r="A49" s="14" t="s">
        <v>58</v>
      </c>
      <c r="B49" s="15"/>
      <c r="C49" s="44">
        <f aca="true" t="shared" si="10" ref="C49:Y49">+C25-C48</f>
        <v>-23399378</v>
      </c>
      <c r="D49" s="44">
        <f>+D25-D48</f>
        <v>0</v>
      </c>
      <c r="E49" s="45">
        <f t="shared" si="10"/>
        <v>8239250</v>
      </c>
      <c r="F49" s="46">
        <f t="shared" si="10"/>
        <v>8239250</v>
      </c>
      <c r="G49" s="46">
        <f t="shared" si="10"/>
        <v>4053576</v>
      </c>
      <c r="H49" s="46">
        <f t="shared" si="10"/>
        <v>111071</v>
      </c>
      <c r="I49" s="46">
        <f t="shared" si="10"/>
        <v>-1330838</v>
      </c>
      <c r="J49" s="46">
        <f t="shared" si="10"/>
        <v>2833809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2833809</v>
      </c>
      <c r="X49" s="46">
        <f>IF(F25=F48,0,X25-X48)</f>
        <v>-492279</v>
      </c>
      <c r="Y49" s="46">
        <f t="shared" si="10"/>
        <v>3326088</v>
      </c>
      <c r="Z49" s="47">
        <f>+IF(X49&lt;&gt;0,+(Y49/X49)*100,0)</f>
        <v>-675.6510027850061</v>
      </c>
      <c r="AA49" s="44">
        <f>+AA25-AA48</f>
        <v>8239250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26053628</v>
      </c>
      <c r="D5" s="19">
        <f>SUM(D6:D8)</f>
        <v>0</v>
      </c>
      <c r="E5" s="20">
        <f t="shared" si="0"/>
        <v>30748338</v>
      </c>
      <c r="F5" s="21">
        <f t="shared" si="0"/>
        <v>30748338</v>
      </c>
      <c r="G5" s="21">
        <f t="shared" si="0"/>
        <v>6317005</v>
      </c>
      <c r="H5" s="21">
        <f t="shared" si="0"/>
        <v>166225</v>
      </c>
      <c r="I5" s="21">
        <f t="shared" si="0"/>
        <v>101772</v>
      </c>
      <c r="J5" s="21">
        <f t="shared" si="0"/>
        <v>6585002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6585002</v>
      </c>
      <c r="X5" s="21">
        <f t="shared" si="0"/>
        <v>15129820</v>
      </c>
      <c r="Y5" s="21">
        <f t="shared" si="0"/>
        <v>-8544818</v>
      </c>
      <c r="Z5" s="4">
        <f>+IF(X5&lt;&gt;0,+(Y5/X5)*100,0)</f>
        <v>-56.47666660938464</v>
      </c>
      <c r="AA5" s="19">
        <f>SUM(AA6:AA8)</f>
        <v>30748338</v>
      </c>
    </row>
    <row r="6" spans="1:27" ht="13.5">
      <c r="A6" s="5" t="s">
        <v>33</v>
      </c>
      <c r="B6" s="3"/>
      <c r="C6" s="22">
        <v>17081882</v>
      </c>
      <c r="D6" s="22"/>
      <c r="E6" s="23">
        <v>1671000</v>
      </c>
      <c r="F6" s="24">
        <v>1671000</v>
      </c>
      <c r="G6" s="24">
        <v>13941</v>
      </c>
      <c r="H6" s="24">
        <v>107641</v>
      </c>
      <c r="I6" s="24">
        <v>64175</v>
      </c>
      <c r="J6" s="24">
        <v>185757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185757</v>
      </c>
      <c r="X6" s="24">
        <v>696807</v>
      </c>
      <c r="Y6" s="24">
        <v>-511050</v>
      </c>
      <c r="Z6" s="6">
        <v>-73.34</v>
      </c>
      <c r="AA6" s="22">
        <v>1671000</v>
      </c>
    </row>
    <row r="7" spans="1:27" ht="13.5">
      <c r="A7" s="5" t="s">
        <v>34</v>
      </c>
      <c r="B7" s="3"/>
      <c r="C7" s="25">
        <v>8655229</v>
      </c>
      <c r="D7" s="25"/>
      <c r="E7" s="26">
        <v>9425350</v>
      </c>
      <c r="F7" s="27">
        <v>9425350</v>
      </c>
      <c r="G7" s="27">
        <v>6294570</v>
      </c>
      <c r="H7" s="27">
        <v>50613</v>
      </c>
      <c r="I7" s="27">
        <v>27307</v>
      </c>
      <c r="J7" s="27">
        <v>6372490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6372490</v>
      </c>
      <c r="X7" s="27">
        <v>9102849</v>
      </c>
      <c r="Y7" s="27">
        <v>-2730359</v>
      </c>
      <c r="Z7" s="7">
        <v>-29.99</v>
      </c>
      <c r="AA7" s="25">
        <v>9425350</v>
      </c>
    </row>
    <row r="8" spans="1:27" ht="13.5">
      <c r="A8" s="5" t="s">
        <v>35</v>
      </c>
      <c r="B8" s="3"/>
      <c r="C8" s="22">
        <v>316517</v>
      </c>
      <c r="D8" s="22"/>
      <c r="E8" s="23">
        <v>19651988</v>
      </c>
      <c r="F8" s="24">
        <v>19651988</v>
      </c>
      <c r="G8" s="24">
        <v>8494</v>
      </c>
      <c r="H8" s="24">
        <v>7971</v>
      </c>
      <c r="I8" s="24">
        <v>10290</v>
      </c>
      <c r="J8" s="24">
        <v>26755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26755</v>
      </c>
      <c r="X8" s="24">
        <v>5330164</v>
      </c>
      <c r="Y8" s="24">
        <v>-5303409</v>
      </c>
      <c r="Z8" s="6">
        <v>-99.5</v>
      </c>
      <c r="AA8" s="22">
        <v>19651988</v>
      </c>
    </row>
    <row r="9" spans="1:27" ht="13.5">
      <c r="A9" s="2" t="s">
        <v>36</v>
      </c>
      <c r="B9" s="3"/>
      <c r="C9" s="19">
        <f aca="true" t="shared" si="1" ref="C9:Y9">SUM(C10:C14)</f>
        <v>930869</v>
      </c>
      <c r="D9" s="19">
        <f>SUM(D10:D14)</f>
        <v>0</v>
      </c>
      <c r="E9" s="20">
        <f t="shared" si="1"/>
        <v>1374800</v>
      </c>
      <c r="F9" s="21">
        <f t="shared" si="1"/>
        <v>1374800</v>
      </c>
      <c r="G9" s="21">
        <f t="shared" si="1"/>
        <v>13080</v>
      </c>
      <c r="H9" s="21">
        <f t="shared" si="1"/>
        <v>36653</v>
      </c>
      <c r="I9" s="21">
        <f t="shared" si="1"/>
        <v>49222</v>
      </c>
      <c r="J9" s="21">
        <f t="shared" si="1"/>
        <v>98955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98955</v>
      </c>
      <c r="X9" s="21">
        <f t="shared" si="1"/>
        <v>577199</v>
      </c>
      <c r="Y9" s="21">
        <f t="shared" si="1"/>
        <v>-478244</v>
      </c>
      <c r="Z9" s="4">
        <f>+IF(X9&lt;&gt;0,+(Y9/X9)*100,0)</f>
        <v>-82.85599940401838</v>
      </c>
      <c r="AA9" s="19">
        <f>SUM(AA10:AA14)</f>
        <v>1374800</v>
      </c>
    </row>
    <row r="10" spans="1:27" ht="13.5">
      <c r="A10" s="5" t="s">
        <v>37</v>
      </c>
      <c r="B10" s="3"/>
      <c r="C10" s="22">
        <v>556804</v>
      </c>
      <c r="D10" s="22"/>
      <c r="E10" s="23">
        <v>1026300</v>
      </c>
      <c r="F10" s="24">
        <v>1026300</v>
      </c>
      <c r="G10" s="24">
        <v>2452</v>
      </c>
      <c r="H10" s="24">
        <v>1972</v>
      </c>
      <c r="I10" s="24">
        <v>1835</v>
      </c>
      <c r="J10" s="24">
        <v>6259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6259</v>
      </c>
      <c r="X10" s="24">
        <v>490076</v>
      </c>
      <c r="Y10" s="24">
        <v>-483817</v>
      </c>
      <c r="Z10" s="6">
        <v>-98.72</v>
      </c>
      <c r="AA10" s="22">
        <v>1026300</v>
      </c>
    </row>
    <row r="11" spans="1:27" ht="13.5">
      <c r="A11" s="5" t="s">
        <v>38</v>
      </c>
      <c r="B11" s="3"/>
      <c r="C11" s="22">
        <v>345936</v>
      </c>
      <c r="D11" s="22"/>
      <c r="E11" s="23">
        <v>348500</v>
      </c>
      <c r="F11" s="24">
        <v>348500</v>
      </c>
      <c r="G11" s="24">
        <v>1404</v>
      </c>
      <c r="H11" s="24">
        <v>33251</v>
      </c>
      <c r="I11" s="24">
        <v>43966</v>
      </c>
      <c r="J11" s="24">
        <v>78621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78621</v>
      </c>
      <c r="X11" s="24">
        <v>87123</v>
      </c>
      <c r="Y11" s="24">
        <v>-8502</v>
      </c>
      <c r="Z11" s="6">
        <v>-9.76</v>
      </c>
      <c r="AA11" s="22">
        <v>348500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28129</v>
      </c>
      <c r="D14" s="25"/>
      <c r="E14" s="26"/>
      <c r="F14" s="27"/>
      <c r="G14" s="27">
        <v>9224</v>
      </c>
      <c r="H14" s="27">
        <v>1430</v>
      </c>
      <c r="I14" s="27">
        <v>3421</v>
      </c>
      <c r="J14" s="27">
        <v>14075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14075</v>
      </c>
      <c r="X14" s="27"/>
      <c r="Y14" s="27">
        <v>14075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6710803</v>
      </c>
      <c r="D15" s="19">
        <f>SUM(D16:D18)</f>
        <v>0</v>
      </c>
      <c r="E15" s="20">
        <f t="shared" si="2"/>
        <v>1678300</v>
      </c>
      <c r="F15" s="21">
        <f t="shared" si="2"/>
        <v>1678300</v>
      </c>
      <c r="G15" s="21">
        <f t="shared" si="2"/>
        <v>3570</v>
      </c>
      <c r="H15" s="21">
        <f t="shared" si="2"/>
        <v>111690</v>
      </c>
      <c r="I15" s="21">
        <f t="shared" si="2"/>
        <v>132064</v>
      </c>
      <c r="J15" s="21">
        <f t="shared" si="2"/>
        <v>247324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247324</v>
      </c>
      <c r="X15" s="21">
        <f t="shared" si="2"/>
        <v>419574</v>
      </c>
      <c r="Y15" s="21">
        <f t="shared" si="2"/>
        <v>-172250</v>
      </c>
      <c r="Z15" s="4">
        <f>+IF(X15&lt;&gt;0,+(Y15/X15)*100,0)</f>
        <v>-41.05354478590189</v>
      </c>
      <c r="AA15" s="19">
        <f>SUM(AA16:AA18)</f>
        <v>1678300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6710803</v>
      </c>
      <c r="D17" s="22"/>
      <c r="E17" s="23">
        <v>1653000</v>
      </c>
      <c r="F17" s="24">
        <v>1653000</v>
      </c>
      <c r="G17" s="24">
        <v>3570</v>
      </c>
      <c r="H17" s="24">
        <v>111690</v>
      </c>
      <c r="I17" s="24">
        <v>132064</v>
      </c>
      <c r="J17" s="24">
        <v>247324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247324</v>
      </c>
      <c r="X17" s="24">
        <v>413250</v>
      </c>
      <c r="Y17" s="24">
        <v>-165926</v>
      </c>
      <c r="Z17" s="6">
        <v>-40.15</v>
      </c>
      <c r="AA17" s="22">
        <v>1653000</v>
      </c>
    </row>
    <row r="18" spans="1:27" ht="13.5">
      <c r="A18" s="5" t="s">
        <v>45</v>
      </c>
      <c r="B18" s="3"/>
      <c r="C18" s="22"/>
      <c r="D18" s="22"/>
      <c r="E18" s="23">
        <v>25300</v>
      </c>
      <c r="F18" s="24">
        <v>25300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6324</v>
      </c>
      <c r="Y18" s="24">
        <v>-6324</v>
      </c>
      <c r="Z18" s="6">
        <v>-100</v>
      </c>
      <c r="AA18" s="22">
        <v>25300</v>
      </c>
    </row>
    <row r="19" spans="1:27" ht="13.5">
      <c r="A19" s="2" t="s">
        <v>46</v>
      </c>
      <c r="B19" s="8"/>
      <c r="C19" s="19">
        <f aca="true" t="shared" si="3" ref="C19:Y19">SUM(C20:C23)</f>
        <v>61314139</v>
      </c>
      <c r="D19" s="19">
        <f>SUM(D20:D23)</f>
        <v>0</v>
      </c>
      <c r="E19" s="20">
        <f t="shared" si="3"/>
        <v>58024288</v>
      </c>
      <c r="F19" s="21">
        <f t="shared" si="3"/>
        <v>58024288</v>
      </c>
      <c r="G19" s="21">
        <f t="shared" si="3"/>
        <v>3208513</v>
      </c>
      <c r="H19" s="21">
        <f t="shared" si="3"/>
        <v>3729121</v>
      </c>
      <c r="I19" s="21">
        <f t="shared" si="3"/>
        <v>3324560</v>
      </c>
      <c r="J19" s="21">
        <f t="shared" si="3"/>
        <v>10262194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10262194</v>
      </c>
      <c r="X19" s="21">
        <f t="shared" si="3"/>
        <v>12722968</v>
      </c>
      <c r="Y19" s="21">
        <f t="shared" si="3"/>
        <v>-2460774</v>
      </c>
      <c r="Z19" s="4">
        <f>+IF(X19&lt;&gt;0,+(Y19/X19)*100,0)</f>
        <v>-19.341194601762734</v>
      </c>
      <c r="AA19" s="19">
        <f>SUM(AA20:AA23)</f>
        <v>58024288</v>
      </c>
    </row>
    <row r="20" spans="1:27" ht="13.5">
      <c r="A20" s="5" t="s">
        <v>47</v>
      </c>
      <c r="B20" s="3"/>
      <c r="C20" s="22">
        <v>25128413</v>
      </c>
      <c r="D20" s="22"/>
      <c r="E20" s="23">
        <v>25463481</v>
      </c>
      <c r="F20" s="24">
        <v>25463481</v>
      </c>
      <c r="G20" s="24">
        <v>1874166</v>
      </c>
      <c r="H20" s="24">
        <v>2296667</v>
      </c>
      <c r="I20" s="24">
        <v>1846866</v>
      </c>
      <c r="J20" s="24">
        <v>6017699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6017699</v>
      </c>
      <c r="X20" s="24">
        <v>6603402</v>
      </c>
      <c r="Y20" s="24">
        <v>-585703</v>
      </c>
      <c r="Z20" s="6">
        <v>-8.87</v>
      </c>
      <c r="AA20" s="22">
        <v>25463481</v>
      </c>
    </row>
    <row r="21" spans="1:27" ht="13.5">
      <c r="A21" s="5" t="s">
        <v>48</v>
      </c>
      <c r="B21" s="3"/>
      <c r="C21" s="22">
        <v>10543057</v>
      </c>
      <c r="D21" s="22"/>
      <c r="E21" s="23">
        <v>11070243</v>
      </c>
      <c r="F21" s="24">
        <v>11070243</v>
      </c>
      <c r="G21" s="24">
        <v>528403</v>
      </c>
      <c r="H21" s="24">
        <v>584228</v>
      </c>
      <c r="I21" s="24">
        <v>633599</v>
      </c>
      <c r="J21" s="24">
        <v>1746230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1746230</v>
      </c>
      <c r="X21" s="24">
        <v>2955543</v>
      </c>
      <c r="Y21" s="24">
        <v>-1209313</v>
      </c>
      <c r="Z21" s="6">
        <v>-40.92</v>
      </c>
      <c r="AA21" s="22">
        <v>11070243</v>
      </c>
    </row>
    <row r="22" spans="1:27" ht="13.5">
      <c r="A22" s="5" t="s">
        <v>49</v>
      </c>
      <c r="B22" s="3"/>
      <c r="C22" s="25">
        <v>25642669</v>
      </c>
      <c r="D22" s="25"/>
      <c r="E22" s="26">
        <v>14519312</v>
      </c>
      <c r="F22" s="27">
        <v>14519312</v>
      </c>
      <c r="G22" s="27">
        <v>805944</v>
      </c>
      <c r="H22" s="27">
        <v>848226</v>
      </c>
      <c r="I22" s="27">
        <v>844095</v>
      </c>
      <c r="J22" s="27">
        <v>2498265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2498265</v>
      </c>
      <c r="X22" s="27">
        <v>1151141</v>
      </c>
      <c r="Y22" s="27">
        <v>1347124</v>
      </c>
      <c r="Z22" s="7">
        <v>117.03</v>
      </c>
      <c r="AA22" s="25">
        <v>14519312</v>
      </c>
    </row>
    <row r="23" spans="1:27" ht="13.5">
      <c r="A23" s="5" t="s">
        <v>50</v>
      </c>
      <c r="B23" s="3"/>
      <c r="C23" s="22"/>
      <c r="D23" s="22"/>
      <c r="E23" s="23">
        <v>6971252</v>
      </c>
      <c r="F23" s="24">
        <v>6971252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2012882</v>
      </c>
      <c r="Y23" s="24">
        <v>-2012882</v>
      </c>
      <c r="Z23" s="6">
        <v>-100</v>
      </c>
      <c r="AA23" s="22">
        <v>6971252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95009439</v>
      </c>
      <c r="D25" s="40">
        <f>+D5+D9+D15+D19+D24</f>
        <v>0</v>
      </c>
      <c r="E25" s="41">
        <f t="shared" si="4"/>
        <v>91825726</v>
      </c>
      <c r="F25" s="42">
        <f t="shared" si="4"/>
        <v>91825726</v>
      </c>
      <c r="G25" s="42">
        <f t="shared" si="4"/>
        <v>9542168</v>
      </c>
      <c r="H25" s="42">
        <f t="shared" si="4"/>
        <v>4043689</v>
      </c>
      <c r="I25" s="42">
        <f t="shared" si="4"/>
        <v>3607618</v>
      </c>
      <c r="J25" s="42">
        <f t="shared" si="4"/>
        <v>17193475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17193475</v>
      </c>
      <c r="X25" s="42">
        <f t="shared" si="4"/>
        <v>28849561</v>
      </c>
      <c r="Y25" s="42">
        <f t="shared" si="4"/>
        <v>-11656086</v>
      </c>
      <c r="Z25" s="43">
        <f>+IF(X25&lt;&gt;0,+(Y25/X25)*100,0)</f>
        <v>-40.40299261399507</v>
      </c>
      <c r="AA25" s="40">
        <f>+AA5+AA9+AA15+AA19+AA24</f>
        <v>91825726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22334186</v>
      </c>
      <c r="D28" s="19">
        <f>SUM(D29:D31)</f>
        <v>0</v>
      </c>
      <c r="E28" s="20">
        <f t="shared" si="5"/>
        <v>23865642</v>
      </c>
      <c r="F28" s="21">
        <f t="shared" si="5"/>
        <v>23865642</v>
      </c>
      <c r="G28" s="21">
        <f t="shared" si="5"/>
        <v>1476924</v>
      </c>
      <c r="H28" s="21">
        <f t="shared" si="5"/>
        <v>1546473</v>
      </c>
      <c r="I28" s="21">
        <f t="shared" si="5"/>
        <v>1951008</v>
      </c>
      <c r="J28" s="21">
        <f t="shared" si="5"/>
        <v>4974405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4974405</v>
      </c>
      <c r="X28" s="21">
        <f t="shared" si="5"/>
        <v>5088225</v>
      </c>
      <c r="Y28" s="21">
        <f t="shared" si="5"/>
        <v>-113820</v>
      </c>
      <c r="Z28" s="4">
        <f>+IF(X28&lt;&gt;0,+(Y28/X28)*100,0)</f>
        <v>-2.2369293810710023</v>
      </c>
      <c r="AA28" s="19">
        <f>SUM(AA29:AA31)</f>
        <v>23865642</v>
      </c>
    </row>
    <row r="29" spans="1:27" ht="13.5">
      <c r="A29" s="5" t="s">
        <v>33</v>
      </c>
      <c r="B29" s="3"/>
      <c r="C29" s="22">
        <v>11869789</v>
      </c>
      <c r="D29" s="22"/>
      <c r="E29" s="23">
        <v>7772866</v>
      </c>
      <c r="F29" s="24">
        <v>7772866</v>
      </c>
      <c r="G29" s="24">
        <v>825607</v>
      </c>
      <c r="H29" s="24">
        <v>732074</v>
      </c>
      <c r="I29" s="24">
        <v>807476</v>
      </c>
      <c r="J29" s="24">
        <v>2365157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2365157</v>
      </c>
      <c r="X29" s="24">
        <v>1929963</v>
      </c>
      <c r="Y29" s="24">
        <v>435194</v>
      </c>
      <c r="Z29" s="6">
        <v>22.55</v>
      </c>
      <c r="AA29" s="22">
        <v>7772866</v>
      </c>
    </row>
    <row r="30" spans="1:27" ht="13.5">
      <c r="A30" s="5" t="s">
        <v>34</v>
      </c>
      <c r="B30" s="3"/>
      <c r="C30" s="25">
        <v>6761407</v>
      </c>
      <c r="D30" s="25"/>
      <c r="E30" s="26">
        <v>8969284</v>
      </c>
      <c r="F30" s="27">
        <v>8969284</v>
      </c>
      <c r="G30" s="27">
        <v>436643</v>
      </c>
      <c r="H30" s="27">
        <v>571947</v>
      </c>
      <c r="I30" s="27">
        <v>538399</v>
      </c>
      <c r="J30" s="27">
        <v>1546989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1546989</v>
      </c>
      <c r="X30" s="27">
        <v>1643802</v>
      </c>
      <c r="Y30" s="27">
        <v>-96813</v>
      </c>
      <c r="Z30" s="7">
        <v>-5.89</v>
      </c>
      <c r="AA30" s="25">
        <v>8969284</v>
      </c>
    </row>
    <row r="31" spans="1:27" ht="13.5">
      <c r="A31" s="5" t="s">
        <v>35</v>
      </c>
      <c r="B31" s="3"/>
      <c r="C31" s="22">
        <v>3702990</v>
      </c>
      <c r="D31" s="22"/>
      <c r="E31" s="23">
        <v>7123492</v>
      </c>
      <c r="F31" s="24">
        <v>7123492</v>
      </c>
      <c r="G31" s="24">
        <v>214674</v>
      </c>
      <c r="H31" s="24">
        <v>242452</v>
      </c>
      <c r="I31" s="24">
        <v>605133</v>
      </c>
      <c r="J31" s="24">
        <v>1062259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1062259</v>
      </c>
      <c r="X31" s="24">
        <v>1514460</v>
      </c>
      <c r="Y31" s="24">
        <v>-452201</v>
      </c>
      <c r="Z31" s="6">
        <v>-29.86</v>
      </c>
      <c r="AA31" s="22">
        <v>7123492</v>
      </c>
    </row>
    <row r="32" spans="1:27" ht="13.5">
      <c r="A32" s="2" t="s">
        <v>36</v>
      </c>
      <c r="B32" s="3"/>
      <c r="C32" s="19">
        <f aca="true" t="shared" si="6" ref="C32:Y32">SUM(C33:C37)</f>
        <v>2810649</v>
      </c>
      <c r="D32" s="19">
        <f>SUM(D33:D37)</f>
        <v>0</v>
      </c>
      <c r="E32" s="20">
        <f t="shared" si="6"/>
        <v>3518688</v>
      </c>
      <c r="F32" s="21">
        <f t="shared" si="6"/>
        <v>3518688</v>
      </c>
      <c r="G32" s="21">
        <f t="shared" si="6"/>
        <v>170515</v>
      </c>
      <c r="H32" s="21">
        <f t="shared" si="6"/>
        <v>184800</v>
      </c>
      <c r="I32" s="21">
        <f t="shared" si="6"/>
        <v>295618</v>
      </c>
      <c r="J32" s="21">
        <f t="shared" si="6"/>
        <v>650933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650933</v>
      </c>
      <c r="X32" s="21">
        <f t="shared" si="6"/>
        <v>839853</v>
      </c>
      <c r="Y32" s="21">
        <f t="shared" si="6"/>
        <v>-188920</v>
      </c>
      <c r="Z32" s="4">
        <f>+IF(X32&lt;&gt;0,+(Y32/X32)*100,0)</f>
        <v>-22.49441271270091</v>
      </c>
      <c r="AA32" s="19">
        <f>SUM(AA33:AA37)</f>
        <v>3518688</v>
      </c>
    </row>
    <row r="33" spans="1:27" ht="13.5">
      <c r="A33" s="5" t="s">
        <v>37</v>
      </c>
      <c r="B33" s="3"/>
      <c r="C33" s="22">
        <v>1727640</v>
      </c>
      <c r="D33" s="22"/>
      <c r="E33" s="23">
        <v>2316411</v>
      </c>
      <c r="F33" s="24">
        <v>2316411</v>
      </c>
      <c r="G33" s="24">
        <v>123567</v>
      </c>
      <c r="H33" s="24">
        <v>130583</v>
      </c>
      <c r="I33" s="24">
        <v>175998</v>
      </c>
      <c r="J33" s="24">
        <v>430148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430148</v>
      </c>
      <c r="X33" s="24">
        <v>544497</v>
      </c>
      <c r="Y33" s="24">
        <v>-114349</v>
      </c>
      <c r="Z33" s="6">
        <v>-21</v>
      </c>
      <c r="AA33" s="22">
        <v>2316411</v>
      </c>
    </row>
    <row r="34" spans="1:27" ht="13.5">
      <c r="A34" s="5" t="s">
        <v>38</v>
      </c>
      <c r="B34" s="3"/>
      <c r="C34" s="22">
        <v>920755</v>
      </c>
      <c r="D34" s="22"/>
      <c r="E34" s="23">
        <v>1126576</v>
      </c>
      <c r="F34" s="24">
        <v>1126576</v>
      </c>
      <c r="G34" s="24">
        <v>33437</v>
      </c>
      <c r="H34" s="24">
        <v>40173</v>
      </c>
      <c r="I34" s="24">
        <v>105810</v>
      </c>
      <c r="J34" s="24">
        <v>179420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179420</v>
      </c>
      <c r="X34" s="24">
        <v>276432</v>
      </c>
      <c r="Y34" s="24">
        <v>-97012</v>
      </c>
      <c r="Z34" s="6">
        <v>-35.09</v>
      </c>
      <c r="AA34" s="22">
        <v>1126576</v>
      </c>
    </row>
    <row r="35" spans="1:27" ht="13.5">
      <c r="A35" s="5" t="s">
        <v>39</v>
      </c>
      <c r="B35" s="3"/>
      <c r="C35" s="22">
        <v>68</v>
      </c>
      <c r="D35" s="22"/>
      <c r="E35" s="23">
        <v>75701</v>
      </c>
      <c r="F35" s="24">
        <v>75701</v>
      </c>
      <c r="G35" s="24">
        <v>773</v>
      </c>
      <c r="H35" s="24">
        <v>863</v>
      </c>
      <c r="I35" s="24">
        <v>880</v>
      </c>
      <c r="J35" s="24">
        <v>2516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2516</v>
      </c>
      <c r="X35" s="24">
        <v>18924</v>
      </c>
      <c r="Y35" s="24">
        <v>-16408</v>
      </c>
      <c r="Z35" s="6">
        <v>-86.7</v>
      </c>
      <c r="AA35" s="22">
        <v>75701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162186</v>
      </c>
      <c r="D37" s="25"/>
      <c r="E37" s="26"/>
      <c r="F37" s="27"/>
      <c r="G37" s="27">
        <v>12738</v>
      </c>
      <c r="H37" s="27">
        <v>13181</v>
      </c>
      <c r="I37" s="27">
        <v>12930</v>
      </c>
      <c r="J37" s="27">
        <v>38849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38849</v>
      </c>
      <c r="X37" s="27"/>
      <c r="Y37" s="27">
        <v>38849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5382687</v>
      </c>
      <c r="D38" s="19">
        <f>SUM(D39:D41)</f>
        <v>0</v>
      </c>
      <c r="E38" s="20">
        <f t="shared" si="7"/>
        <v>6543539</v>
      </c>
      <c r="F38" s="21">
        <f t="shared" si="7"/>
        <v>6543539</v>
      </c>
      <c r="G38" s="21">
        <f t="shared" si="7"/>
        <v>342049</v>
      </c>
      <c r="H38" s="21">
        <f t="shared" si="7"/>
        <v>337772</v>
      </c>
      <c r="I38" s="21">
        <f t="shared" si="7"/>
        <v>511851</v>
      </c>
      <c r="J38" s="21">
        <f t="shared" si="7"/>
        <v>1191672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1191672</v>
      </c>
      <c r="X38" s="21">
        <f t="shared" si="7"/>
        <v>1580676</v>
      </c>
      <c r="Y38" s="21">
        <f t="shared" si="7"/>
        <v>-389004</v>
      </c>
      <c r="Z38" s="4">
        <f>+IF(X38&lt;&gt;0,+(Y38/X38)*100,0)</f>
        <v>-24.609976997183484</v>
      </c>
      <c r="AA38" s="19">
        <f>SUM(AA39:AA41)</f>
        <v>6543539</v>
      </c>
    </row>
    <row r="39" spans="1:27" ht="13.5">
      <c r="A39" s="5" t="s">
        <v>43</v>
      </c>
      <c r="B39" s="3"/>
      <c r="C39" s="22">
        <v>385167</v>
      </c>
      <c r="D39" s="22"/>
      <c r="E39" s="23">
        <v>433140</v>
      </c>
      <c r="F39" s="24">
        <v>433140</v>
      </c>
      <c r="G39" s="24">
        <v>31133</v>
      </c>
      <c r="H39" s="24">
        <v>30978</v>
      </c>
      <c r="I39" s="24">
        <v>32918</v>
      </c>
      <c r="J39" s="24">
        <v>95029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95029</v>
      </c>
      <c r="X39" s="24">
        <v>102783</v>
      </c>
      <c r="Y39" s="24">
        <v>-7754</v>
      </c>
      <c r="Z39" s="6">
        <v>-7.54</v>
      </c>
      <c r="AA39" s="22">
        <v>433140</v>
      </c>
    </row>
    <row r="40" spans="1:27" ht="13.5">
      <c r="A40" s="5" t="s">
        <v>44</v>
      </c>
      <c r="B40" s="3"/>
      <c r="C40" s="22">
        <v>4997520</v>
      </c>
      <c r="D40" s="22"/>
      <c r="E40" s="23">
        <v>5930214</v>
      </c>
      <c r="F40" s="24">
        <v>5930214</v>
      </c>
      <c r="G40" s="24">
        <v>310916</v>
      </c>
      <c r="H40" s="24">
        <v>306794</v>
      </c>
      <c r="I40" s="24">
        <v>478933</v>
      </c>
      <c r="J40" s="24">
        <v>1096643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1096643</v>
      </c>
      <c r="X40" s="24">
        <v>1434360</v>
      </c>
      <c r="Y40" s="24">
        <v>-337717</v>
      </c>
      <c r="Z40" s="6">
        <v>-23.54</v>
      </c>
      <c r="AA40" s="22">
        <v>5930214</v>
      </c>
    </row>
    <row r="41" spans="1:27" ht="13.5">
      <c r="A41" s="5" t="s">
        <v>45</v>
      </c>
      <c r="B41" s="3"/>
      <c r="C41" s="22"/>
      <c r="D41" s="22"/>
      <c r="E41" s="23">
        <v>180185</v>
      </c>
      <c r="F41" s="24">
        <v>180185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43533</v>
      </c>
      <c r="Y41" s="24">
        <v>-43533</v>
      </c>
      <c r="Z41" s="6">
        <v>-100</v>
      </c>
      <c r="AA41" s="22">
        <v>180185</v>
      </c>
    </row>
    <row r="42" spans="1:27" ht="13.5">
      <c r="A42" s="2" t="s">
        <v>46</v>
      </c>
      <c r="B42" s="8"/>
      <c r="C42" s="19">
        <f aca="true" t="shared" si="8" ref="C42:Y42">SUM(C43:C46)</f>
        <v>38715004</v>
      </c>
      <c r="D42" s="19">
        <f>SUM(D43:D46)</f>
        <v>0</v>
      </c>
      <c r="E42" s="20">
        <f t="shared" si="8"/>
        <v>45600458</v>
      </c>
      <c r="F42" s="21">
        <f t="shared" si="8"/>
        <v>45600458</v>
      </c>
      <c r="G42" s="21">
        <f t="shared" si="8"/>
        <v>1114365</v>
      </c>
      <c r="H42" s="21">
        <f t="shared" si="8"/>
        <v>4406415</v>
      </c>
      <c r="I42" s="21">
        <f t="shared" si="8"/>
        <v>2353218</v>
      </c>
      <c r="J42" s="21">
        <f t="shared" si="8"/>
        <v>7873998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7873998</v>
      </c>
      <c r="X42" s="21">
        <f t="shared" si="8"/>
        <v>11785089</v>
      </c>
      <c r="Y42" s="21">
        <f t="shared" si="8"/>
        <v>-3911091</v>
      </c>
      <c r="Z42" s="4">
        <f>+IF(X42&lt;&gt;0,+(Y42/X42)*100,0)</f>
        <v>-33.18677525473079</v>
      </c>
      <c r="AA42" s="19">
        <f>SUM(AA43:AA46)</f>
        <v>45600458</v>
      </c>
    </row>
    <row r="43" spans="1:27" ht="13.5">
      <c r="A43" s="5" t="s">
        <v>47</v>
      </c>
      <c r="B43" s="3"/>
      <c r="C43" s="22">
        <v>21605199</v>
      </c>
      <c r="D43" s="22"/>
      <c r="E43" s="23">
        <v>25977683</v>
      </c>
      <c r="F43" s="24">
        <v>25977683</v>
      </c>
      <c r="G43" s="24">
        <v>209360</v>
      </c>
      <c r="H43" s="24">
        <v>3450910</v>
      </c>
      <c r="I43" s="24">
        <v>930260</v>
      </c>
      <c r="J43" s="24">
        <v>4590530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4590530</v>
      </c>
      <c r="X43" s="24">
        <v>6608400</v>
      </c>
      <c r="Y43" s="24">
        <v>-2017870</v>
      </c>
      <c r="Z43" s="6">
        <v>-30.53</v>
      </c>
      <c r="AA43" s="22">
        <v>25977683</v>
      </c>
    </row>
    <row r="44" spans="1:27" ht="13.5">
      <c r="A44" s="5" t="s">
        <v>48</v>
      </c>
      <c r="B44" s="3"/>
      <c r="C44" s="22">
        <v>6956814</v>
      </c>
      <c r="D44" s="22"/>
      <c r="E44" s="23">
        <v>8322441</v>
      </c>
      <c r="F44" s="24">
        <v>8322441</v>
      </c>
      <c r="G44" s="24">
        <v>339534</v>
      </c>
      <c r="H44" s="24">
        <v>367537</v>
      </c>
      <c r="I44" s="24">
        <v>605496</v>
      </c>
      <c r="J44" s="24">
        <v>1312567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1312567</v>
      </c>
      <c r="X44" s="24">
        <v>2162316</v>
      </c>
      <c r="Y44" s="24">
        <v>-849749</v>
      </c>
      <c r="Z44" s="6">
        <v>-39.3</v>
      </c>
      <c r="AA44" s="22">
        <v>8322441</v>
      </c>
    </row>
    <row r="45" spans="1:27" ht="13.5">
      <c r="A45" s="5" t="s">
        <v>49</v>
      </c>
      <c r="B45" s="3"/>
      <c r="C45" s="25">
        <v>9711959</v>
      </c>
      <c r="D45" s="25"/>
      <c r="E45" s="26">
        <v>3412561</v>
      </c>
      <c r="F45" s="27">
        <v>3412561</v>
      </c>
      <c r="G45" s="27">
        <v>565471</v>
      </c>
      <c r="H45" s="27">
        <v>587968</v>
      </c>
      <c r="I45" s="27">
        <v>817462</v>
      </c>
      <c r="J45" s="27">
        <v>1970901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1970901</v>
      </c>
      <c r="X45" s="27">
        <v>963336</v>
      </c>
      <c r="Y45" s="27">
        <v>1007565</v>
      </c>
      <c r="Z45" s="7">
        <v>104.59</v>
      </c>
      <c r="AA45" s="25">
        <v>3412561</v>
      </c>
    </row>
    <row r="46" spans="1:27" ht="13.5">
      <c r="A46" s="5" t="s">
        <v>50</v>
      </c>
      <c r="B46" s="3"/>
      <c r="C46" s="22">
        <v>441032</v>
      </c>
      <c r="D46" s="22"/>
      <c r="E46" s="23">
        <v>7887773</v>
      </c>
      <c r="F46" s="24">
        <v>7887773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2051037</v>
      </c>
      <c r="Y46" s="24">
        <v>-2051037</v>
      </c>
      <c r="Z46" s="6">
        <v>-100</v>
      </c>
      <c r="AA46" s="22">
        <v>7887773</v>
      </c>
    </row>
    <row r="47" spans="1:27" ht="13.5">
      <c r="A47" s="2" t="s">
        <v>51</v>
      </c>
      <c r="B47" s="8" t="s">
        <v>52</v>
      </c>
      <c r="C47" s="19">
        <v>50661</v>
      </c>
      <c r="D47" s="19"/>
      <c r="E47" s="20">
        <v>163631</v>
      </c>
      <c r="F47" s="21">
        <v>163631</v>
      </c>
      <c r="G47" s="21">
        <v>4258</v>
      </c>
      <c r="H47" s="21">
        <v>4755</v>
      </c>
      <c r="I47" s="21">
        <v>6302</v>
      </c>
      <c r="J47" s="21">
        <v>15315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15315</v>
      </c>
      <c r="X47" s="21">
        <v>192555</v>
      </c>
      <c r="Y47" s="21">
        <v>-177240</v>
      </c>
      <c r="Z47" s="4">
        <v>-92.05</v>
      </c>
      <c r="AA47" s="19">
        <v>163631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69293187</v>
      </c>
      <c r="D48" s="40">
        <f>+D28+D32+D38+D42+D47</f>
        <v>0</v>
      </c>
      <c r="E48" s="41">
        <f t="shared" si="9"/>
        <v>79691958</v>
      </c>
      <c r="F48" s="42">
        <f t="shared" si="9"/>
        <v>79691958</v>
      </c>
      <c r="G48" s="42">
        <f t="shared" si="9"/>
        <v>3108111</v>
      </c>
      <c r="H48" s="42">
        <f t="shared" si="9"/>
        <v>6480215</v>
      </c>
      <c r="I48" s="42">
        <f t="shared" si="9"/>
        <v>5117997</v>
      </c>
      <c r="J48" s="42">
        <f t="shared" si="9"/>
        <v>14706323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14706323</v>
      </c>
      <c r="X48" s="42">
        <f t="shared" si="9"/>
        <v>19486398</v>
      </c>
      <c r="Y48" s="42">
        <f t="shared" si="9"/>
        <v>-4780075</v>
      </c>
      <c r="Z48" s="43">
        <f>+IF(X48&lt;&gt;0,+(Y48/X48)*100,0)</f>
        <v>-24.530315967065846</v>
      </c>
      <c r="AA48" s="40">
        <f>+AA28+AA32+AA38+AA42+AA47</f>
        <v>79691958</v>
      </c>
    </row>
    <row r="49" spans="1:27" ht="13.5">
      <c r="A49" s="14" t="s">
        <v>58</v>
      </c>
      <c r="B49" s="15"/>
      <c r="C49" s="44">
        <f aca="true" t="shared" si="10" ref="C49:Y49">+C25-C48</f>
        <v>25716252</v>
      </c>
      <c r="D49" s="44">
        <f>+D25-D48</f>
        <v>0</v>
      </c>
      <c r="E49" s="45">
        <f t="shared" si="10"/>
        <v>12133768</v>
      </c>
      <c r="F49" s="46">
        <f t="shared" si="10"/>
        <v>12133768</v>
      </c>
      <c r="G49" s="46">
        <f t="shared" si="10"/>
        <v>6434057</v>
      </c>
      <c r="H49" s="46">
        <f t="shared" si="10"/>
        <v>-2436526</v>
      </c>
      <c r="I49" s="46">
        <f t="shared" si="10"/>
        <v>-1510379</v>
      </c>
      <c r="J49" s="46">
        <f t="shared" si="10"/>
        <v>2487152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2487152</v>
      </c>
      <c r="X49" s="46">
        <f>IF(F25=F48,0,X25-X48)</f>
        <v>9363163</v>
      </c>
      <c r="Y49" s="46">
        <f t="shared" si="10"/>
        <v>-6876011</v>
      </c>
      <c r="Z49" s="47">
        <f>+IF(X49&lt;&gt;0,+(Y49/X49)*100,0)</f>
        <v>-73.4368396662538</v>
      </c>
      <c r="AA49" s="44">
        <f>+AA25-AA48</f>
        <v>12133768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27359949</v>
      </c>
      <c r="D5" s="19">
        <f>SUM(D6:D8)</f>
        <v>0</v>
      </c>
      <c r="E5" s="20">
        <f t="shared" si="0"/>
        <v>14104000</v>
      </c>
      <c r="F5" s="21">
        <f t="shared" si="0"/>
        <v>14104000</v>
      </c>
      <c r="G5" s="21">
        <f t="shared" si="0"/>
        <v>20773765</v>
      </c>
      <c r="H5" s="21">
        <f t="shared" si="0"/>
        <v>2569431</v>
      </c>
      <c r="I5" s="21">
        <f t="shared" si="0"/>
        <v>2001126</v>
      </c>
      <c r="J5" s="21">
        <f t="shared" si="0"/>
        <v>25344322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25344322</v>
      </c>
      <c r="X5" s="21">
        <f t="shared" si="0"/>
        <v>3526143</v>
      </c>
      <c r="Y5" s="21">
        <f t="shared" si="0"/>
        <v>21818179</v>
      </c>
      <c r="Z5" s="4">
        <f>+IF(X5&lt;&gt;0,+(Y5/X5)*100,0)</f>
        <v>618.7547980895839</v>
      </c>
      <c r="AA5" s="19">
        <f>SUM(AA6:AA8)</f>
        <v>14104000</v>
      </c>
    </row>
    <row r="6" spans="1:27" ht="13.5">
      <c r="A6" s="5" t="s">
        <v>33</v>
      </c>
      <c r="B6" s="3"/>
      <c r="C6" s="22">
        <v>4916105</v>
      </c>
      <c r="D6" s="22"/>
      <c r="E6" s="23">
        <v>10640000</v>
      </c>
      <c r="F6" s="24">
        <v>10640000</v>
      </c>
      <c r="G6" s="24">
        <v>5806137</v>
      </c>
      <c r="H6" s="24">
        <v>24592</v>
      </c>
      <c r="I6" s="24">
        <v>13772</v>
      </c>
      <c r="J6" s="24">
        <v>5844501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5844501</v>
      </c>
      <c r="X6" s="24">
        <v>2660106</v>
      </c>
      <c r="Y6" s="24">
        <v>3184395</v>
      </c>
      <c r="Z6" s="6">
        <v>119.71</v>
      </c>
      <c r="AA6" s="22">
        <v>10640000</v>
      </c>
    </row>
    <row r="7" spans="1:27" ht="13.5">
      <c r="A7" s="5" t="s">
        <v>34</v>
      </c>
      <c r="B7" s="3"/>
      <c r="C7" s="25">
        <v>22449140</v>
      </c>
      <c r="D7" s="25"/>
      <c r="E7" s="26">
        <v>3463000</v>
      </c>
      <c r="F7" s="27">
        <v>3463000</v>
      </c>
      <c r="G7" s="27">
        <v>14931757</v>
      </c>
      <c r="H7" s="27">
        <v>2508788</v>
      </c>
      <c r="I7" s="27">
        <v>1956219</v>
      </c>
      <c r="J7" s="27">
        <v>19396764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19396764</v>
      </c>
      <c r="X7" s="27">
        <v>865788</v>
      </c>
      <c r="Y7" s="27">
        <v>18530976</v>
      </c>
      <c r="Z7" s="7">
        <v>2140.36</v>
      </c>
      <c r="AA7" s="25">
        <v>3463000</v>
      </c>
    </row>
    <row r="8" spans="1:27" ht="13.5">
      <c r="A8" s="5" t="s">
        <v>35</v>
      </c>
      <c r="B8" s="3"/>
      <c r="C8" s="22">
        <v>-5296</v>
      </c>
      <c r="D8" s="22"/>
      <c r="E8" s="23">
        <v>1000</v>
      </c>
      <c r="F8" s="24">
        <v>1000</v>
      </c>
      <c r="G8" s="24">
        <v>35871</v>
      </c>
      <c r="H8" s="24">
        <v>36051</v>
      </c>
      <c r="I8" s="24">
        <v>31135</v>
      </c>
      <c r="J8" s="24">
        <v>103057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103057</v>
      </c>
      <c r="X8" s="24">
        <v>249</v>
      </c>
      <c r="Y8" s="24">
        <v>102808</v>
      </c>
      <c r="Z8" s="6">
        <v>41288.35</v>
      </c>
      <c r="AA8" s="22">
        <v>1000</v>
      </c>
    </row>
    <row r="9" spans="1:27" ht="13.5">
      <c r="A9" s="2" t="s">
        <v>36</v>
      </c>
      <c r="B9" s="3"/>
      <c r="C9" s="19">
        <f aca="true" t="shared" si="1" ref="C9:Y9">SUM(C10:C14)</f>
        <v>626478</v>
      </c>
      <c r="D9" s="19">
        <f>SUM(D10:D14)</f>
        <v>0</v>
      </c>
      <c r="E9" s="20">
        <f t="shared" si="1"/>
        <v>1188006</v>
      </c>
      <c r="F9" s="21">
        <f t="shared" si="1"/>
        <v>1188006</v>
      </c>
      <c r="G9" s="21">
        <f t="shared" si="1"/>
        <v>13907</v>
      </c>
      <c r="H9" s="21">
        <f t="shared" si="1"/>
        <v>14818</v>
      </c>
      <c r="I9" s="21">
        <f t="shared" si="1"/>
        <v>15022</v>
      </c>
      <c r="J9" s="21">
        <f t="shared" si="1"/>
        <v>43747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43747</v>
      </c>
      <c r="X9" s="21">
        <f t="shared" si="1"/>
        <v>297003</v>
      </c>
      <c r="Y9" s="21">
        <f t="shared" si="1"/>
        <v>-253256</v>
      </c>
      <c r="Z9" s="4">
        <f>+IF(X9&lt;&gt;0,+(Y9/X9)*100,0)</f>
        <v>-85.27051915300518</v>
      </c>
      <c r="AA9" s="19">
        <f>SUM(AA10:AA14)</f>
        <v>1188006</v>
      </c>
    </row>
    <row r="10" spans="1:27" ht="13.5">
      <c r="A10" s="5" t="s">
        <v>37</v>
      </c>
      <c r="B10" s="3"/>
      <c r="C10" s="22">
        <v>606795</v>
      </c>
      <c r="D10" s="22"/>
      <c r="E10" s="23">
        <v>1164006</v>
      </c>
      <c r="F10" s="24">
        <v>1164006</v>
      </c>
      <c r="G10" s="24">
        <v>13907</v>
      </c>
      <c r="H10" s="24">
        <v>14117</v>
      </c>
      <c r="I10" s="24">
        <v>15022</v>
      </c>
      <c r="J10" s="24">
        <v>43046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43046</v>
      </c>
      <c r="X10" s="24">
        <v>291003</v>
      </c>
      <c r="Y10" s="24">
        <v>-247957</v>
      </c>
      <c r="Z10" s="6">
        <v>-85.21</v>
      </c>
      <c r="AA10" s="22">
        <v>1164006</v>
      </c>
    </row>
    <row r="11" spans="1:27" ht="13.5">
      <c r="A11" s="5" t="s">
        <v>38</v>
      </c>
      <c r="B11" s="3"/>
      <c r="C11" s="22">
        <v>19683</v>
      </c>
      <c r="D11" s="22"/>
      <c r="E11" s="23">
        <v>24000</v>
      </c>
      <c r="F11" s="24">
        <v>24000</v>
      </c>
      <c r="G11" s="24"/>
      <c r="H11" s="24">
        <v>701</v>
      </c>
      <c r="I11" s="24"/>
      <c r="J11" s="24">
        <v>701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701</v>
      </c>
      <c r="X11" s="24">
        <v>6000</v>
      </c>
      <c r="Y11" s="24">
        <v>-5299</v>
      </c>
      <c r="Z11" s="6">
        <v>-88.32</v>
      </c>
      <c r="AA11" s="22">
        <v>24000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50</v>
      </c>
      <c r="I15" s="21">
        <f t="shared" si="2"/>
        <v>0</v>
      </c>
      <c r="J15" s="21">
        <f t="shared" si="2"/>
        <v>50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50</v>
      </c>
      <c r="X15" s="21">
        <f t="shared" si="2"/>
        <v>0</v>
      </c>
      <c r="Y15" s="21">
        <f t="shared" si="2"/>
        <v>50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>
        <v>50</v>
      </c>
      <c r="I16" s="24"/>
      <c r="J16" s="24">
        <v>50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50</v>
      </c>
      <c r="X16" s="24"/>
      <c r="Y16" s="24">
        <v>50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21002392</v>
      </c>
      <c r="D19" s="19">
        <f>SUM(D20:D23)</f>
        <v>0</v>
      </c>
      <c r="E19" s="20">
        <f t="shared" si="3"/>
        <v>24176000</v>
      </c>
      <c r="F19" s="21">
        <f t="shared" si="3"/>
        <v>24176000</v>
      </c>
      <c r="G19" s="21">
        <f t="shared" si="3"/>
        <v>1320193</v>
      </c>
      <c r="H19" s="21">
        <f t="shared" si="3"/>
        <v>1046673</v>
      </c>
      <c r="I19" s="21">
        <f t="shared" si="3"/>
        <v>1241486</v>
      </c>
      <c r="J19" s="21">
        <f t="shared" si="3"/>
        <v>3608352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3608352</v>
      </c>
      <c r="X19" s="21">
        <f t="shared" si="3"/>
        <v>6044064</v>
      </c>
      <c r="Y19" s="21">
        <f t="shared" si="3"/>
        <v>-2435712</v>
      </c>
      <c r="Z19" s="4">
        <f>+IF(X19&lt;&gt;0,+(Y19/X19)*100,0)</f>
        <v>-40.29924236407821</v>
      </c>
      <c r="AA19" s="19">
        <f>SUM(AA20:AA23)</f>
        <v>24176000</v>
      </c>
    </row>
    <row r="20" spans="1:27" ht="13.5">
      <c r="A20" s="5" t="s">
        <v>47</v>
      </c>
      <c r="B20" s="3"/>
      <c r="C20" s="22">
        <v>8847492</v>
      </c>
      <c r="D20" s="22"/>
      <c r="E20" s="23">
        <v>10679000</v>
      </c>
      <c r="F20" s="24">
        <v>10679000</v>
      </c>
      <c r="G20" s="24">
        <v>754041</v>
      </c>
      <c r="H20" s="24">
        <v>600910</v>
      </c>
      <c r="I20" s="24">
        <v>771368</v>
      </c>
      <c r="J20" s="24">
        <v>2126319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2126319</v>
      </c>
      <c r="X20" s="24">
        <v>2669874</v>
      </c>
      <c r="Y20" s="24">
        <v>-543555</v>
      </c>
      <c r="Z20" s="6">
        <v>-20.36</v>
      </c>
      <c r="AA20" s="22">
        <v>10679000</v>
      </c>
    </row>
    <row r="21" spans="1:27" ht="13.5">
      <c r="A21" s="5" t="s">
        <v>48</v>
      </c>
      <c r="B21" s="3"/>
      <c r="C21" s="22">
        <v>4743431</v>
      </c>
      <c r="D21" s="22"/>
      <c r="E21" s="23">
        <v>5500000</v>
      </c>
      <c r="F21" s="24">
        <v>5500000</v>
      </c>
      <c r="G21" s="24">
        <v>236302</v>
      </c>
      <c r="H21" s="24">
        <v>150025</v>
      </c>
      <c r="I21" s="24">
        <v>153302</v>
      </c>
      <c r="J21" s="24">
        <v>539629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539629</v>
      </c>
      <c r="X21" s="24">
        <v>1374999</v>
      </c>
      <c r="Y21" s="24">
        <v>-835370</v>
      </c>
      <c r="Z21" s="6">
        <v>-60.75</v>
      </c>
      <c r="AA21" s="22">
        <v>5500000</v>
      </c>
    </row>
    <row r="22" spans="1:27" ht="13.5">
      <c r="A22" s="5" t="s">
        <v>49</v>
      </c>
      <c r="B22" s="3"/>
      <c r="C22" s="25">
        <v>7411469</v>
      </c>
      <c r="D22" s="25"/>
      <c r="E22" s="26">
        <v>7997000</v>
      </c>
      <c r="F22" s="27">
        <v>7997000</v>
      </c>
      <c r="G22" s="27">
        <v>329850</v>
      </c>
      <c r="H22" s="27">
        <v>295738</v>
      </c>
      <c r="I22" s="27">
        <v>316816</v>
      </c>
      <c r="J22" s="27">
        <v>942404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942404</v>
      </c>
      <c r="X22" s="27">
        <v>1999191</v>
      </c>
      <c r="Y22" s="27">
        <v>-1056787</v>
      </c>
      <c r="Z22" s="7">
        <v>-52.86</v>
      </c>
      <c r="AA22" s="25">
        <v>7997000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48988819</v>
      </c>
      <c r="D25" s="40">
        <f>+D5+D9+D15+D19+D24</f>
        <v>0</v>
      </c>
      <c r="E25" s="41">
        <f t="shared" si="4"/>
        <v>39468006</v>
      </c>
      <c r="F25" s="42">
        <f t="shared" si="4"/>
        <v>39468006</v>
      </c>
      <c r="G25" s="42">
        <f t="shared" si="4"/>
        <v>22107865</v>
      </c>
      <c r="H25" s="42">
        <f t="shared" si="4"/>
        <v>3630972</v>
      </c>
      <c r="I25" s="42">
        <f t="shared" si="4"/>
        <v>3257634</v>
      </c>
      <c r="J25" s="42">
        <f t="shared" si="4"/>
        <v>28996471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28996471</v>
      </c>
      <c r="X25" s="42">
        <f t="shared" si="4"/>
        <v>9867210</v>
      </c>
      <c r="Y25" s="42">
        <f t="shared" si="4"/>
        <v>19129261</v>
      </c>
      <c r="Z25" s="43">
        <f>+IF(X25&lt;&gt;0,+(Y25/X25)*100,0)</f>
        <v>193.8669694878289</v>
      </c>
      <c r="AA25" s="40">
        <f>+AA5+AA9+AA15+AA19+AA24</f>
        <v>39468006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22240458</v>
      </c>
      <c r="D28" s="19">
        <f>SUM(D29:D31)</f>
        <v>0</v>
      </c>
      <c r="E28" s="20">
        <f t="shared" si="5"/>
        <v>20801000</v>
      </c>
      <c r="F28" s="21">
        <f t="shared" si="5"/>
        <v>20801000</v>
      </c>
      <c r="G28" s="21">
        <f t="shared" si="5"/>
        <v>1167300</v>
      </c>
      <c r="H28" s="21">
        <f t="shared" si="5"/>
        <v>2449462</v>
      </c>
      <c r="I28" s="21">
        <f t="shared" si="5"/>
        <v>1520533</v>
      </c>
      <c r="J28" s="21">
        <f t="shared" si="5"/>
        <v>5137295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5137295</v>
      </c>
      <c r="X28" s="21">
        <f t="shared" si="5"/>
        <v>5200107</v>
      </c>
      <c r="Y28" s="21">
        <f t="shared" si="5"/>
        <v>-62812</v>
      </c>
      <c r="Z28" s="4">
        <f>+IF(X28&lt;&gt;0,+(Y28/X28)*100,0)</f>
        <v>-1.207898222094276</v>
      </c>
      <c r="AA28" s="19">
        <f>SUM(AA29:AA31)</f>
        <v>20801000</v>
      </c>
    </row>
    <row r="29" spans="1:27" ht="13.5">
      <c r="A29" s="5" t="s">
        <v>33</v>
      </c>
      <c r="B29" s="3"/>
      <c r="C29" s="22">
        <v>4374998</v>
      </c>
      <c r="D29" s="22"/>
      <c r="E29" s="23">
        <v>5132000</v>
      </c>
      <c r="F29" s="24">
        <v>5132000</v>
      </c>
      <c r="G29" s="24">
        <v>283456</v>
      </c>
      <c r="H29" s="24">
        <v>1499733</v>
      </c>
      <c r="I29" s="24">
        <v>478215</v>
      </c>
      <c r="J29" s="24">
        <v>2261404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2261404</v>
      </c>
      <c r="X29" s="24">
        <v>1282899</v>
      </c>
      <c r="Y29" s="24">
        <v>978505</v>
      </c>
      <c r="Z29" s="6">
        <v>76.27</v>
      </c>
      <c r="AA29" s="22">
        <v>5132000</v>
      </c>
    </row>
    <row r="30" spans="1:27" ht="13.5">
      <c r="A30" s="5" t="s">
        <v>34</v>
      </c>
      <c r="B30" s="3"/>
      <c r="C30" s="25">
        <v>13452376</v>
      </c>
      <c r="D30" s="25"/>
      <c r="E30" s="26">
        <v>10315000</v>
      </c>
      <c r="F30" s="27">
        <v>10315000</v>
      </c>
      <c r="G30" s="27">
        <v>537906</v>
      </c>
      <c r="H30" s="27">
        <v>577154</v>
      </c>
      <c r="I30" s="27">
        <v>636616</v>
      </c>
      <c r="J30" s="27">
        <v>1751676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1751676</v>
      </c>
      <c r="X30" s="27">
        <v>2578803</v>
      </c>
      <c r="Y30" s="27">
        <v>-827127</v>
      </c>
      <c r="Z30" s="7">
        <v>-32.07</v>
      </c>
      <c r="AA30" s="25">
        <v>10315000</v>
      </c>
    </row>
    <row r="31" spans="1:27" ht="13.5">
      <c r="A31" s="5" t="s">
        <v>35</v>
      </c>
      <c r="B31" s="3"/>
      <c r="C31" s="22">
        <v>4413084</v>
      </c>
      <c r="D31" s="22"/>
      <c r="E31" s="23">
        <v>5354000</v>
      </c>
      <c r="F31" s="24">
        <v>5354000</v>
      </c>
      <c r="G31" s="24">
        <v>345938</v>
      </c>
      <c r="H31" s="24">
        <v>372575</v>
      </c>
      <c r="I31" s="24">
        <v>405702</v>
      </c>
      <c r="J31" s="24">
        <v>1124215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1124215</v>
      </c>
      <c r="X31" s="24">
        <v>1338405</v>
      </c>
      <c r="Y31" s="24">
        <v>-214190</v>
      </c>
      <c r="Z31" s="6">
        <v>-16</v>
      </c>
      <c r="AA31" s="22">
        <v>5354000</v>
      </c>
    </row>
    <row r="32" spans="1:27" ht="13.5">
      <c r="A32" s="2" t="s">
        <v>36</v>
      </c>
      <c r="B32" s="3"/>
      <c r="C32" s="19">
        <f aca="true" t="shared" si="6" ref="C32:Y32">SUM(C33:C37)</f>
        <v>2257303</v>
      </c>
      <c r="D32" s="19">
        <f>SUM(D33:D37)</f>
        <v>0</v>
      </c>
      <c r="E32" s="20">
        <f t="shared" si="6"/>
        <v>2199345</v>
      </c>
      <c r="F32" s="21">
        <f t="shared" si="6"/>
        <v>2199345</v>
      </c>
      <c r="G32" s="21">
        <f t="shared" si="6"/>
        <v>181518</v>
      </c>
      <c r="H32" s="21">
        <f t="shared" si="6"/>
        <v>178533</v>
      </c>
      <c r="I32" s="21">
        <f t="shared" si="6"/>
        <v>263021</v>
      </c>
      <c r="J32" s="21">
        <f t="shared" si="6"/>
        <v>623072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623072</v>
      </c>
      <c r="X32" s="21">
        <f t="shared" si="6"/>
        <v>541962</v>
      </c>
      <c r="Y32" s="21">
        <f t="shared" si="6"/>
        <v>81110</v>
      </c>
      <c r="Z32" s="4">
        <f>+IF(X32&lt;&gt;0,+(Y32/X32)*100,0)</f>
        <v>14.965993925773393</v>
      </c>
      <c r="AA32" s="19">
        <f>SUM(AA33:AA37)</f>
        <v>2199345</v>
      </c>
    </row>
    <row r="33" spans="1:27" ht="13.5">
      <c r="A33" s="5" t="s">
        <v>37</v>
      </c>
      <c r="B33" s="3"/>
      <c r="C33" s="22">
        <v>837674</v>
      </c>
      <c r="D33" s="22"/>
      <c r="E33" s="23">
        <v>1309006</v>
      </c>
      <c r="F33" s="24">
        <v>1309006</v>
      </c>
      <c r="G33" s="24">
        <v>76866</v>
      </c>
      <c r="H33" s="24">
        <v>74238</v>
      </c>
      <c r="I33" s="24">
        <v>136128</v>
      </c>
      <c r="J33" s="24">
        <v>287232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287232</v>
      </c>
      <c r="X33" s="24">
        <v>326877</v>
      </c>
      <c r="Y33" s="24">
        <v>-39645</v>
      </c>
      <c r="Z33" s="6">
        <v>-12.13</v>
      </c>
      <c r="AA33" s="22">
        <v>1309006</v>
      </c>
    </row>
    <row r="34" spans="1:27" ht="13.5">
      <c r="A34" s="5" t="s">
        <v>38</v>
      </c>
      <c r="B34" s="3"/>
      <c r="C34" s="22">
        <v>1375702</v>
      </c>
      <c r="D34" s="22"/>
      <c r="E34" s="23">
        <v>860339</v>
      </c>
      <c r="F34" s="24">
        <v>860339</v>
      </c>
      <c r="G34" s="24">
        <v>102172</v>
      </c>
      <c r="H34" s="24">
        <v>103409</v>
      </c>
      <c r="I34" s="24">
        <v>121310</v>
      </c>
      <c r="J34" s="24">
        <v>326891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326891</v>
      </c>
      <c r="X34" s="24">
        <v>215085</v>
      </c>
      <c r="Y34" s="24">
        <v>111806</v>
      </c>
      <c r="Z34" s="6">
        <v>51.98</v>
      </c>
      <c r="AA34" s="22">
        <v>860339</v>
      </c>
    </row>
    <row r="35" spans="1:27" ht="13.5">
      <c r="A35" s="5" t="s">
        <v>39</v>
      </c>
      <c r="B35" s="3"/>
      <c r="C35" s="22"/>
      <c r="D35" s="22"/>
      <c r="E35" s="23"/>
      <c r="F35" s="24"/>
      <c r="G35" s="24">
        <v>2480</v>
      </c>
      <c r="H35" s="24"/>
      <c r="I35" s="24">
        <v>1507</v>
      </c>
      <c r="J35" s="24">
        <v>3987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3987</v>
      </c>
      <c r="X35" s="24"/>
      <c r="Y35" s="24">
        <v>3987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43927</v>
      </c>
      <c r="D37" s="25"/>
      <c r="E37" s="26">
        <v>30000</v>
      </c>
      <c r="F37" s="27">
        <v>30000</v>
      </c>
      <c r="G37" s="27"/>
      <c r="H37" s="27">
        <v>886</v>
      </c>
      <c r="I37" s="27">
        <v>4076</v>
      </c>
      <c r="J37" s="27">
        <v>4962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4962</v>
      </c>
      <c r="X37" s="27"/>
      <c r="Y37" s="27">
        <v>4962</v>
      </c>
      <c r="Z37" s="7">
        <v>0</v>
      </c>
      <c r="AA37" s="25">
        <v>30000</v>
      </c>
    </row>
    <row r="38" spans="1:27" ht="13.5">
      <c r="A38" s="2" t="s">
        <v>42</v>
      </c>
      <c r="B38" s="8"/>
      <c r="C38" s="19">
        <f aca="true" t="shared" si="7" ref="C38:Y38">SUM(C39:C41)</f>
        <v>12429527</v>
      </c>
      <c r="D38" s="19">
        <f>SUM(D39:D41)</f>
        <v>0</v>
      </c>
      <c r="E38" s="20">
        <f t="shared" si="7"/>
        <v>11716715</v>
      </c>
      <c r="F38" s="21">
        <f t="shared" si="7"/>
        <v>11716715</v>
      </c>
      <c r="G38" s="21">
        <f t="shared" si="7"/>
        <v>181783</v>
      </c>
      <c r="H38" s="21">
        <f t="shared" si="7"/>
        <v>174129</v>
      </c>
      <c r="I38" s="21">
        <f t="shared" si="7"/>
        <v>176242</v>
      </c>
      <c r="J38" s="21">
        <f t="shared" si="7"/>
        <v>532154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532154</v>
      </c>
      <c r="X38" s="21">
        <f t="shared" si="7"/>
        <v>19125</v>
      </c>
      <c r="Y38" s="21">
        <f t="shared" si="7"/>
        <v>513029</v>
      </c>
      <c r="Z38" s="4">
        <f>+IF(X38&lt;&gt;0,+(Y38/X38)*100,0)</f>
        <v>2682.504575163399</v>
      </c>
      <c r="AA38" s="19">
        <f>SUM(AA39:AA41)</f>
        <v>11716715</v>
      </c>
    </row>
    <row r="39" spans="1:27" ht="13.5">
      <c r="A39" s="5" t="s">
        <v>43</v>
      </c>
      <c r="B39" s="3"/>
      <c r="C39" s="22">
        <v>151730</v>
      </c>
      <c r="D39" s="22"/>
      <c r="E39" s="23">
        <v>75000</v>
      </c>
      <c r="F39" s="24">
        <v>75000</v>
      </c>
      <c r="G39" s="24"/>
      <c r="H39" s="24">
        <v>3029</v>
      </c>
      <c r="I39" s="24">
        <v>5451</v>
      </c>
      <c r="J39" s="24">
        <v>8480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8480</v>
      </c>
      <c r="X39" s="24">
        <v>18750</v>
      </c>
      <c r="Y39" s="24">
        <v>-10270</v>
      </c>
      <c r="Z39" s="6">
        <v>-54.77</v>
      </c>
      <c r="AA39" s="22">
        <v>75000</v>
      </c>
    </row>
    <row r="40" spans="1:27" ht="13.5">
      <c r="A40" s="5" t="s">
        <v>44</v>
      </c>
      <c r="B40" s="3"/>
      <c r="C40" s="22">
        <v>12277797</v>
      </c>
      <c r="D40" s="22"/>
      <c r="E40" s="23">
        <v>11639715</v>
      </c>
      <c r="F40" s="24">
        <v>11639715</v>
      </c>
      <c r="G40" s="24">
        <v>181783</v>
      </c>
      <c r="H40" s="24">
        <v>171100</v>
      </c>
      <c r="I40" s="24">
        <v>170791</v>
      </c>
      <c r="J40" s="24">
        <v>523674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523674</v>
      </c>
      <c r="X40" s="24"/>
      <c r="Y40" s="24">
        <v>523674</v>
      </c>
      <c r="Z40" s="6">
        <v>0</v>
      </c>
      <c r="AA40" s="22">
        <v>11639715</v>
      </c>
    </row>
    <row r="41" spans="1:27" ht="13.5">
      <c r="A41" s="5" t="s">
        <v>45</v>
      </c>
      <c r="B41" s="3"/>
      <c r="C41" s="22"/>
      <c r="D41" s="22"/>
      <c r="E41" s="23">
        <v>2000</v>
      </c>
      <c r="F41" s="24">
        <v>2000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375</v>
      </c>
      <c r="Y41" s="24">
        <v>-375</v>
      </c>
      <c r="Z41" s="6">
        <v>-100</v>
      </c>
      <c r="AA41" s="22">
        <v>2000</v>
      </c>
    </row>
    <row r="42" spans="1:27" ht="13.5">
      <c r="A42" s="2" t="s">
        <v>46</v>
      </c>
      <c r="B42" s="8"/>
      <c r="C42" s="19">
        <f aca="true" t="shared" si="8" ref="C42:Y42">SUM(C43:C46)</f>
        <v>16488991</v>
      </c>
      <c r="D42" s="19">
        <f>SUM(D43:D46)</f>
        <v>0</v>
      </c>
      <c r="E42" s="20">
        <f t="shared" si="8"/>
        <v>18370190</v>
      </c>
      <c r="F42" s="21">
        <f t="shared" si="8"/>
        <v>18370190</v>
      </c>
      <c r="G42" s="21">
        <f t="shared" si="8"/>
        <v>476309</v>
      </c>
      <c r="H42" s="21">
        <f t="shared" si="8"/>
        <v>1547275</v>
      </c>
      <c r="I42" s="21">
        <f t="shared" si="8"/>
        <v>1276833</v>
      </c>
      <c r="J42" s="21">
        <f t="shared" si="8"/>
        <v>3300417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3300417</v>
      </c>
      <c r="X42" s="21">
        <f t="shared" si="8"/>
        <v>4592550</v>
      </c>
      <c r="Y42" s="21">
        <f t="shared" si="8"/>
        <v>-1292133</v>
      </c>
      <c r="Z42" s="4">
        <f>+IF(X42&lt;&gt;0,+(Y42/X42)*100,0)</f>
        <v>-28.135414965542022</v>
      </c>
      <c r="AA42" s="19">
        <f>SUM(AA43:AA46)</f>
        <v>18370190</v>
      </c>
    </row>
    <row r="43" spans="1:27" ht="13.5">
      <c r="A43" s="5" t="s">
        <v>47</v>
      </c>
      <c r="B43" s="3"/>
      <c r="C43" s="22">
        <v>8131639</v>
      </c>
      <c r="D43" s="22"/>
      <c r="E43" s="23">
        <v>9296141</v>
      </c>
      <c r="F43" s="24">
        <v>9296141</v>
      </c>
      <c r="G43" s="24">
        <v>110562</v>
      </c>
      <c r="H43" s="24">
        <v>1132845</v>
      </c>
      <c r="I43" s="24">
        <v>836854</v>
      </c>
      <c r="J43" s="24">
        <v>2080261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2080261</v>
      </c>
      <c r="X43" s="24">
        <v>2324037</v>
      </c>
      <c r="Y43" s="24">
        <v>-243776</v>
      </c>
      <c r="Z43" s="6">
        <v>-10.49</v>
      </c>
      <c r="AA43" s="22">
        <v>9296141</v>
      </c>
    </row>
    <row r="44" spans="1:27" ht="13.5">
      <c r="A44" s="5" t="s">
        <v>48</v>
      </c>
      <c r="B44" s="3"/>
      <c r="C44" s="22">
        <v>4059610</v>
      </c>
      <c r="D44" s="22"/>
      <c r="E44" s="23">
        <v>3620085</v>
      </c>
      <c r="F44" s="24">
        <v>3620085</v>
      </c>
      <c r="G44" s="24">
        <v>85495</v>
      </c>
      <c r="H44" s="24">
        <v>129600</v>
      </c>
      <c r="I44" s="24">
        <v>104281</v>
      </c>
      <c r="J44" s="24">
        <v>319376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319376</v>
      </c>
      <c r="X44" s="24">
        <v>905022</v>
      </c>
      <c r="Y44" s="24">
        <v>-585646</v>
      </c>
      <c r="Z44" s="6">
        <v>-64.71</v>
      </c>
      <c r="AA44" s="22">
        <v>3620085</v>
      </c>
    </row>
    <row r="45" spans="1:27" ht="13.5">
      <c r="A45" s="5" t="s">
        <v>49</v>
      </c>
      <c r="B45" s="3"/>
      <c r="C45" s="25">
        <v>4297742</v>
      </c>
      <c r="D45" s="25"/>
      <c r="E45" s="26">
        <v>5453964</v>
      </c>
      <c r="F45" s="27">
        <v>5453964</v>
      </c>
      <c r="G45" s="27">
        <v>280252</v>
      </c>
      <c r="H45" s="27">
        <v>284830</v>
      </c>
      <c r="I45" s="27">
        <v>335698</v>
      </c>
      <c r="J45" s="27">
        <v>900780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900780</v>
      </c>
      <c r="X45" s="27">
        <v>1363491</v>
      </c>
      <c r="Y45" s="27">
        <v>-462711</v>
      </c>
      <c r="Z45" s="7">
        <v>-33.94</v>
      </c>
      <c r="AA45" s="25">
        <v>5453964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53416279</v>
      </c>
      <c r="D48" s="40">
        <f>+D28+D32+D38+D42+D47</f>
        <v>0</v>
      </c>
      <c r="E48" s="41">
        <f t="shared" si="9"/>
        <v>53087250</v>
      </c>
      <c r="F48" s="42">
        <f t="shared" si="9"/>
        <v>53087250</v>
      </c>
      <c r="G48" s="42">
        <f t="shared" si="9"/>
        <v>2006910</v>
      </c>
      <c r="H48" s="42">
        <f t="shared" si="9"/>
        <v>4349399</v>
      </c>
      <c r="I48" s="42">
        <f t="shared" si="9"/>
        <v>3236629</v>
      </c>
      <c r="J48" s="42">
        <f t="shared" si="9"/>
        <v>9592938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9592938</v>
      </c>
      <c r="X48" s="42">
        <f t="shared" si="9"/>
        <v>10353744</v>
      </c>
      <c r="Y48" s="42">
        <f t="shared" si="9"/>
        <v>-760806</v>
      </c>
      <c r="Z48" s="43">
        <f>+IF(X48&lt;&gt;0,+(Y48/X48)*100,0)</f>
        <v>-7.348124504527058</v>
      </c>
      <c r="AA48" s="40">
        <f>+AA28+AA32+AA38+AA42+AA47</f>
        <v>53087250</v>
      </c>
    </row>
    <row r="49" spans="1:27" ht="13.5">
      <c r="A49" s="14" t="s">
        <v>58</v>
      </c>
      <c r="B49" s="15"/>
      <c r="C49" s="44">
        <f aca="true" t="shared" si="10" ref="C49:Y49">+C25-C48</f>
        <v>-4427460</v>
      </c>
      <c r="D49" s="44">
        <f>+D25-D48</f>
        <v>0</v>
      </c>
      <c r="E49" s="45">
        <f t="shared" si="10"/>
        <v>-13619244</v>
      </c>
      <c r="F49" s="46">
        <f t="shared" si="10"/>
        <v>-13619244</v>
      </c>
      <c r="G49" s="46">
        <f t="shared" si="10"/>
        <v>20100955</v>
      </c>
      <c r="H49" s="46">
        <f t="shared" si="10"/>
        <v>-718427</v>
      </c>
      <c r="I49" s="46">
        <f t="shared" si="10"/>
        <v>21005</v>
      </c>
      <c r="J49" s="46">
        <f t="shared" si="10"/>
        <v>19403533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19403533</v>
      </c>
      <c r="X49" s="46">
        <f>IF(F25=F48,0,X25-X48)</f>
        <v>-486534</v>
      </c>
      <c r="Y49" s="46">
        <f t="shared" si="10"/>
        <v>19890067</v>
      </c>
      <c r="Z49" s="47">
        <f>+IF(X49&lt;&gt;0,+(Y49/X49)*100,0)</f>
        <v>-4088.114499706084</v>
      </c>
      <c r="AA49" s="44">
        <f>+AA25-AA48</f>
        <v>-13619244</v>
      </c>
    </row>
    <row r="50" spans="1:27" ht="13.5">
      <c r="A50" s="16" t="s">
        <v>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2014-11-14T10:30:16Z</dcterms:created>
  <dcterms:modified xsi:type="dcterms:W3CDTF">2014-11-14T11:44:33Z</dcterms:modified>
  <cp:category/>
  <cp:version/>
  <cp:contentType/>
  <cp:contentStatus/>
</cp:coreProperties>
</file>