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'CPT'!$A$1:$AA$55</definedName>
    <definedName name="_xlnm.Print_Area" localSheetId="6">'DC1'!$A$1:$AA$55</definedName>
    <definedName name="_xlnm.Print_Area" localSheetId="12">'DC2'!$A$1:$AA$55</definedName>
    <definedName name="_xlnm.Print_Area" localSheetId="17">'DC3'!$A$1:$AA$55</definedName>
    <definedName name="_xlnm.Print_Area" localSheetId="25">'DC4'!$A$1:$AA$55</definedName>
    <definedName name="_xlnm.Print_Area" localSheetId="29">'DC5'!$A$1:$AA$55</definedName>
    <definedName name="_xlnm.Print_Area" localSheetId="30">'Summary'!$A$1:$AA$55</definedName>
    <definedName name="_xlnm.Print_Area" localSheetId="1">'WC011'!$A$1:$AA$55</definedName>
    <definedName name="_xlnm.Print_Area" localSheetId="2">'WC012'!$A$1:$AA$55</definedName>
    <definedName name="_xlnm.Print_Area" localSheetId="3">'WC013'!$A$1:$AA$55</definedName>
    <definedName name="_xlnm.Print_Area" localSheetId="4">'WC014'!$A$1:$AA$55</definedName>
    <definedName name="_xlnm.Print_Area" localSheetId="5">'WC015'!$A$1:$AA$55</definedName>
    <definedName name="_xlnm.Print_Area" localSheetId="7">'WC022'!$A$1:$AA$55</definedName>
    <definedName name="_xlnm.Print_Area" localSheetId="8">'WC023'!$A$1:$AA$55</definedName>
    <definedName name="_xlnm.Print_Area" localSheetId="9">'WC024'!$A$1:$AA$55</definedName>
    <definedName name="_xlnm.Print_Area" localSheetId="10">'WC025'!$A$1:$AA$55</definedName>
    <definedName name="_xlnm.Print_Area" localSheetId="11">'WC026'!$A$1:$AA$55</definedName>
    <definedName name="_xlnm.Print_Area" localSheetId="13">'WC031'!$A$1:$AA$55</definedName>
    <definedName name="_xlnm.Print_Area" localSheetId="14">'WC032'!$A$1:$AA$55</definedName>
    <definedName name="_xlnm.Print_Area" localSheetId="15">'WC033'!$A$1:$AA$55</definedName>
    <definedName name="_xlnm.Print_Area" localSheetId="16">'WC034'!$A$1:$AA$55</definedName>
    <definedName name="_xlnm.Print_Area" localSheetId="18">'WC041'!$A$1:$AA$55</definedName>
    <definedName name="_xlnm.Print_Area" localSheetId="19">'WC042'!$A$1:$AA$55</definedName>
    <definedName name="_xlnm.Print_Area" localSheetId="20">'WC043'!$A$1:$AA$55</definedName>
    <definedName name="_xlnm.Print_Area" localSheetId="21">'WC044'!$A$1:$AA$55</definedName>
    <definedName name="_xlnm.Print_Area" localSheetId="22">'WC045'!$A$1:$AA$55</definedName>
    <definedName name="_xlnm.Print_Area" localSheetId="23">'WC047'!$A$1:$AA$55</definedName>
    <definedName name="_xlnm.Print_Area" localSheetId="24">'WC048'!$A$1:$AA$55</definedName>
    <definedName name="_xlnm.Print_Area" localSheetId="26">'WC051'!$A$1:$AA$55</definedName>
    <definedName name="_xlnm.Print_Area" localSheetId="27">'WC052'!$A$1:$AA$55</definedName>
    <definedName name="_xlnm.Print_Area" localSheetId="28">'WC053'!$A$1:$AA$55</definedName>
  </definedNames>
  <calcPr fullCalcOnLoad="1"/>
</workbook>
</file>

<file path=xl/sharedStrings.xml><?xml version="1.0" encoding="utf-8"?>
<sst xmlns="http://schemas.openxmlformats.org/spreadsheetml/2006/main" count="2697" uniqueCount="95">
  <si>
    <t>Western Cape: Cape Town(CPT) - Table C2 Quarterly Budget Statement - Financial Performance (standard classification) for 1st Quarter ended 30 September 2014 (Figures Finalised as at 2014/10/30)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</si>
  <si>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</si>
  <si>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</si>
  <si>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</si>
  <si>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</si>
  <si>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</si>
  <si>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</si>
  <si>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</si>
  <si>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</si>
  <si>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</si>
  <si>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</si>
  <si>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</si>
  <si>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</si>
  <si>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</si>
  <si>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</si>
  <si>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</si>
  <si>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</si>
  <si>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</si>
  <si>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</si>
  <si>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</si>
  <si>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</si>
  <si>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</si>
  <si>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</si>
  <si>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</si>
  <si>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</si>
  <si>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</si>
  <si>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</si>
  <si>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</si>
  <si>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</si>
  <si>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</si>
  <si>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</si>
  <si>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</si>
  <si>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</si>
  <si>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</si>
  <si>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</si>
  <si>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</si>
  <si>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</si>
  <si>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</si>
  <si>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</si>
  <si>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</si>
  <si>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</si>
  <si>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</si>
  <si>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</si>
  <si>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</si>
  <si>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</si>
  <si>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</si>
  <si>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</si>
  <si>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</si>
  <si>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</si>
  <si>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</si>
  <si>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</si>
  <si>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</si>
  <si>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</si>
  <si>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</si>
  <si>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</si>
  <si>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</si>
  <si>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</si>
  <si>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</si>
  <si>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</si>
  <si>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Western Cape: Matzikama(WC011) - Table C2 Quarterly Budget Statement - Financial Performance (standard classification) for 1st Quarter ended 30 September 2014 (Figures Finalised as at 2014/10/30)</t>
  </si>
  <si>
    <t>Western Cape: Cederberg(WC012) - Table C2 Quarterly Budget Statement - Financial Performance (standard classification) for 1st Quarter ended 30 September 2014 (Figures Finalised as at 2014/10/30)</t>
  </si>
  <si>
    <t>Western Cape: Bergrivier(WC013) - Table C2 Quarterly Budget Statement - Financial Performance (standard classification) for 1st Quarter ended 30 September 2014 (Figures Finalised as at 2014/10/30)</t>
  </si>
  <si>
    <t>Western Cape: Saldanha Bay(WC014) - Table C2 Quarterly Budget Statement - Financial Performance (standard classification) for 1st Quarter ended 30 September 2014 (Figures Finalised as at 2014/10/30)</t>
  </si>
  <si>
    <t>Western Cape: Swartland(WC015) - Table C2 Quarterly Budget Statement - Financial Performance (standard classification) for 1st Quarter ended 30 September 2014 (Figures Finalised as at 2014/10/30)</t>
  </si>
  <si>
    <t>Western Cape: West Coast(DC1) - Table C2 Quarterly Budget Statement - Financial Performance (standard classification) for 1st Quarter ended 30 September 2014 (Figures Finalised as at 2014/10/30)</t>
  </si>
  <si>
    <t>Western Cape: Witzenberg(WC022) - Table C2 Quarterly Budget Statement - Financial Performance (standard classification) for 1st Quarter ended 30 September 2014 (Figures Finalised as at 2014/10/30)</t>
  </si>
  <si>
    <t>Western Cape: Drakenstein(WC023) - Table C2 Quarterly Budget Statement - Financial Performance (standard classification) for 1st Quarter ended 30 September 2014 (Figures Finalised as at 2014/10/30)</t>
  </si>
  <si>
    <t>Western Cape: Stellenbosch(WC024) - Table C2 Quarterly Budget Statement - Financial Performance (standard classification) for 1st Quarter ended 30 September 2014 (Figures Finalised as at 2014/10/30)</t>
  </si>
  <si>
    <t>Western Cape: Breede Valley(WC025) - Table C2 Quarterly Budget Statement - Financial Performance (standard classification) for 1st Quarter ended 30 September 2014 (Figures Finalised as at 2014/10/30)</t>
  </si>
  <si>
    <t>Western Cape: Langeberg(WC026) - Table C2 Quarterly Budget Statement - Financial Performance (standard classification) for 1st Quarter ended 30 September 2014 (Figures Finalised as at 2014/10/30)</t>
  </si>
  <si>
    <t>Western Cape: Cape Winelands DM(DC2) - Table C2 Quarterly Budget Statement - Financial Performance (standard classification) for 1st Quarter ended 30 September 2014 (Figures Finalised as at 2014/10/30)</t>
  </si>
  <si>
    <t>Western Cape: Theewaterskloof(WC031) - Table C2 Quarterly Budget Statement - Financial Performance (standard classification) for 1st Quarter ended 30 September 2014 (Figures Finalised as at 2014/10/30)</t>
  </si>
  <si>
    <t>Western Cape: Overstrand(WC032) - Table C2 Quarterly Budget Statement - Financial Performance (standard classification) for 1st Quarter ended 30 September 2014 (Figures Finalised as at 2014/10/30)</t>
  </si>
  <si>
    <t>Western Cape: Cape Agulhas(WC033) - Table C2 Quarterly Budget Statement - Financial Performance (standard classification) for 1st Quarter ended 30 September 2014 (Figures Finalised as at 2014/10/30)</t>
  </si>
  <si>
    <t>Western Cape: Swellendam(WC034) - Table C2 Quarterly Budget Statement - Financial Performance (standard classification) for 1st Quarter ended 30 September 2014 (Figures Finalised as at 2014/10/30)</t>
  </si>
  <si>
    <t>Western Cape: Overberg(DC3) - Table C2 Quarterly Budget Statement - Financial Performance (standard classification) for 1st Quarter ended 30 September 2014 (Figures Finalised as at 2014/10/30)</t>
  </si>
  <si>
    <t>Western Cape: Kannaland(WC041) - Table C2 Quarterly Budget Statement - Financial Performance (standard classification) for 1st Quarter ended 30 September 2014 (Figures Finalised as at 2014/10/30)</t>
  </si>
  <si>
    <t>Western Cape: Hessequa(WC042) - Table C2 Quarterly Budget Statement - Financial Performance (standard classification) for 1st Quarter ended 30 September 2014 (Figures Finalised as at 2014/10/30)</t>
  </si>
  <si>
    <t>Western Cape: Mossel Bay(WC043) - Table C2 Quarterly Budget Statement - Financial Performance (standard classification) for 1st Quarter ended 30 September 2014 (Figures Finalised as at 2014/10/30)</t>
  </si>
  <si>
    <t>Western Cape: George(WC044) - Table C2 Quarterly Budget Statement - Financial Performance (standard classification) for 1st Quarter ended 30 September 2014 (Figures Finalised as at 2014/10/30)</t>
  </si>
  <si>
    <t>Western Cape: Oudtshoorn(WC045) - Table C2 Quarterly Budget Statement - Financial Performance (standard classification) for 1st Quarter ended 30 September 2014 (Figures Finalised as at 2014/10/30)</t>
  </si>
  <si>
    <t>Western Cape: Bitou(WC047) - Table C2 Quarterly Budget Statement - Financial Performance (standard classification) for 1st Quarter ended 30 September 2014 (Figures Finalised as at 2014/10/30)</t>
  </si>
  <si>
    <t>Western Cape: Knysna(WC048) - Table C2 Quarterly Budget Statement - Financial Performance (standard classification) for 1st Quarter ended 30 September 2014 (Figures Finalised as at 2014/10/30)</t>
  </si>
  <si>
    <t>Western Cape: Eden(DC4) - Table C2 Quarterly Budget Statement - Financial Performance (standard classification) for 1st Quarter ended 30 September 2014 (Figures Finalised as at 2014/10/30)</t>
  </si>
  <si>
    <t>Western Cape: Laingsburg(WC051) - Table C2 Quarterly Budget Statement - Financial Performance (standard classification) for 1st Quarter ended 30 September 2014 (Figures Finalised as at 2014/10/30)</t>
  </si>
  <si>
    <t>Western Cape: Prince Albert(WC052) - Table C2 Quarterly Budget Statement - Financial Performance (standard classification) for 1st Quarter ended 30 September 2014 (Figures Finalised as at 2014/10/30)</t>
  </si>
  <si>
    <t>Western Cape: Beaufort West(WC053) - Table C2 Quarterly Budget Statement - Financial Performance (standard classification) for 1st Quarter ended 30 September 2014 (Figures Finalised as at 2014/10/30)</t>
  </si>
  <si>
    <t>Western Cape: Central Karoo(DC5) - Table C2 Quarterly Budget Statement - Financial Performance (standard classification) for 1st Quarter ended 30 September 2014 (Figures Finalised as at 2014/10/30)</t>
  </si>
  <si>
    <t>Summary - Table C2 Quarterly Budget Statement - Financial Performance (standard classification) for 1st Quarter ended 30 September 2014 (Figures Finalised as at 2014/10/30)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</si>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</sst>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9373347610</v>
      </c>
      <c r="D5" s="19">
        <f>SUM(D6:D8)</f>
        <v>0</v>
      </c>
      <c r="E5" s="20">
        <f t="shared" si="0"/>
        <v>10091797086</v>
      </c>
      <c r="F5" s="21">
        <f t="shared" si="0"/>
        <v>10101725818</v>
      </c>
      <c r="G5" s="21">
        <f t="shared" si="0"/>
        <v>1056130792</v>
      </c>
      <c r="H5" s="21">
        <f t="shared" si="0"/>
        <v>1325599659</v>
      </c>
      <c r="I5" s="21">
        <f t="shared" si="0"/>
        <v>545212330</v>
      </c>
      <c r="J5" s="21">
        <f t="shared" si="0"/>
        <v>2926942781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2926942781</v>
      </c>
      <c r="X5" s="21">
        <f t="shared" si="0"/>
        <v>2799092683</v>
      </c>
      <c r="Y5" s="21">
        <f t="shared" si="0"/>
        <v>127850098</v>
      </c>
      <c r="Z5" s="4">
        <f>+IF(X5&lt;&gt;0,+(Y5/X5)*100,0)</f>
        <v>4.567555007252326</v>
      </c>
      <c r="AA5" s="19">
        <f>SUM(AA6:AA8)</f>
        <v>10101725818</v>
      </c>
    </row>
    <row r="6" spans="1:27" ht="13.5">
      <c r="A6" s="5" t="s">
        <v>33</v>
      </c>
      <c r="B6" s="3"/>
      <c r="C6" s="22">
        <v>1219793</v>
      </c>
      <c r="D6" s="22"/>
      <c r="E6" s="23">
        <v>3674360</v>
      </c>
      <c r="F6" s="24">
        <v>7565809</v>
      </c>
      <c r="G6" s="24">
        <v>95604</v>
      </c>
      <c r="H6" s="24">
        <v>53228</v>
      </c>
      <c r="I6" s="24">
        <v>66645</v>
      </c>
      <c r="J6" s="24">
        <v>215477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215477</v>
      </c>
      <c r="X6" s="24">
        <v>793681</v>
      </c>
      <c r="Y6" s="24">
        <v>-578204</v>
      </c>
      <c r="Z6" s="6">
        <v>-72.85</v>
      </c>
      <c r="AA6" s="22">
        <v>7565809</v>
      </c>
    </row>
    <row r="7" spans="1:27" ht="13.5">
      <c r="A7" s="5" t="s">
        <v>34</v>
      </c>
      <c r="B7" s="3"/>
      <c r="C7" s="25">
        <v>9187370833</v>
      </c>
      <c r="D7" s="25"/>
      <c r="E7" s="26">
        <v>9759439259</v>
      </c>
      <c r="F7" s="27">
        <v>9759439259</v>
      </c>
      <c r="G7" s="27">
        <v>1035198413</v>
      </c>
      <c r="H7" s="27">
        <v>1314351204</v>
      </c>
      <c r="I7" s="27">
        <v>532924568</v>
      </c>
      <c r="J7" s="27">
        <v>2882474185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2882474185</v>
      </c>
      <c r="X7" s="27">
        <v>2718891774</v>
      </c>
      <c r="Y7" s="27">
        <v>163582411</v>
      </c>
      <c r="Z7" s="7">
        <v>6.02</v>
      </c>
      <c r="AA7" s="25">
        <v>9759439259</v>
      </c>
    </row>
    <row r="8" spans="1:27" ht="13.5">
      <c r="A8" s="5" t="s">
        <v>35</v>
      </c>
      <c r="B8" s="3"/>
      <c r="C8" s="22">
        <v>184756984</v>
      </c>
      <c r="D8" s="22"/>
      <c r="E8" s="23">
        <v>328683467</v>
      </c>
      <c r="F8" s="24">
        <v>334720750</v>
      </c>
      <c r="G8" s="24">
        <v>20836775</v>
      </c>
      <c r="H8" s="24">
        <v>11195227</v>
      </c>
      <c r="I8" s="24">
        <v>12221117</v>
      </c>
      <c r="J8" s="24">
        <v>44253119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44253119</v>
      </c>
      <c r="X8" s="24">
        <v>79407228</v>
      </c>
      <c r="Y8" s="24">
        <v>-35154109</v>
      </c>
      <c r="Z8" s="6">
        <v>-44.27</v>
      </c>
      <c r="AA8" s="22">
        <v>334720750</v>
      </c>
    </row>
    <row r="9" spans="1:27" ht="13.5">
      <c r="A9" s="2" t="s">
        <v>36</v>
      </c>
      <c r="B9" s="3"/>
      <c r="C9" s="19">
        <f aca="true" t="shared" si="1" ref="C9:Y9">SUM(C10:C14)</f>
        <v>2632224351</v>
      </c>
      <c r="D9" s="19">
        <f>SUM(D10:D14)</f>
        <v>0</v>
      </c>
      <c r="E9" s="20">
        <f t="shared" si="1"/>
        <v>3113186849</v>
      </c>
      <c r="F9" s="21">
        <f t="shared" si="1"/>
        <v>4082767003</v>
      </c>
      <c r="G9" s="21">
        <f t="shared" si="1"/>
        <v>109219263</v>
      </c>
      <c r="H9" s="21">
        <f t="shared" si="1"/>
        <v>144635232</v>
      </c>
      <c r="I9" s="21">
        <f t="shared" si="1"/>
        <v>169556213</v>
      </c>
      <c r="J9" s="21">
        <f t="shared" si="1"/>
        <v>423410708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423410708</v>
      </c>
      <c r="X9" s="21">
        <f t="shared" si="1"/>
        <v>522518676</v>
      </c>
      <c r="Y9" s="21">
        <f t="shared" si="1"/>
        <v>-99107968</v>
      </c>
      <c r="Z9" s="4">
        <f>+IF(X9&lt;&gt;0,+(Y9/X9)*100,0)</f>
        <v>-18.967354192714062</v>
      </c>
      <c r="AA9" s="19">
        <f>SUM(AA10:AA14)</f>
        <v>4082767003</v>
      </c>
    </row>
    <row r="10" spans="1:27" ht="13.5">
      <c r="A10" s="5" t="s">
        <v>37</v>
      </c>
      <c r="B10" s="3"/>
      <c r="C10" s="22">
        <v>73890754</v>
      </c>
      <c r="D10" s="22"/>
      <c r="E10" s="23">
        <v>135471179</v>
      </c>
      <c r="F10" s="24">
        <v>119781067</v>
      </c>
      <c r="G10" s="24">
        <v>4677364</v>
      </c>
      <c r="H10" s="24">
        <v>4705018</v>
      </c>
      <c r="I10" s="24">
        <v>8345791</v>
      </c>
      <c r="J10" s="24">
        <v>17728173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17728173</v>
      </c>
      <c r="X10" s="24">
        <v>27966208</v>
      </c>
      <c r="Y10" s="24">
        <v>-10238035</v>
      </c>
      <c r="Z10" s="6">
        <v>-36.61</v>
      </c>
      <c r="AA10" s="22">
        <v>119781067</v>
      </c>
    </row>
    <row r="11" spans="1:27" ht="13.5">
      <c r="A11" s="5" t="s">
        <v>38</v>
      </c>
      <c r="B11" s="3"/>
      <c r="C11" s="22">
        <v>149451641</v>
      </c>
      <c r="D11" s="22"/>
      <c r="E11" s="23">
        <v>123551558</v>
      </c>
      <c r="F11" s="24">
        <v>131757838</v>
      </c>
      <c r="G11" s="24">
        <v>425395</v>
      </c>
      <c r="H11" s="24">
        <v>5663196</v>
      </c>
      <c r="I11" s="24">
        <v>15491193</v>
      </c>
      <c r="J11" s="24">
        <v>21579784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21579784</v>
      </c>
      <c r="X11" s="24">
        <v>22229760</v>
      </c>
      <c r="Y11" s="24">
        <v>-649976</v>
      </c>
      <c r="Z11" s="6">
        <v>-2.92</v>
      </c>
      <c r="AA11" s="22">
        <v>131757838</v>
      </c>
    </row>
    <row r="12" spans="1:27" ht="13.5">
      <c r="A12" s="5" t="s">
        <v>39</v>
      </c>
      <c r="B12" s="3"/>
      <c r="C12" s="22">
        <v>850563776</v>
      </c>
      <c r="D12" s="22"/>
      <c r="E12" s="23">
        <v>265074358</v>
      </c>
      <c r="F12" s="24">
        <v>1030173628</v>
      </c>
      <c r="G12" s="24">
        <v>35851237</v>
      </c>
      <c r="H12" s="24">
        <v>14220238</v>
      </c>
      <c r="I12" s="24">
        <v>28371018</v>
      </c>
      <c r="J12" s="24">
        <v>78442493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78442493</v>
      </c>
      <c r="X12" s="24">
        <v>66649118</v>
      </c>
      <c r="Y12" s="24">
        <v>11793375</v>
      </c>
      <c r="Z12" s="6">
        <v>17.69</v>
      </c>
      <c r="AA12" s="22">
        <v>1030173628</v>
      </c>
    </row>
    <row r="13" spans="1:27" ht="13.5">
      <c r="A13" s="5" t="s">
        <v>40</v>
      </c>
      <c r="B13" s="3"/>
      <c r="C13" s="22">
        <v>1130540214</v>
      </c>
      <c r="D13" s="22"/>
      <c r="E13" s="23">
        <v>2099018133</v>
      </c>
      <c r="F13" s="24">
        <v>2307268452</v>
      </c>
      <c r="G13" s="24">
        <v>33648640</v>
      </c>
      <c r="H13" s="24">
        <v>77177052</v>
      </c>
      <c r="I13" s="24">
        <v>100059056</v>
      </c>
      <c r="J13" s="24">
        <v>210884748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210884748</v>
      </c>
      <c r="X13" s="24">
        <v>302176828</v>
      </c>
      <c r="Y13" s="24">
        <v>-91292080</v>
      </c>
      <c r="Z13" s="6">
        <v>-30.21</v>
      </c>
      <c r="AA13" s="22">
        <v>2307268452</v>
      </c>
    </row>
    <row r="14" spans="1:27" ht="13.5">
      <c r="A14" s="5" t="s">
        <v>41</v>
      </c>
      <c r="B14" s="3"/>
      <c r="C14" s="25">
        <v>427777966</v>
      </c>
      <c r="D14" s="25"/>
      <c r="E14" s="26">
        <v>490071621</v>
      </c>
      <c r="F14" s="27">
        <v>493786018</v>
      </c>
      <c r="G14" s="27">
        <v>34616627</v>
      </c>
      <c r="H14" s="27">
        <v>42869728</v>
      </c>
      <c r="I14" s="27">
        <v>17289155</v>
      </c>
      <c r="J14" s="27">
        <v>94775510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94775510</v>
      </c>
      <c r="X14" s="27">
        <v>103496762</v>
      </c>
      <c r="Y14" s="27">
        <v>-8721252</v>
      </c>
      <c r="Z14" s="7">
        <v>-8.43</v>
      </c>
      <c r="AA14" s="25">
        <v>493786018</v>
      </c>
    </row>
    <row r="15" spans="1:27" ht="13.5">
      <c r="A15" s="2" t="s">
        <v>42</v>
      </c>
      <c r="B15" s="8"/>
      <c r="C15" s="19">
        <f aca="true" t="shared" si="2" ref="C15:Y15">SUM(C16:C18)</f>
        <v>1789924841</v>
      </c>
      <c r="D15" s="19">
        <f>SUM(D16:D18)</f>
        <v>0</v>
      </c>
      <c r="E15" s="20">
        <f t="shared" si="2"/>
        <v>2284042304</v>
      </c>
      <c r="F15" s="21">
        <f t="shared" si="2"/>
        <v>2279618651</v>
      </c>
      <c r="G15" s="21">
        <f t="shared" si="2"/>
        <v>45282265</v>
      </c>
      <c r="H15" s="21">
        <f t="shared" si="2"/>
        <v>122710693</v>
      </c>
      <c r="I15" s="21">
        <f t="shared" si="2"/>
        <v>130384316</v>
      </c>
      <c r="J15" s="21">
        <f t="shared" si="2"/>
        <v>298377274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298377274</v>
      </c>
      <c r="X15" s="21">
        <f t="shared" si="2"/>
        <v>466363276</v>
      </c>
      <c r="Y15" s="21">
        <f t="shared" si="2"/>
        <v>-167986002</v>
      </c>
      <c r="Z15" s="4">
        <f>+IF(X15&lt;&gt;0,+(Y15/X15)*100,0)</f>
        <v>-36.0204181257188</v>
      </c>
      <c r="AA15" s="19">
        <f>SUM(AA16:AA18)</f>
        <v>2279618651</v>
      </c>
    </row>
    <row r="16" spans="1:27" ht="13.5">
      <c r="A16" s="5" t="s">
        <v>43</v>
      </c>
      <c r="B16" s="3"/>
      <c r="C16" s="22">
        <v>211991576</v>
      </c>
      <c r="D16" s="22"/>
      <c r="E16" s="23">
        <v>283953816</v>
      </c>
      <c r="F16" s="24">
        <v>231335600</v>
      </c>
      <c r="G16" s="24">
        <v>19802632</v>
      </c>
      <c r="H16" s="24">
        <v>18588516</v>
      </c>
      <c r="I16" s="24">
        <v>17028335</v>
      </c>
      <c r="J16" s="24">
        <v>55419483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55419483</v>
      </c>
      <c r="X16" s="24">
        <v>111744840</v>
      </c>
      <c r="Y16" s="24">
        <v>-56325357</v>
      </c>
      <c r="Z16" s="6">
        <v>-50.41</v>
      </c>
      <c r="AA16" s="22">
        <v>231335600</v>
      </c>
    </row>
    <row r="17" spans="1:27" ht="13.5">
      <c r="A17" s="5" t="s">
        <v>44</v>
      </c>
      <c r="B17" s="3"/>
      <c r="C17" s="22">
        <v>1551035153</v>
      </c>
      <c r="D17" s="22"/>
      <c r="E17" s="23">
        <v>1954592127</v>
      </c>
      <c r="F17" s="24">
        <v>2009646970</v>
      </c>
      <c r="G17" s="24">
        <v>23575106</v>
      </c>
      <c r="H17" s="24">
        <v>103079340</v>
      </c>
      <c r="I17" s="24">
        <v>108448892</v>
      </c>
      <c r="J17" s="24">
        <v>235103338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235103338</v>
      </c>
      <c r="X17" s="24">
        <v>346654692</v>
      </c>
      <c r="Y17" s="24">
        <v>-111551354</v>
      </c>
      <c r="Z17" s="6">
        <v>-32.18</v>
      </c>
      <c r="AA17" s="22">
        <v>2009646970</v>
      </c>
    </row>
    <row r="18" spans="1:27" ht="13.5">
      <c r="A18" s="5" t="s">
        <v>45</v>
      </c>
      <c r="B18" s="3"/>
      <c r="C18" s="22">
        <v>26898112</v>
      </c>
      <c r="D18" s="22"/>
      <c r="E18" s="23">
        <v>45496361</v>
      </c>
      <c r="F18" s="24">
        <v>38636081</v>
      </c>
      <c r="G18" s="24">
        <v>1904527</v>
      </c>
      <c r="H18" s="24">
        <v>1042837</v>
      </c>
      <c r="I18" s="24">
        <v>4907089</v>
      </c>
      <c r="J18" s="24">
        <v>7854453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7854453</v>
      </c>
      <c r="X18" s="24">
        <v>7963744</v>
      </c>
      <c r="Y18" s="24">
        <v>-109291</v>
      </c>
      <c r="Z18" s="6">
        <v>-1.37</v>
      </c>
      <c r="AA18" s="22">
        <v>38636081</v>
      </c>
    </row>
    <row r="19" spans="1:27" ht="13.5">
      <c r="A19" s="2" t="s">
        <v>46</v>
      </c>
      <c r="B19" s="8"/>
      <c r="C19" s="19">
        <f aca="true" t="shared" si="3" ref="C19:Y19">SUM(C20:C23)</f>
        <v>14327962001</v>
      </c>
      <c r="D19" s="19">
        <f>SUM(D20:D23)</f>
        <v>0</v>
      </c>
      <c r="E19" s="20">
        <f t="shared" si="3"/>
        <v>15761553886</v>
      </c>
      <c r="F19" s="21">
        <f t="shared" si="3"/>
        <v>15808203296</v>
      </c>
      <c r="G19" s="21">
        <f t="shared" si="3"/>
        <v>1204318787</v>
      </c>
      <c r="H19" s="21">
        <f t="shared" si="3"/>
        <v>1288455643</v>
      </c>
      <c r="I19" s="21">
        <f t="shared" si="3"/>
        <v>1288127969</v>
      </c>
      <c r="J19" s="21">
        <f t="shared" si="3"/>
        <v>3780902399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3780902399</v>
      </c>
      <c r="X19" s="21">
        <f t="shared" si="3"/>
        <v>3954548969</v>
      </c>
      <c r="Y19" s="21">
        <f t="shared" si="3"/>
        <v>-173646570</v>
      </c>
      <c r="Z19" s="4">
        <f>+IF(X19&lt;&gt;0,+(Y19/X19)*100,0)</f>
        <v>-4.39105878726571</v>
      </c>
      <c r="AA19" s="19">
        <f>SUM(AA20:AA23)</f>
        <v>15808203296</v>
      </c>
    </row>
    <row r="20" spans="1:27" ht="13.5">
      <c r="A20" s="5" t="s">
        <v>47</v>
      </c>
      <c r="B20" s="3"/>
      <c r="C20" s="22">
        <v>9626606901</v>
      </c>
      <c r="D20" s="22"/>
      <c r="E20" s="23">
        <v>10374795291</v>
      </c>
      <c r="F20" s="24">
        <v>10452912082</v>
      </c>
      <c r="G20" s="24">
        <v>881454440</v>
      </c>
      <c r="H20" s="24">
        <v>926175704</v>
      </c>
      <c r="I20" s="24">
        <v>909030982</v>
      </c>
      <c r="J20" s="24">
        <v>2716661126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2716661126</v>
      </c>
      <c r="X20" s="24">
        <v>2627127861</v>
      </c>
      <c r="Y20" s="24">
        <v>89533265</v>
      </c>
      <c r="Z20" s="6">
        <v>3.41</v>
      </c>
      <c r="AA20" s="22">
        <v>10452912082</v>
      </c>
    </row>
    <row r="21" spans="1:27" ht="13.5">
      <c r="A21" s="5" t="s">
        <v>48</v>
      </c>
      <c r="B21" s="3"/>
      <c r="C21" s="22">
        <v>2332376054</v>
      </c>
      <c r="D21" s="22"/>
      <c r="E21" s="23">
        <v>2688261271</v>
      </c>
      <c r="F21" s="24">
        <v>2664604274</v>
      </c>
      <c r="G21" s="24">
        <v>155279317</v>
      </c>
      <c r="H21" s="24">
        <v>164859713</v>
      </c>
      <c r="I21" s="24">
        <v>178669612</v>
      </c>
      <c r="J21" s="24">
        <v>498808642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498808642</v>
      </c>
      <c r="X21" s="24">
        <v>663629128</v>
      </c>
      <c r="Y21" s="24">
        <v>-164820486</v>
      </c>
      <c r="Z21" s="6">
        <v>-24.84</v>
      </c>
      <c r="AA21" s="22">
        <v>2664604274</v>
      </c>
    </row>
    <row r="22" spans="1:27" ht="13.5">
      <c r="A22" s="5" t="s">
        <v>49</v>
      </c>
      <c r="B22" s="3"/>
      <c r="C22" s="25">
        <v>1375489222</v>
      </c>
      <c r="D22" s="25"/>
      <c r="E22" s="26">
        <v>1640953902</v>
      </c>
      <c r="F22" s="27">
        <v>1633143518</v>
      </c>
      <c r="G22" s="27">
        <v>84631621</v>
      </c>
      <c r="H22" s="27">
        <v>105194654</v>
      </c>
      <c r="I22" s="27">
        <v>104436571</v>
      </c>
      <c r="J22" s="27">
        <v>294262846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294262846</v>
      </c>
      <c r="X22" s="27">
        <v>361906124</v>
      </c>
      <c r="Y22" s="27">
        <v>-67643278</v>
      </c>
      <c r="Z22" s="7">
        <v>-18.69</v>
      </c>
      <c r="AA22" s="25">
        <v>1633143518</v>
      </c>
    </row>
    <row r="23" spans="1:27" ht="13.5">
      <c r="A23" s="5" t="s">
        <v>50</v>
      </c>
      <c r="B23" s="3"/>
      <c r="C23" s="22">
        <v>993489824</v>
      </c>
      <c r="D23" s="22"/>
      <c r="E23" s="23">
        <v>1057543422</v>
      </c>
      <c r="F23" s="24">
        <v>1057543422</v>
      </c>
      <c r="G23" s="24">
        <v>82953409</v>
      </c>
      <c r="H23" s="24">
        <v>92225572</v>
      </c>
      <c r="I23" s="24">
        <v>95990804</v>
      </c>
      <c r="J23" s="24">
        <v>271169785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271169785</v>
      </c>
      <c r="X23" s="24">
        <v>301885856</v>
      </c>
      <c r="Y23" s="24">
        <v>-30716071</v>
      </c>
      <c r="Z23" s="6">
        <v>-10.17</v>
      </c>
      <c r="AA23" s="22">
        <v>1057543422</v>
      </c>
    </row>
    <row r="24" spans="1:27" ht="13.5">
      <c r="A24" s="2" t="s">
        <v>51</v>
      </c>
      <c r="B24" s="8" t="s">
        <v>52</v>
      </c>
      <c r="C24" s="19">
        <v>1029597</v>
      </c>
      <c r="D24" s="19"/>
      <c r="E24" s="20">
        <v>3257722</v>
      </c>
      <c r="F24" s="21">
        <v>3257722</v>
      </c>
      <c r="G24" s="21">
        <v>153</v>
      </c>
      <c r="H24" s="21">
        <v>1025</v>
      </c>
      <c r="I24" s="21">
        <v>856</v>
      </c>
      <c r="J24" s="21">
        <v>2034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2034</v>
      </c>
      <c r="X24" s="21">
        <v>706929</v>
      </c>
      <c r="Y24" s="21">
        <v>-704895</v>
      </c>
      <c r="Z24" s="4">
        <v>-99.71</v>
      </c>
      <c r="AA24" s="19">
        <v>3257722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28124488400</v>
      </c>
      <c r="D25" s="40">
        <f>+D5+D9+D15+D19+D24</f>
        <v>0</v>
      </c>
      <c r="E25" s="41">
        <f t="shared" si="4"/>
        <v>31253837847</v>
      </c>
      <c r="F25" s="42">
        <f t="shared" si="4"/>
        <v>32275572490</v>
      </c>
      <c r="G25" s="42">
        <f t="shared" si="4"/>
        <v>2414951260</v>
      </c>
      <c r="H25" s="42">
        <f t="shared" si="4"/>
        <v>2881402252</v>
      </c>
      <c r="I25" s="42">
        <f t="shared" si="4"/>
        <v>2133281684</v>
      </c>
      <c r="J25" s="42">
        <f t="shared" si="4"/>
        <v>7429635196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7429635196</v>
      </c>
      <c r="X25" s="42">
        <f t="shared" si="4"/>
        <v>7743230533</v>
      </c>
      <c r="Y25" s="42">
        <f t="shared" si="4"/>
        <v>-313595337</v>
      </c>
      <c r="Z25" s="43">
        <f>+IF(X25&lt;&gt;0,+(Y25/X25)*100,0)</f>
        <v>-4.049928975555144</v>
      </c>
      <c r="AA25" s="40">
        <f>+AA5+AA9+AA15+AA19+AA24</f>
        <v>32275572490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5936977445</v>
      </c>
      <c r="D28" s="19">
        <f>SUM(D29:D31)</f>
        <v>0</v>
      </c>
      <c r="E28" s="20">
        <f t="shared" si="5"/>
        <v>5261995057</v>
      </c>
      <c r="F28" s="21">
        <f t="shared" si="5"/>
        <v>5286702378</v>
      </c>
      <c r="G28" s="21">
        <f t="shared" si="5"/>
        <v>380887397</v>
      </c>
      <c r="H28" s="21">
        <f t="shared" si="5"/>
        <v>423725725</v>
      </c>
      <c r="I28" s="21">
        <f t="shared" si="5"/>
        <v>379005092</v>
      </c>
      <c r="J28" s="21">
        <f t="shared" si="5"/>
        <v>1183618214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1183618214</v>
      </c>
      <c r="X28" s="21">
        <f t="shared" si="5"/>
        <v>1316239692</v>
      </c>
      <c r="Y28" s="21">
        <f t="shared" si="5"/>
        <v>-132621478</v>
      </c>
      <c r="Z28" s="4">
        <f>+IF(X28&lt;&gt;0,+(Y28/X28)*100,0)</f>
        <v>-10.075784737845453</v>
      </c>
      <c r="AA28" s="19">
        <f>SUM(AA29:AA31)</f>
        <v>5286702378</v>
      </c>
    </row>
    <row r="29" spans="1:27" ht="13.5">
      <c r="A29" s="5" t="s">
        <v>33</v>
      </c>
      <c r="B29" s="3"/>
      <c r="C29" s="22">
        <v>307105106</v>
      </c>
      <c r="D29" s="22"/>
      <c r="E29" s="23">
        <v>352475544</v>
      </c>
      <c r="F29" s="24">
        <v>356595941</v>
      </c>
      <c r="G29" s="24">
        <v>33860356</v>
      </c>
      <c r="H29" s="24">
        <v>26414673</v>
      </c>
      <c r="I29" s="24">
        <v>25217152</v>
      </c>
      <c r="J29" s="24">
        <v>85492181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85492181</v>
      </c>
      <c r="X29" s="24">
        <v>95271623</v>
      </c>
      <c r="Y29" s="24">
        <v>-9779442</v>
      </c>
      <c r="Z29" s="6">
        <v>-10.26</v>
      </c>
      <c r="AA29" s="22">
        <v>356595941</v>
      </c>
    </row>
    <row r="30" spans="1:27" ht="13.5">
      <c r="A30" s="5" t="s">
        <v>34</v>
      </c>
      <c r="B30" s="3"/>
      <c r="C30" s="25">
        <v>3508741633</v>
      </c>
      <c r="D30" s="25"/>
      <c r="E30" s="26">
        <v>2497064854</v>
      </c>
      <c r="F30" s="27">
        <v>2498016470</v>
      </c>
      <c r="G30" s="27">
        <v>168944091</v>
      </c>
      <c r="H30" s="27">
        <v>191796499</v>
      </c>
      <c r="I30" s="27">
        <v>186129223</v>
      </c>
      <c r="J30" s="27">
        <v>546869813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546869813</v>
      </c>
      <c r="X30" s="27">
        <v>608192593</v>
      </c>
      <c r="Y30" s="27">
        <v>-61322780</v>
      </c>
      <c r="Z30" s="7">
        <v>-10.08</v>
      </c>
      <c r="AA30" s="25">
        <v>2498016470</v>
      </c>
    </row>
    <row r="31" spans="1:27" ht="13.5">
      <c r="A31" s="5" t="s">
        <v>35</v>
      </c>
      <c r="B31" s="3"/>
      <c r="C31" s="22">
        <v>2121130706</v>
      </c>
      <c r="D31" s="22"/>
      <c r="E31" s="23">
        <v>2412454659</v>
      </c>
      <c r="F31" s="24">
        <v>2432089967</v>
      </c>
      <c r="G31" s="24">
        <v>178082950</v>
      </c>
      <c r="H31" s="24">
        <v>205514553</v>
      </c>
      <c r="I31" s="24">
        <v>167658717</v>
      </c>
      <c r="J31" s="24">
        <v>551256220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551256220</v>
      </c>
      <c r="X31" s="24">
        <v>612775476</v>
      </c>
      <c r="Y31" s="24">
        <v>-61519256</v>
      </c>
      <c r="Z31" s="6">
        <v>-10.04</v>
      </c>
      <c r="AA31" s="22">
        <v>2432089967</v>
      </c>
    </row>
    <row r="32" spans="1:27" ht="13.5">
      <c r="A32" s="2" t="s">
        <v>36</v>
      </c>
      <c r="B32" s="3"/>
      <c r="C32" s="19">
        <f aca="true" t="shared" si="6" ref="C32:Y32">SUM(C33:C37)</f>
        <v>5346721085</v>
      </c>
      <c r="D32" s="19">
        <f>SUM(D33:D37)</f>
        <v>0</v>
      </c>
      <c r="E32" s="20">
        <f t="shared" si="6"/>
        <v>6131303019</v>
      </c>
      <c r="F32" s="21">
        <f t="shared" si="6"/>
        <v>6877675784</v>
      </c>
      <c r="G32" s="21">
        <f t="shared" si="6"/>
        <v>293813297</v>
      </c>
      <c r="H32" s="21">
        <f t="shared" si="6"/>
        <v>413051340</v>
      </c>
      <c r="I32" s="21">
        <f t="shared" si="6"/>
        <v>411801678</v>
      </c>
      <c r="J32" s="21">
        <f t="shared" si="6"/>
        <v>1118666315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1118666315</v>
      </c>
      <c r="X32" s="21">
        <f t="shared" si="6"/>
        <v>1222509540</v>
      </c>
      <c r="Y32" s="21">
        <f t="shared" si="6"/>
        <v>-103843225</v>
      </c>
      <c r="Z32" s="4">
        <f>+IF(X32&lt;&gt;0,+(Y32/X32)*100,0)</f>
        <v>-8.494267046783127</v>
      </c>
      <c r="AA32" s="19">
        <f>SUM(AA33:AA37)</f>
        <v>6877675784</v>
      </c>
    </row>
    <row r="33" spans="1:27" ht="13.5">
      <c r="A33" s="5" t="s">
        <v>37</v>
      </c>
      <c r="B33" s="3"/>
      <c r="C33" s="22">
        <v>512790695</v>
      </c>
      <c r="D33" s="22"/>
      <c r="E33" s="23">
        <v>586795208</v>
      </c>
      <c r="F33" s="24">
        <v>587783201</v>
      </c>
      <c r="G33" s="24">
        <v>33085752</v>
      </c>
      <c r="H33" s="24">
        <v>45074954</v>
      </c>
      <c r="I33" s="24">
        <v>45865845</v>
      </c>
      <c r="J33" s="24">
        <v>124026551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124026551</v>
      </c>
      <c r="X33" s="24">
        <v>141261872</v>
      </c>
      <c r="Y33" s="24">
        <v>-17235321</v>
      </c>
      <c r="Z33" s="6">
        <v>-12.2</v>
      </c>
      <c r="AA33" s="22">
        <v>587783201</v>
      </c>
    </row>
    <row r="34" spans="1:27" ht="13.5">
      <c r="A34" s="5" t="s">
        <v>38</v>
      </c>
      <c r="B34" s="3"/>
      <c r="C34" s="22">
        <v>1263724248</v>
      </c>
      <c r="D34" s="22"/>
      <c r="E34" s="23">
        <v>1304583092</v>
      </c>
      <c r="F34" s="24">
        <v>1309085453</v>
      </c>
      <c r="G34" s="24">
        <v>68333799</v>
      </c>
      <c r="H34" s="24">
        <v>92940754</v>
      </c>
      <c r="I34" s="24">
        <v>99756556</v>
      </c>
      <c r="J34" s="24">
        <v>261031109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261031109</v>
      </c>
      <c r="X34" s="24">
        <v>276115866</v>
      </c>
      <c r="Y34" s="24">
        <v>-15084757</v>
      </c>
      <c r="Z34" s="6">
        <v>-5.46</v>
      </c>
      <c r="AA34" s="22">
        <v>1309085453</v>
      </c>
    </row>
    <row r="35" spans="1:27" ht="13.5">
      <c r="A35" s="5" t="s">
        <v>39</v>
      </c>
      <c r="B35" s="3"/>
      <c r="C35" s="22">
        <v>1960175865</v>
      </c>
      <c r="D35" s="22"/>
      <c r="E35" s="23">
        <v>1718262200</v>
      </c>
      <c r="F35" s="24">
        <v>2460415546</v>
      </c>
      <c r="G35" s="24">
        <v>104658948</v>
      </c>
      <c r="H35" s="24">
        <v>135826649</v>
      </c>
      <c r="I35" s="24">
        <v>138746426</v>
      </c>
      <c r="J35" s="24">
        <v>379232023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379232023</v>
      </c>
      <c r="X35" s="24">
        <v>418477894</v>
      </c>
      <c r="Y35" s="24">
        <v>-39245871</v>
      </c>
      <c r="Z35" s="6">
        <v>-9.38</v>
      </c>
      <c r="AA35" s="22">
        <v>2460415546</v>
      </c>
    </row>
    <row r="36" spans="1:27" ht="13.5">
      <c r="A36" s="5" t="s">
        <v>40</v>
      </c>
      <c r="B36" s="3"/>
      <c r="C36" s="22">
        <v>968161604</v>
      </c>
      <c r="D36" s="22"/>
      <c r="E36" s="23">
        <v>1795549726</v>
      </c>
      <c r="F36" s="24">
        <v>1794333256</v>
      </c>
      <c r="G36" s="24">
        <v>48903123</v>
      </c>
      <c r="H36" s="24">
        <v>82246647</v>
      </c>
      <c r="I36" s="24">
        <v>63505774</v>
      </c>
      <c r="J36" s="24">
        <v>194655544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194655544</v>
      </c>
      <c r="X36" s="24">
        <v>196004631</v>
      </c>
      <c r="Y36" s="24">
        <v>-1349087</v>
      </c>
      <c r="Z36" s="6">
        <v>-0.69</v>
      </c>
      <c r="AA36" s="22">
        <v>1794333256</v>
      </c>
    </row>
    <row r="37" spans="1:27" ht="13.5">
      <c r="A37" s="5" t="s">
        <v>41</v>
      </c>
      <c r="B37" s="3"/>
      <c r="C37" s="25">
        <v>641868673</v>
      </c>
      <c r="D37" s="25"/>
      <c r="E37" s="26">
        <v>726112793</v>
      </c>
      <c r="F37" s="27">
        <v>726058328</v>
      </c>
      <c r="G37" s="27">
        <v>38831675</v>
      </c>
      <c r="H37" s="27">
        <v>56962336</v>
      </c>
      <c r="I37" s="27">
        <v>63927077</v>
      </c>
      <c r="J37" s="27">
        <v>159721088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159721088</v>
      </c>
      <c r="X37" s="27">
        <v>190649277</v>
      </c>
      <c r="Y37" s="27">
        <v>-30928189</v>
      </c>
      <c r="Z37" s="7">
        <v>-16.22</v>
      </c>
      <c r="AA37" s="25">
        <v>726058328</v>
      </c>
    </row>
    <row r="38" spans="1:27" ht="13.5">
      <c r="A38" s="2" t="s">
        <v>42</v>
      </c>
      <c r="B38" s="8"/>
      <c r="C38" s="19">
        <f aca="true" t="shared" si="7" ref="C38:Y38">SUM(C39:C41)</f>
        <v>2662375689</v>
      </c>
      <c r="D38" s="19">
        <f>SUM(D39:D41)</f>
        <v>0</v>
      </c>
      <c r="E38" s="20">
        <f t="shared" si="7"/>
        <v>3047371026</v>
      </c>
      <c r="F38" s="21">
        <f t="shared" si="7"/>
        <v>3040027023</v>
      </c>
      <c r="G38" s="21">
        <f t="shared" si="7"/>
        <v>186351145</v>
      </c>
      <c r="H38" s="21">
        <f t="shared" si="7"/>
        <v>222206920</v>
      </c>
      <c r="I38" s="21">
        <f t="shared" si="7"/>
        <v>266132174</v>
      </c>
      <c r="J38" s="21">
        <f t="shared" si="7"/>
        <v>674690239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674690239</v>
      </c>
      <c r="X38" s="21">
        <f t="shared" si="7"/>
        <v>671545435</v>
      </c>
      <c r="Y38" s="21">
        <f t="shared" si="7"/>
        <v>3144804</v>
      </c>
      <c r="Z38" s="4">
        <f>+IF(X38&lt;&gt;0,+(Y38/X38)*100,0)</f>
        <v>0.46829355633993697</v>
      </c>
      <c r="AA38" s="19">
        <f>SUM(AA39:AA41)</f>
        <v>3040027023</v>
      </c>
    </row>
    <row r="39" spans="1:27" ht="13.5">
      <c r="A39" s="5" t="s">
        <v>43</v>
      </c>
      <c r="B39" s="3"/>
      <c r="C39" s="22">
        <v>524830208</v>
      </c>
      <c r="D39" s="22"/>
      <c r="E39" s="23">
        <v>597362893</v>
      </c>
      <c r="F39" s="24">
        <v>601939989</v>
      </c>
      <c r="G39" s="24">
        <v>56324878</v>
      </c>
      <c r="H39" s="24">
        <v>42957697</v>
      </c>
      <c r="I39" s="24">
        <v>54114946</v>
      </c>
      <c r="J39" s="24">
        <v>153397521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153397521</v>
      </c>
      <c r="X39" s="24">
        <v>151182451</v>
      </c>
      <c r="Y39" s="24">
        <v>2215070</v>
      </c>
      <c r="Z39" s="6">
        <v>1.47</v>
      </c>
      <c r="AA39" s="22">
        <v>601939989</v>
      </c>
    </row>
    <row r="40" spans="1:27" ht="13.5">
      <c r="A40" s="5" t="s">
        <v>44</v>
      </c>
      <c r="B40" s="3"/>
      <c r="C40" s="22">
        <v>1901701736</v>
      </c>
      <c r="D40" s="22"/>
      <c r="E40" s="23">
        <v>2185070375</v>
      </c>
      <c r="F40" s="24">
        <v>2170879868</v>
      </c>
      <c r="G40" s="24">
        <v>111678094</v>
      </c>
      <c r="H40" s="24">
        <v>159500157</v>
      </c>
      <c r="I40" s="24">
        <v>190490281</v>
      </c>
      <c r="J40" s="24">
        <v>461668532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461668532</v>
      </c>
      <c r="X40" s="24">
        <v>459045586</v>
      </c>
      <c r="Y40" s="24">
        <v>2622946</v>
      </c>
      <c r="Z40" s="6">
        <v>0.57</v>
      </c>
      <c r="AA40" s="22">
        <v>2170879868</v>
      </c>
    </row>
    <row r="41" spans="1:27" ht="13.5">
      <c r="A41" s="5" t="s">
        <v>45</v>
      </c>
      <c r="B41" s="3"/>
      <c r="C41" s="22">
        <v>235843745</v>
      </c>
      <c r="D41" s="22"/>
      <c r="E41" s="23">
        <v>264937758</v>
      </c>
      <c r="F41" s="24">
        <v>267207166</v>
      </c>
      <c r="G41" s="24">
        <v>18348173</v>
      </c>
      <c r="H41" s="24">
        <v>19749066</v>
      </c>
      <c r="I41" s="24">
        <v>21526947</v>
      </c>
      <c r="J41" s="24">
        <v>59624186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59624186</v>
      </c>
      <c r="X41" s="24">
        <v>61317398</v>
      </c>
      <c r="Y41" s="24">
        <v>-1693212</v>
      </c>
      <c r="Z41" s="6">
        <v>-2.76</v>
      </c>
      <c r="AA41" s="22">
        <v>267207166</v>
      </c>
    </row>
    <row r="42" spans="1:27" ht="13.5">
      <c r="A42" s="2" t="s">
        <v>46</v>
      </c>
      <c r="B42" s="8"/>
      <c r="C42" s="19">
        <f aca="true" t="shared" si="8" ref="C42:Y42">SUM(C43:C46)</f>
        <v>12270260227</v>
      </c>
      <c r="D42" s="19">
        <f>SUM(D43:D46)</f>
        <v>0</v>
      </c>
      <c r="E42" s="20">
        <f t="shared" si="8"/>
        <v>13902063678</v>
      </c>
      <c r="F42" s="21">
        <f t="shared" si="8"/>
        <v>13924735959</v>
      </c>
      <c r="G42" s="21">
        <f t="shared" si="8"/>
        <v>422126516</v>
      </c>
      <c r="H42" s="21">
        <f t="shared" si="8"/>
        <v>1426373843</v>
      </c>
      <c r="I42" s="21">
        <f t="shared" si="8"/>
        <v>1408231018</v>
      </c>
      <c r="J42" s="21">
        <f t="shared" si="8"/>
        <v>3256731377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3256731377</v>
      </c>
      <c r="X42" s="21">
        <f t="shared" si="8"/>
        <v>3461865351</v>
      </c>
      <c r="Y42" s="21">
        <f t="shared" si="8"/>
        <v>-205133974</v>
      </c>
      <c r="Z42" s="4">
        <f>+IF(X42&lt;&gt;0,+(Y42/X42)*100,0)</f>
        <v>-5.925533006092934</v>
      </c>
      <c r="AA42" s="19">
        <f>SUM(AA43:AA46)</f>
        <v>13924735959</v>
      </c>
    </row>
    <row r="43" spans="1:27" ht="13.5">
      <c r="A43" s="5" t="s">
        <v>47</v>
      </c>
      <c r="B43" s="3"/>
      <c r="C43" s="22">
        <v>7682668908</v>
      </c>
      <c r="D43" s="22"/>
      <c r="E43" s="23">
        <v>8628237241</v>
      </c>
      <c r="F43" s="24">
        <v>8653184767</v>
      </c>
      <c r="G43" s="24">
        <v>137046894</v>
      </c>
      <c r="H43" s="24">
        <v>1020553237</v>
      </c>
      <c r="I43" s="24">
        <v>961972976</v>
      </c>
      <c r="J43" s="24">
        <v>2119573107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2119573107</v>
      </c>
      <c r="X43" s="24">
        <v>2184581222</v>
      </c>
      <c r="Y43" s="24">
        <v>-65008115</v>
      </c>
      <c r="Z43" s="6">
        <v>-2.98</v>
      </c>
      <c r="AA43" s="22">
        <v>8653184767</v>
      </c>
    </row>
    <row r="44" spans="1:27" ht="13.5">
      <c r="A44" s="5" t="s">
        <v>48</v>
      </c>
      <c r="B44" s="3"/>
      <c r="C44" s="22">
        <v>1955303371</v>
      </c>
      <c r="D44" s="22"/>
      <c r="E44" s="23">
        <v>2227649244</v>
      </c>
      <c r="F44" s="24">
        <v>2203041757</v>
      </c>
      <c r="G44" s="24">
        <v>140272835</v>
      </c>
      <c r="H44" s="24">
        <v>162388371</v>
      </c>
      <c r="I44" s="24">
        <v>199566380</v>
      </c>
      <c r="J44" s="24">
        <v>502227586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502227586</v>
      </c>
      <c r="X44" s="24">
        <v>569200492</v>
      </c>
      <c r="Y44" s="24">
        <v>-66972906</v>
      </c>
      <c r="Z44" s="6">
        <v>-11.77</v>
      </c>
      <c r="AA44" s="22">
        <v>2203041757</v>
      </c>
    </row>
    <row r="45" spans="1:27" ht="13.5">
      <c r="A45" s="5" t="s">
        <v>49</v>
      </c>
      <c r="B45" s="3"/>
      <c r="C45" s="25">
        <v>1182537144</v>
      </c>
      <c r="D45" s="25"/>
      <c r="E45" s="26">
        <v>1360523438</v>
      </c>
      <c r="F45" s="27">
        <v>1382929647</v>
      </c>
      <c r="G45" s="27">
        <v>66040957</v>
      </c>
      <c r="H45" s="27">
        <v>101974597</v>
      </c>
      <c r="I45" s="27">
        <v>107142707</v>
      </c>
      <c r="J45" s="27">
        <v>275158261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275158261</v>
      </c>
      <c r="X45" s="27">
        <v>304280892</v>
      </c>
      <c r="Y45" s="27">
        <v>-29122631</v>
      </c>
      <c r="Z45" s="7">
        <v>-9.57</v>
      </c>
      <c r="AA45" s="25">
        <v>1382929647</v>
      </c>
    </row>
    <row r="46" spans="1:27" ht="13.5">
      <c r="A46" s="5" t="s">
        <v>50</v>
      </c>
      <c r="B46" s="3"/>
      <c r="C46" s="22">
        <v>1449750804</v>
      </c>
      <c r="D46" s="22"/>
      <c r="E46" s="23">
        <v>1685653755</v>
      </c>
      <c r="F46" s="24">
        <v>1685579788</v>
      </c>
      <c r="G46" s="24">
        <v>78765830</v>
      </c>
      <c r="H46" s="24">
        <v>141457638</v>
      </c>
      <c r="I46" s="24">
        <v>139548955</v>
      </c>
      <c r="J46" s="24">
        <v>359772423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359772423</v>
      </c>
      <c r="X46" s="24">
        <v>403802745</v>
      </c>
      <c r="Y46" s="24">
        <v>-44030322</v>
      </c>
      <c r="Z46" s="6">
        <v>-10.9</v>
      </c>
      <c r="AA46" s="22">
        <v>1685579788</v>
      </c>
    </row>
    <row r="47" spans="1:27" ht="13.5">
      <c r="A47" s="2" t="s">
        <v>51</v>
      </c>
      <c r="B47" s="8" t="s">
        <v>52</v>
      </c>
      <c r="C47" s="19">
        <v>85394746</v>
      </c>
      <c r="D47" s="19"/>
      <c r="E47" s="20">
        <v>95478363</v>
      </c>
      <c r="F47" s="21">
        <v>93745712</v>
      </c>
      <c r="G47" s="21">
        <v>11643356</v>
      </c>
      <c r="H47" s="21">
        <v>4881114</v>
      </c>
      <c r="I47" s="21">
        <v>12597513</v>
      </c>
      <c r="J47" s="21">
        <v>29121983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29121983</v>
      </c>
      <c r="X47" s="21">
        <v>18471278</v>
      </c>
      <c r="Y47" s="21">
        <v>10650705</v>
      </c>
      <c r="Z47" s="4">
        <v>57.66</v>
      </c>
      <c r="AA47" s="19">
        <v>93745712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26301729192</v>
      </c>
      <c r="D48" s="40">
        <f>+D28+D32+D38+D42+D47</f>
        <v>0</v>
      </c>
      <c r="E48" s="41">
        <f t="shared" si="9"/>
        <v>28438211143</v>
      </c>
      <c r="F48" s="42">
        <f t="shared" si="9"/>
        <v>29222886856</v>
      </c>
      <c r="G48" s="42">
        <f t="shared" si="9"/>
        <v>1294821711</v>
      </c>
      <c r="H48" s="42">
        <f t="shared" si="9"/>
        <v>2490238942</v>
      </c>
      <c r="I48" s="42">
        <f t="shared" si="9"/>
        <v>2477767475</v>
      </c>
      <c r="J48" s="42">
        <f t="shared" si="9"/>
        <v>6262828128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6262828128</v>
      </c>
      <c r="X48" s="42">
        <f t="shared" si="9"/>
        <v>6690631296</v>
      </c>
      <c r="Y48" s="42">
        <f t="shared" si="9"/>
        <v>-427803168</v>
      </c>
      <c r="Z48" s="43">
        <f>+IF(X48&lt;&gt;0,+(Y48/X48)*100,0)</f>
        <v>-6.394062818194189</v>
      </c>
      <c r="AA48" s="40">
        <f>+AA28+AA32+AA38+AA42+AA47</f>
        <v>29222886856</v>
      </c>
    </row>
    <row r="49" spans="1:27" ht="13.5">
      <c r="A49" s="14" t="s">
        <v>58</v>
      </c>
      <c r="B49" s="15"/>
      <c r="C49" s="44">
        <f aca="true" t="shared" si="10" ref="C49:Y49">+C25-C48</f>
        <v>1822759208</v>
      </c>
      <c r="D49" s="44">
        <f>+D25-D48</f>
        <v>0</v>
      </c>
      <c r="E49" s="45">
        <f t="shared" si="10"/>
        <v>2815626704</v>
      </c>
      <c r="F49" s="46">
        <f t="shared" si="10"/>
        <v>3052685634</v>
      </c>
      <c r="G49" s="46">
        <f t="shared" si="10"/>
        <v>1120129549</v>
      </c>
      <c r="H49" s="46">
        <f t="shared" si="10"/>
        <v>391163310</v>
      </c>
      <c r="I49" s="46">
        <f t="shared" si="10"/>
        <v>-344485791</v>
      </c>
      <c r="J49" s="46">
        <f t="shared" si="10"/>
        <v>1166807068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1166807068</v>
      </c>
      <c r="X49" s="46">
        <f>IF(F25=F48,0,X25-X48)</f>
        <v>1052599237</v>
      </c>
      <c r="Y49" s="46">
        <f t="shared" si="10"/>
        <v>114207831</v>
      </c>
      <c r="Z49" s="47">
        <f>+IF(X49&lt;&gt;0,+(Y49/X49)*100,0)</f>
        <v>10.8500773119979</v>
      </c>
      <c r="AA49" s="44">
        <f>+AA25-AA48</f>
        <v>3052685634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304469221</v>
      </c>
      <c r="F5" s="21">
        <f t="shared" si="0"/>
        <v>304469221</v>
      </c>
      <c r="G5" s="21">
        <f t="shared" si="0"/>
        <v>278401582</v>
      </c>
      <c r="H5" s="21">
        <f t="shared" si="0"/>
        <v>4234851</v>
      </c>
      <c r="I5" s="21">
        <f t="shared" si="0"/>
        <v>3303817</v>
      </c>
      <c r="J5" s="21">
        <f t="shared" si="0"/>
        <v>285940250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285940250</v>
      </c>
      <c r="X5" s="21">
        <f t="shared" si="0"/>
        <v>1048376</v>
      </c>
      <c r="Y5" s="21">
        <f t="shared" si="0"/>
        <v>284891874</v>
      </c>
      <c r="Z5" s="4">
        <f>+IF(X5&lt;&gt;0,+(Y5/X5)*100,0)</f>
        <v>27174.58946026998</v>
      </c>
      <c r="AA5" s="19">
        <f>SUM(AA6:AA8)</f>
        <v>304469221</v>
      </c>
    </row>
    <row r="6" spans="1:27" ht="13.5">
      <c r="A6" s="5" t="s">
        <v>33</v>
      </c>
      <c r="B6" s="3"/>
      <c r="C6" s="22"/>
      <c r="D6" s="22"/>
      <c r="E6" s="23">
        <v>242270</v>
      </c>
      <c r="F6" s="24">
        <v>242270</v>
      </c>
      <c r="G6" s="24">
        <v>5642</v>
      </c>
      <c r="H6" s="24">
        <v>6698</v>
      </c>
      <c r="I6" s="24">
        <v>6428</v>
      </c>
      <c r="J6" s="24">
        <v>18768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18768</v>
      </c>
      <c r="X6" s="24">
        <v>29101</v>
      </c>
      <c r="Y6" s="24">
        <v>-10333</v>
      </c>
      <c r="Z6" s="6">
        <v>-35.51</v>
      </c>
      <c r="AA6" s="22">
        <v>242270</v>
      </c>
    </row>
    <row r="7" spans="1:27" ht="13.5">
      <c r="A7" s="5" t="s">
        <v>34</v>
      </c>
      <c r="B7" s="3"/>
      <c r="C7" s="25"/>
      <c r="D7" s="25"/>
      <c r="E7" s="26">
        <v>289760461</v>
      </c>
      <c r="F7" s="27">
        <v>289760461</v>
      </c>
      <c r="G7" s="27">
        <v>278294046</v>
      </c>
      <c r="H7" s="27">
        <v>3896572</v>
      </c>
      <c r="I7" s="27">
        <v>3157597</v>
      </c>
      <c r="J7" s="27">
        <v>285348215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285348215</v>
      </c>
      <c r="X7" s="27">
        <v>255844985</v>
      </c>
      <c r="Y7" s="27">
        <v>29503230</v>
      </c>
      <c r="Z7" s="7">
        <v>11.53</v>
      </c>
      <c r="AA7" s="25">
        <v>289760461</v>
      </c>
    </row>
    <row r="8" spans="1:27" ht="13.5">
      <c r="A8" s="5" t="s">
        <v>35</v>
      </c>
      <c r="B8" s="3"/>
      <c r="C8" s="22"/>
      <c r="D8" s="22"/>
      <c r="E8" s="23">
        <v>14466490</v>
      </c>
      <c r="F8" s="24">
        <v>14466490</v>
      </c>
      <c r="G8" s="24">
        <v>101894</v>
      </c>
      <c r="H8" s="24">
        <v>331581</v>
      </c>
      <c r="I8" s="24">
        <v>139792</v>
      </c>
      <c r="J8" s="24">
        <v>573267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573267</v>
      </c>
      <c r="X8" s="24">
        <v>-254825710</v>
      </c>
      <c r="Y8" s="24">
        <v>255398977</v>
      </c>
      <c r="Z8" s="6">
        <v>-100.22</v>
      </c>
      <c r="AA8" s="22">
        <v>14466490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85767490</v>
      </c>
      <c r="F9" s="21">
        <f t="shared" si="1"/>
        <v>90701030</v>
      </c>
      <c r="G9" s="21">
        <f t="shared" si="1"/>
        <v>3965164</v>
      </c>
      <c r="H9" s="21">
        <f t="shared" si="1"/>
        <v>3152031</v>
      </c>
      <c r="I9" s="21">
        <f t="shared" si="1"/>
        <v>3489975</v>
      </c>
      <c r="J9" s="21">
        <f t="shared" si="1"/>
        <v>10607170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10607170</v>
      </c>
      <c r="X9" s="21">
        <f t="shared" si="1"/>
        <v>16885960</v>
      </c>
      <c r="Y9" s="21">
        <f t="shared" si="1"/>
        <v>-6278790</v>
      </c>
      <c r="Z9" s="4">
        <f>+IF(X9&lt;&gt;0,+(Y9/X9)*100,0)</f>
        <v>-37.183494453380206</v>
      </c>
      <c r="AA9" s="19">
        <f>SUM(AA10:AA14)</f>
        <v>90701030</v>
      </c>
    </row>
    <row r="10" spans="1:27" ht="13.5">
      <c r="A10" s="5" t="s">
        <v>37</v>
      </c>
      <c r="B10" s="3"/>
      <c r="C10" s="22"/>
      <c r="D10" s="22"/>
      <c r="E10" s="23">
        <v>6257080</v>
      </c>
      <c r="F10" s="24">
        <v>6257080</v>
      </c>
      <c r="G10" s="24">
        <v>119003</v>
      </c>
      <c r="H10" s="24">
        <v>1700638</v>
      </c>
      <c r="I10" s="24">
        <v>123002</v>
      </c>
      <c r="J10" s="24">
        <v>1942643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1942643</v>
      </c>
      <c r="X10" s="24">
        <v>2490425</v>
      </c>
      <c r="Y10" s="24">
        <v>-547782</v>
      </c>
      <c r="Z10" s="6">
        <v>-22</v>
      </c>
      <c r="AA10" s="22">
        <v>6257080</v>
      </c>
    </row>
    <row r="11" spans="1:27" ht="13.5">
      <c r="A11" s="5" t="s">
        <v>38</v>
      </c>
      <c r="B11" s="3"/>
      <c r="C11" s="22"/>
      <c r="D11" s="22"/>
      <c r="E11" s="23">
        <v>5598020</v>
      </c>
      <c r="F11" s="24">
        <v>5598020</v>
      </c>
      <c r="G11" s="24">
        <v>4163</v>
      </c>
      <c r="H11" s="24">
        <v>211</v>
      </c>
      <c r="I11" s="24">
        <v>21884</v>
      </c>
      <c r="J11" s="24">
        <v>26258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26258</v>
      </c>
      <c r="X11" s="24">
        <v>1299602</v>
      </c>
      <c r="Y11" s="24">
        <v>-1273344</v>
      </c>
      <c r="Z11" s="6">
        <v>-97.98</v>
      </c>
      <c r="AA11" s="22">
        <v>5598020</v>
      </c>
    </row>
    <row r="12" spans="1:27" ht="13.5">
      <c r="A12" s="5" t="s">
        <v>39</v>
      </c>
      <c r="B12" s="3"/>
      <c r="C12" s="22"/>
      <c r="D12" s="22"/>
      <c r="E12" s="23">
        <v>23565120</v>
      </c>
      <c r="F12" s="24">
        <v>23565120</v>
      </c>
      <c r="G12" s="24">
        <v>1715728</v>
      </c>
      <c r="H12" s="24">
        <v>1714184</v>
      </c>
      <c r="I12" s="24">
        <v>2418963</v>
      </c>
      <c r="J12" s="24">
        <v>5848875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5848875</v>
      </c>
      <c r="X12" s="24">
        <v>5188030</v>
      </c>
      <c r="Y12" s="24">
        <v>660845</v>
      </c>
      <c r="Z12" s="6">
        <v>12.74</v>
      </c>
      <c r="AA12" s="22">
        <v>23565120</v>
      </c>
    </row>
    <row r="13" spans="1:27" ht="13.5">
      <c r="A13" s="5" t="s">
        <v>40</v>
      </c>
      <c r="B13" s="3"/>
      <c r="C13" s="22"/>
      <c r="D13" s="22"/>
      <c r="E13" s="23">
        <v>50347270</v>
      </c>
      <c r="F13" s="24">
        <v>55280810</v>
      </c>
      <c r="G13" s="24">
        <v>2126270</v>
      </c>
      <c r="H13" s="24">
        <v>-263002</v>
      </c>
      <c r="I13" s="24">
        <v>926126</v>
      </c>
      <c r="J13" s="24">
        <v>2789394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2789394</v>
      </c>
      <c r="X13" s="24">
        <v>7907903</v>
      </c>
      <c r="Y13" s="24">
        <v>-5118509</v>
      </c>
      <c r="Z13" s="6">
        <v>-64.73</v>
      </c>
      <c r="AA13" s="22">
        <v>55280810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12105798</v>
      </c>
      <c r="F15" s="21">
        <f t="shared" si="2"/>
        <v>12105798</v>
      </c>
      <c r="G15" s="21">
        <f t="shared" si="2"/>
        <v>1282735</v>
      </c>
      <c r="H15" s="21">
        <f t="shared" si="2"/>
        <v>735706</v>
      </c>
      <c r="I15" s="21">
        <f t="shared" si="2"/>
        <v>1243438</v>
      </c>
      <c r="J15" s="21">
        <f t="shared" si="2"/>
        <v>3261879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3261879</v>
      </c>
      <c r="X15" s="21">
        <f t="shared" si="2"/>
        <v>2618791</v>
      </c>
      <c r="Y15" s="21">
        <f t="shared" si="2"/>
        <v>643088</v>
      </c>
      <c r="Z15" s="4">
        <f>+IF(X15&lt;&gt;0,+(Y15/X15)*100,0)</f>
        <v>24.55667519859355</v>
      </c>
      <c r="AA15" s="19">
        <f>SUM(AA16:AA18)</f>
        <v>12105798</v>
      </c>
    </row>
    <row r="16" spans="1:27" ht="13.5">
      <c r="A16" s="5" t="s">
        <v>43</v>
      </c>
      <c r="B16" s="3"/>
      <c r="C16" s="22"/>
      <c r="D16" s="22"/>
      <c r="E16" s="23">
        <v>4229420</v>
      </c>
      <c r="F16" s="24">
        <v>4229420</v>
      </c>
      <c r="G16" s="24">
        <v>377779</v>
      </c>
      <c r="H16" s="24">
        <v>538763</v>
      </c>
      <c r="I16" s="24">
        <v>443815</v>
      </c>
      <c r="J16" s="24">
        <v>1360357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1360357</v>
      </c>
      <c r="X16" s="24">
        <v>1023833</v>
      </c>
      <c r="Y16" s="24">
        <v>336524</v>
      </c>
      <c r="Z16" s="6">
        <v>32.87</v>
      </c>
      <c r="AA16" s="22">
        <v>4229420</v>
      </c>
    </row>
    <row r="17" spans="1:27" ht="13.5">
      <c r="A17" s="5" t="s">
        <v>44</v>
      </c>
      <c r="B17" s="3"/>
      <c r="C17" s="22"/>
      <c r="D17" s="22"/>
      <c r="E17" s="23">
        <v>7876378</v>
      </c>
      <c r="F17" s="24">
        <v>7876378</v>
      </c>
      <c r="G17" s="24">
        <v>904956</v>
      </c>
      <c r="H17" s="24">
        <v>196943</v>
      </c>
      <c r="I17" s="24">
        <v>799623</v>
      </c>
      <c r="J17" s="24">
        <v>1901522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1901522</v>
      </c>
      <c r="X17" s="24">
        <v>1594958</v>
      </c>
      <c r="Y17" s="24">
        <v>306564</v>
      </c>
      <c r="Z17" s="6">
        <v>19.22</v>
      </c>
      <c r="AA17" s="22">
        <v>7876378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726489319</v>
      </c>
      <c r="F19" s="21">
        <f t="shared" si="3"/>
        <v>726489319</v>
      </c>
      <c r="G19" s="21">
        <f t="shared" si="3"/>
        <v>126703296</v>
      </c>
      <c r="H19" s="21">
        <f t="shared" si="3"/>
        <v>32476648</v>
      </c>
      <c r="I19" s="21">
        <f t="shared" si="3"/>
        <v>50661464</v>
      </c>
      <c r="J19" s="21">
        <f t="shared" si="3"/>
        <v>209841408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209841408</v>
      </c>
      <c r="X19" s="21">
        <f t="shared" si="3"/>
        <v>238413335</v>
      </c>
      <c r="Y19" s="21">
        <f t="shared" si="3"/>
        <v>-28571927</v>
      </c>
      <c r="Z19" s="4">
        <f>+IF(X19&lt;&gt;0,+(Y19/X19)*100,0)</f>
        <v>-11.984198367092176</v>
      </c>
      <c r="AA19" s="19">
        <f>SUM(AA20:AA23)</f>
        <v>726489319</v>
      </c>
    </row>
    <row r="20" spans="1:27" ht="13.5">
      <c r="A20" s="5" t="s">
        <v>47</v>
      </c>
      <c r="B20" s="3"/>
      <c r="C20" s="22"/>
      <c r="D20" s="22"/>
      <c r="E20" s="23">
        <v>434801330</v>
      </c>
      <c r="F20" s="24">
        <v>434801330</v>
      </c>
      <c r="G20" s="24">
        <v>36669727</v>
      </c>
      <c r="H20" s="24">
        <v>27174870</v>
      </c>
      <c r="I20" s="24">
        <v>40938838</v>
      </c>
      <c r="J20" s="24">
        <v>104783435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104783435</v>
      </c>
      <c r="X20" s="24">
        <v>115197213</v>
      </c>
      <c r="Y20" s="24">
        <v>-10413778</v>
      </c>
      <c r="Z20" s="6">
        <v>-9.04</v>
      </c>
      <c r="AA20" s="22">
        <v>434801330</v>
      </c>
    </row>
    <row r="21" spans="1:27" ht="13.5">
      <c r="A21" s="5" t="s">
        <v>48</v>
      </c>
      <c r="B21" s="3"/>
      <c r="C21" s="22"/>
      <c r="D21" s="22"/>
      <c r="E21" s="23">
        <v>132390987</v>
      </c>
      <c r="F21" s="24">
        <v>132390987</v>
      </c>
      <c r="G21" s="24">
        <v>7859579</v>
      </c>
      <c r="H21" s="24">
        <v>3562730</v>
      </c>
      <c r="I21" s="24">
        <v>7496762</v>
      </c>
      <c r="J21" s="24">
        <v>18919071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18919071</v>
      </c>
      <c r="X21" s="24">
        <v>21162731</v>
      </c>
      <c r="Y21" s="24">
        <v>-2243660</v>
      </c>
      <c r="Z21" s="6">
        <v>-10.6</v>
      </c>
      <c r="AA21" s="22">
        <v>132390987</v>
      </c>
    </row>
    <row r="22" spans="1:27" ht="13.5">
      <c r="A22" s="5" t="s">
        <v>49</v>
      </c>
      <c r="B22" s="3"/>
      <c r="C22" s="25"/>
      <c r="D22" s="25"/>
      <c r="E22" s="26">
        <v>91363585</v>
      </c>
      <c r="F22" s="27">
        <v>91363585</v>
      </c>
      <c r="G22" s="27">
        <v>46077897</v>
      </c>
      <c r="H22" s="27">
        <v>1612198</v>
      </c>
      <c r="I22" s="27">
        <v>1349134</v>
      </c>
      <c r="J22" s="27">
        <v>49039229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49039229</v>
      </c>
      <c r="X22" s="27">
        <v>54932727</v>
      </c>
      <c r="Y22" s="27">
        <v>-5893498</v>
      </c>
      <c r="Z22" s="7">
        <v>-10.73</v>
      </c>
      <c r="AA22" s="25">
        <v>91363585</v>
      </c>
    </row>
    <row r="23" spans="1:27" ht="13.5">
      <c r="A23" s="5" t="s">
        <v>50</v>
      </c>
      <c r="B23" s="3"/>
      <c r="C23" s="22"/>
      <c r="D23" s="22"/>
      <c r="E23" s="23">
        <v>67933417</v>
      </c>
      <c r="F23" s="24">
        <v>67933417</v>
      </c>
      <c r="G23" s="24">
        <v>36096093</v>
      </c>
      <c r="H23" s="24">
        <v>126850</v>
      </c>
      <c r="I23" s="24">
        <v>876730</v>
      </c>
      <c r="J23" s="24">
        <v>37099673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37099673</v>
      </c>
      <c r="X23" s="24">
        <v>47120664</v>
      </c>
      <c r="Y23" s="24">
        <v>-10020991</v>
      </c>
      <c r="Z23" s="6">
        <v>-21.27</v>
      </c>
      <c r="AA23" s="22">
        <v>67933417</v>
      </c>
    </row>
    <row r="24" spans="1:27" ht="13.5">
      <c r="A24" s="2" t="s">
        <v>51</v>
      </c>
      <c r="B24" s="8" t="s">
        <v>52</v>
      </c>
      <c r="C24" s="19"/>
      <c r="D24" s="19"/>
      <c r="E24" s="20">
        <v>2160000</v>
      </c>
      <c r="F24" s="21">
        <v>2160000</v>
      </c>
      <c r="G24" s="21">
        <v>3300</v>
      </c>
      <c r="H24" s="21">
        <v>3300</v>
      </c>
      <c r="I24" s="21">
        <v>3300</v>
      </c>
      <c r="J24" s="21">
        <v>9900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9900</v>
      </c>
      <c r="X24" s="21">
        <v>54999</v>
      </c>
      <c r="Y24" s="21">
        <v>-45099</v>
      </c>
      <c r="Z24" s="4">
        <v>-82</v>
      </c>
      <c r="AA24" s="19">
        <v>2160000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1130991828</v>
      </c>
      <c r="F25" s="42">
        <f t="shared" si="4"/>
        <v>1135925368</v>
      </c>
      <c r="G25" s="42">
        <f t="shared" si="4"/>
        <v>410356077</v>
      </c>
      <c r="H25" s="42">
        <f t="shared" si="4"/>
        <v>40602536</v>
      </c>
      <c r="I25" s="42">
        <f t="shared" si="4"/>
        <v>58701994</v>
      </c>
      <c r="J25" s="42">
        <f t="shared" si="4"/>
        <v>509660607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509660607</v>
      </c>
      <c r="X25" s="42">
        <f t="shared" si="4"/>
        <v>259021461</v>
      </c>
      <c r="Y25" s="42">
        <f t="shared" si="4"/>
        <v>250639146</v>
      </c>
      <c r="Z25" s="43">
        <f>+IF(X25&lt;&gt;0,+(Y25/X25)*100,0)</f>
        <v>96.76385309246635</v>
      </c>
      <c r="AA25" s="40">
        <f>+AA5+AA9+AA15+AA19+AA24</f>
        <v>1135925368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255403012</v>
      </c>
      <c r="F28" s="21">
        <f t="shared" si="5"/>
        <v>255403012</v>
      </c>
      <c r="G28" s="21">
        <f t="shared" si="5"/>
        <v>11519434</v>
      </c>
      <c r="H28" s="21">
        <f t="shared" si="5"/>
        <v>10097669</v>
      </c>
      <c r="I28" s="21">
        <f t="shared" si="5"/>
        <v>13787373</v>
      </c>
      <c r="J28" s="21">
        <f t="shared" si="5"/>
        <v>35404476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35404476</v>
      </c>
      <c r="X28" s="21">
        <f t="shared" si="5"/>
        <v>47076471</v>
      </c>
      <c r="Y28" s="21">
        <f t="shared" si="5"/>
        <v>-11671995</v>
      </c>
      <c r="Z28" s="4">
        <f>+IF(X28&lt;&gt;0,+(Y28/X28)*100,0)</f>
        <v>-24.7936915237338</v>
      </c>
      <c r="AA28" s="19">
        <f>SUM(AA29:AA31)</f>
        <v>255403012</v>
      </c>
    </row>
    <row r="29" spans="1:27" ht="13.5">
      <c r="A29" s="5" t="s">
        <v>33</v>
      </c>
      <c r="B29" s="3"/>
      <c r="C29" s="22"/>
      <c r="D29" s="22"/>
      <c r="E29" s="23">
        <v>61537913</v>
      </c>
      <c r="F29" s="24">
        <v>61537913</v>
      </c>
      <c r="G29" s="24">
        <v>2714919</v>
      </c>
      <c r="H29" s="24">
        <v>2430110</v>
      </c>
      <c r="I29" s="24">
        <v>2974785</v>
      </c>
      <c r="J29" s="24">
        <v>8119814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8119814</v>
      </c>
      <c r="X29" s="24">
        <v>13505969</v>
      </c>
      <c r="Y29" s="24">
        <v>-5386155</v>
      </c>
      <c r="Z29" s="6">
        <v>-39.88</v>
      </c>
      <c r="AA29" s="22">
        <v>61537913</v>
      </c>
    </row>
    <row r="30" spans="1:27" ht="13.5">
      <c r="A30" s="5" t="s">
        <v>34</v>
      </c>
      <c r="B30" s="3"/>
      <c r="C30" s="25"/>
      <c r="D30" s="25"/>
      <c r="E30" s="26">
        <v>72996580</v>
      </c>
      <c r="F30" s="27">
        <v>72996580</v>
      </c>
      <c r="G30" s="27">
        <v>2793013</v>
      </c>
      <c r="H30" s="27">
        <v>2286611</v>
      </c>
      <c r="I30" s="27">
        <v>3633685</v>
      </c>
      <c r="J30" s="27">
        <v>8713309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8713309</v>
      </c>
      <c r="X30" s="27">
        <v>12636527</v>
      </c>
      <c r="Y30" s="27">
        <v>-3923218</v>
      </c>
      <c r="Z30" s="7">
        <v>-31.05</v>
      </c>
      <c r="AA30" s="25">
        <v>72996580</v>
      </c>
    </row>
    <row r="31" spans="1:27" ht="13.5">
      <c r="A31" s="5" t="s">
        <v>35</v>
      </c>
      <c r="B31" s="3"/>
      <c r="C31" s="22"/>
      <c r="D31" s="22"/>
      <c r="E31" s="23">
        <v>120868519</v>
      </c>
      <c r="F31" s="24">
        <v>120868519</v>
      </c>
      <c r="G31" s="24">
        <v>6011502</v>
      </c>
      <c r="H31" s="24">
        <v>5380948</v>
      </c>
      <c r="I31" s="24">
        <v>7178903</v>
      </c>
      <c r="J31" s="24">
        <v>18571353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18571353</v>
      </c>
      <c r="X31" s="24">
        <v>20933975</v>
      </c>
      <c r="Y31" s="24">
        <v>-2362622</v>
      </c>
      <c r="Z31" s="6">
        <v>-11.29</v>
      </c>
      <c r="AA31" s="22">
        <v>120868519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153494779</v>
      </c>
      <c r="F32" s="21">
        <f t="shared" si="6"/>
        <v>153494779</v>
      </c>
      <c r="G32" s="21">
        <f t="shared" si="6"/>
        <v>7763595</v>
      </c>
      <c r="H32" s="21">
        <f t="shared" si="6"/>
        <v>10893398</v>
      </c>
      <c r="I32" s="21">
        <f t="shared" si="6"/>
        <v>10880520</v>
      </c>
      <c r="J32" s="21">
        <f t="shared" si="6"/>
        <v>29537513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29537513</v>
      </c>
      <c r="X32" s="21">
        <f t="shared" si="6"/>
        <v>35201240</v>
      </c>
      <c r="Y32" s="21">
        <f t="shared" si="6"/>
        <v>-5663727</v>
      </c>
      <c r="Z32" s="4">
        <f>+IF(X32&lt;&gt;0,+(Y32/X32)*100,0)</f>
        <v>-16.08956673117197</v>
      </c>
      <c r="AA32" s="19">
        <f>SUM(AA33:AA37)</f>
        <v>153494779</v>
      </c>
    </row>
    <row r="33" spans="1:27" ht="13.5">
      <c r="A33" s="5" t="s">
        <v>37</v>
      </c>
      <c r="B33" s="3"/>
      <c r="C33" s="22"/>
      <c r="D33" s="22"/>
      <c r="E33" s="23">
        <v>23945692</v>
      </c>
      <c r="F33" s="24">
        <v>23945692</v>
      </c>
      <c r="G33" s="24">
        <v>1587985</v>
      </c>
      <c r="H33" s="24">
        <v>1591497</v>
      </c>
      <c r="I33" s="24">
        <v>1687535</v>
      </c>
      <c r="J33" s="24">
        <v>4867017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4867017</v>
      </c>
      <c r="X33" s="24">
        <v>5538184</v>
      </c>
      <c r="Y33" s="24">
        <v>-671167</v>
      </c>
      <c r="Z33" s="6">
        <v>-12.12</v>
      </c>
      <c r="AA33" s="22">
        <v>23945692</v>
      </c>
    </row>
    <row r="34" spans="1:27" ht="13.5">
      <c r="A34" s="5" t="s">
        <v>38</v>
      </c>
      <c r="B34" s="3"/>
      <c r="C34" s="22"/>
      <c r="D34" s="22"/>
      <c r="E34" s="23">
        <v>27953438</v>
      </c>
      <c r="F34" s="24">
        <v>27953438</v>
      </c>
      <c r="G34" s="24">
        <v>1559426</v>
      </c>
      <c r="H34" s="24">
        <v>1848648</v>
      </c>
      <c r="I34" s="24">
        <v>2172012</v>
      </c>
      <c r="J34" s="24">
        <v>5580086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5580086</v>
      </c>
      <c r="X34" s="24">
        <v>7304697</v>
      </c>
      <c r="Y34" s="24">
        <v>-1724611</v>
      </c>
      <c r="Z34" s="6">
        <v>-23.61</v>
      </c>
      <c r="AA34" s="22">
        <v>27953438</v>
      </c>
    </row>
    <row r="35" spans="1:27" ht="13.5">
      <c r="A35" s="5" t="s">
        <v>39</v>
      </c>
      <c r="B35" s="3"/>
      <c r="C35" s="22"/>
      <c r="D35" s="22"/>
      <c r="E35" s="23">
        <v>59624575</v>
      </c>
      <c r="F35" s="24">
        <v>59624575</v>
      </c>
      <c r="G35" s="24">
        <v>3543401</v>
      </c>
      <c r="H35" s="24">
        <v>3142106</v>
      </c>
      <c r="I35" s="24">
        <v>5461712</v>
      </c>
      <c r="J35" s="24">
        <v>12147219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12147219</v>
      </c>
      <c r="X35" s="24">
        <v>13021404</v>
      </c>
      <c r="Y35" s="24">
        <v>-874185</v>
      </c>
      <c r="Z35" s="6">
        <v>-6.71</v>
      </c>
      <c r="AA35" s="22">
        <v>59624575</v>
      </c>
    </row>
    <row r="36" spans="1:27" ht="13.5">
      <c r="A36" s="5" t="s">
        <v>40</v>
      </c>
      <c r="B36" s="3"/>
      <c r="C36" s="22"/>
      <c r="D36" s="22"/>
      <c r="E36" s="23">
        <v>41950454</v>
      </c>
      <c r="F36" s="24">
        <v>41950454</v>
      </c>
      <c r="G36" s="24">
        <v>1072783</v>
      </c>
      <c r="H36" s="24">
        <v>4311147</v>
      </c>
      <c r="I36" s="24">
        <v>1559261</v>
      </c>
      <c r="J36" s="24">
        <v>6943191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6943191</v>
      </c>
      <c r="X36" s="24">
        <v>9336955</v>
      </c>
      <c r="Y36" s="24">
        <v>-2393764</v>
      </c>
      <c r="Z36" s="6">
        <v>-25.64</v>
      </c>
      <c r="AA36" s="22">
        <v>41950454</v>
      </c>
    </row>
    <row r="37" spans="1:27" ht="13.5">
      <c r="A37" s="5" t="s">
        <v>41</v>
      </c>
      <c r="B37" s="3"/>
      <c r="C37" s="25"/>
      <c r="D37" s="25"/>
      <c r="E37" s="26">
        <v>20620</v>
      </c>
      <c r="F37" s="27">
        <v>20620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>
        <v>20620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97492441</v>
      </c>
      <c r="F38" s="21">
        <f t="shared" si="7"/>
        <v>97492441</v>
      </c>
      <c r="G38" s="21">
        <f t="shared" si="7"/>
        <v>3766349</v>
      </c>
      <c r="H38" s="21">
        <f t="shared" si="7"/>
        <v>2972452</v>
      </c>
      <c r="I38" s="21">
        <f t="shared" si="7"/>
        <v>4331940</v>
      </c>
      <c r="J38" s="21">
        <f t="shared" si="7"/>
        <v>11070741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11070741</v>
      </c>
      <c r="X38" s="21">
        <f t="shared" si="7"/>
        <v>12478582</v>
      </c>
      <c r="Y38" s="21">
        <f t="shared" si="7"/>
        <v>-1407841</v>
      </c>
      <c r="Z38" s="4">
        <f>+IF(X38&lt;&gt;0,+(Y38/X38)*100,0)</f>
        <v>-11.282059131398103</v>
      </c>
      <c r="AA38" s="19">
        <f>SUM(AA39:AA41)</f>
        <v>97492441</v>
      </c>
    </row>
    <row r="39" spans="1:27" ht="13.5">
      <c r="A39" s="5" t="s">
        <v>43</v>
      </c>
      <c r="B39" s="3"/>
      <c r="C39" s="22"/>
      <c r="D39" s="22"/>
      <c r="E39" s="23">
        <v>34215841</v>
      </c>
      <c r="F39" s="24">
        <v>34215841</v>
      </c>
      <c r="G39" s="24">
        <v>1974854</v>
      </c>
      <c r="H39" s="24">
        <v>1584229</v>
      </c>
      <c r="I39" s="24">
        <v>2419499</v>
      </c>
      <c r="J39" s="24">
        <v>5978582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5978582</v>
      </c>
      <c r="X39" s="24">
        <v>6796358</v>
      </c>
      <c r="Y39" s="24">
        <v>-817776</v>
      </c>
      <c r="Z39" s="6">
        <v>-12.03</v>
      </c>
      <c r="AA39" s="22">
        <v>34215841</v>
      </c>
    </row>
    <row r="40" spans="1:27" ht="13.5">
      <c r="A40" s="5" t="s">
        <v>44</v>
      </c>
      <c r="B40" s="3"/>
      <c r="C40" s="22"/>
      <c r="D40" s="22"/>
      <c r="E40" s="23">
        <v>60605400</v>
      </c>
      <c r="F40" s="24">
        <v>60605400</v>
      </c>
      <c r="G40" s="24">
        <v>1570760</v>
      </c>
      <c r="H40" s="24">
        <v>1183836</v>
      </c>
      <c r="I40" s="24">
        <v>1712624</v>
      </c>
      <c r="J40" s="24">
        <v>4467220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4467220</v>
      </c>
      <c r="X40" s="24">
        <v>5033638</v>
      </c>
      <c r="Y40" s="24">
        <v>-566418</v>
      </c>
      <c r="Z40" s="6">
        <v>-11.25</v>
      </c>
      <c r="AA40" s="22">
        <v>60605400</v>
      </c>
    </row>
    <row r="41" spans="1:27" ht="13.5">
      <c r="A41" s="5" t="s">
        <v>45</v>
      </c>
      <c r="B41" s="3"/>
      <c r="C41" s="22"/>
      <c r="D41" s="22"/>
      <c r="E41" s="23">
        <v>2671200</v>
      </c>
      <c r="F41" s="24">
        <v>2671200</v>
      </c>
      <c r="G41" s="24">
        <v>220735</v>
      </c>
      <c r="H41" s="24">
        <v>204387</v>
      </c>
      <c r="I41" s="24">
        <v>199817</v>
      </c>
      <c r="J41" s="24">
        <v>624939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624939</v>
      </c>
      <c r="X41" s="24">
        <v>648586</v>
      </c>
      <c r="Y41" s="24">
        <v>-23647</v>
      </c>
      <c r="Z41" s="6">
        <v>-3.65</v>
      </c>
      <c r="AA41" s="22">
        <v>2671200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608606276</v>
      </c>
      <c r="F42" s="21">
        <f t="shared" si="8"/>
        <v>608606276</v>
      </c>
      <c r="G42" s="21">
        <f t="shared" si="8"/>
        <v>8553839</v>
      </c>
      <c r="H42" s="21">
        <f t="shared" si="8"/>
        <v>43302440</v>
      </c>
      <c r="I42" s="21">
        <f t="shared" si="8"/>
        <v>48344267</v>
      </c>
      <c r="J42" s="21">
        <f t="shared" si="8"/>
        <v>100200546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100200546</v>
      </c>
      <c r="X42" s="21">
        <f t="shared" si="8"/>
        <v>114876157</v>
      </c>
      <c r="Y42" s="21">
        <f t="shared" si="8"/>
        <v>-14675611</v>
      </c>
      <c r="Z42" s="4">
        <f>+IF(X42&lt;&gt;0,+(Y42/X42)*100,0)</f>
        <v>-12.775158382082715</v>
      </c>
      <c r="AA42" s="19">
        <f>SUM(AA43:AA46)</f>
        <v>608606276</v>
      </c>
    </row>
    <row r="43" spans="1:27" ht="13.5">
      <c r="A43" s="5" t="s">
        <v>47</v>
      </c>
      <c r="B43" s="3"/>
      <c r="C43" s="22"/>
      <c r="D43" s="22"/>
      <c r="E43" s="23">
        <v>363006295</v>
      </c>
      <c r="F43" s="24">
        <v>363006295</v>
      </c>
      <c r="G43" s="24">
        <v>2271023</v>
      </c>
      <c r="H43" s="24">
        <v>36929434</v>
      </c>
      <c r="I43" s="24">
        <v>37541393</v>
      </c>
      <c r="J43" s="24">
        <v>76741850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76741850</v>
      </c>
      <c r="X43" s="24">
        <v>80555701</v>
      </c>
      <c r="Y43" s="24">
        <v>-3813851</v>
      </c>
      <c r="Z43" s="6">
        <v>-4.73</v>
      </c>
      <c r="AA43" s="22">
        <v>363006295</v>
      </c>
    </row>
    <row r="44" spans="1:27" ht="13.5">
      <c r="A44" s="5" t="s">
        <v>48</v>
      </c>
      <c r="B44" s="3"/>
      <c r="C44" s="22"/>
      <c r="D44" s="22"/>
      <c r="E44" s="23">
        <v>87734103</v>
      </c>
      <c r="F44" s="24">
        <v>87734103</v>
      </c>
      <c r="G44" s="24">
        <v>1896960</v>
      </c>
      <c r="H44" s="24">
        <v>1636836</v>
      </c>
      <c r="I44" s="24">
        <v>3631477</v>
      </c>
      <c r="J44" s="24">
        <v>7165273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7165273</v>
      </c>
      <c r="X44" s="24">
        <v>11493900</v>
      </c>
      <c r="Y44" s="24">
        <v>-4328627</v>
      </c>
      <c r="Z44" s="6">
        <v>-37.66</v>
      </c>
      <c r="AA44" s="22">
        <v>87734103</v>
      </c>
    </row>
    <row r="45" spans="1:27" ht="13.5">
      <c r="A45" s="5" t="s">
        <v>49</v>
      </c>
      <c r="B45" s="3"/>
      <c r="C45" s="25"/>
      <c r="D45" s="25"/>
      <c r="E45" s="26">
        <v>105611119</v>
      </c>
      <c r="F45" s="27">
        <v>105611119</v>
      </c>
      <c r="G45" s="27">
        <v>2736269</v>
      </c>
      <c r="H45" s="27">
        <v>3238855</v>
      </c>
      <c r="I45" s="27">
        <v>4079408</v>
      </c>
      <c r="J45" s="27">
        <v>10054532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10054532</v>
      </c>
      <c r="X45" s="27">
        <v>14204540</v>
      </c>
      <c r="Y45" s="27">
        <v>-4150008</v>
      </c>
      <c r="Z45" s="7">
        <v>-29.22</v>
      </c>
      <c r="AA45" s="25">
        <v>105611119</v>
      </c>
    </row>
    <row r="46" spans="1:27" ht="13.5">
      <c r="A46" s="5" t="s">
        <v>50</v>
      </c>
      <c r="B46" s="3"/>
      <c r="C46" s="22"/>
      <c r="D46" s="22"/>
      <c r="E46" s="23">
        <v>52254759</v>
      </c>
      <c r="F46" s="24">
        <v>52254759</v>
      </c>
      <c r="G46" s="24">
        <v>1649587</v>
      </c>
      <c r="H46" s="24">
        <v>1497315</v>
      </c>
      <c r="I46" s="24">
        <v>3091989</v>
      </c>
      <c r="J46" s="24">
        <v>6238891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6238891</v>
      </c>
      <c r="X46" s="24">
        <v>8622016</v>
      </c>
      <c r="Y46" s="24">
        <v>-2383125</v>
      </c>
      <c r="Z46" s="6">
        <v>-27.64</v>
      </c>
      <c r="AA46" s="22">
        <v>52254759</v>
      </c>
    </row>
    <row r="47" spans="1:27" ht="13.5">
      <c r="A47" s="2" t="s">
        <v>51</v>
      </c>
      <c r="B47" s="8" t="s">
        <v>52</v>
      </c>
      <c r="C47" s="19"/>
      <c r="D47" s="19"/>
      <c r="E47" s="20">
        <v>6215220</v>
      </c>
      <c r="F47" s="21">
        <v>6215220</v>
      </c>
      <c r="G47" s="21">
        <v>192242</v>
      </c>
      <c r="H47" s="21">
        <v>108317</v>
      </c>
      <c r="I47" s="21">
        <v>179905</v>
      </c>
      <c r="J47" s="21">
        <v>480464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480464</v>
      </c>
      <c r="X47" s="21">
        <v>1442367</v>
      </c>
      <c r="Y47" s="21">
        <v>-961903</v>
      </c>
      <c r="Z47" s="4">
        <v>-66.69</v>
      </c>
      <c r="AA47" s="19">
        <v>6215220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1121211728</v>
      </c>
      <c r="F48" s="42">
        <f t="shared" si="9"/>
        <v>1121211728</v>
      </c>
      <c r="G48" s="42">
        <f t="shared" si="9"/>
        <v>31795459</v>
      </c>
      <c r="H48" s="42">
        <f t="shared" si="9"/>
        <v>67374276</v>
      </c>
      <c r="I48" s="42">
        <f t="shared" si="9"/>
        <v>77524005</v>
      </c>
      <c r="J48" s="42">
        <f t="shared" si="9"/>
        <v>176693740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176693740</v>
      </c>
      <c r="X48" s="42">
        <f t="shared" si="9"/>
        <v>211074817</v>
      </c>
      <c r="Y48" s="42">
        <f t="shared" si="9"/>
        <v>-34381077</v>
      </c>
      <c r="Z48" s="43">
        <f>+IF(X48&lt;&gt;0,+(Y48/X48)*100,0)</f>
        <v>-16.28857363879652</v>
      </c>
      <c r="AA48" s="40">
        <f>+AA28+AA32+AA38+AA42+AA47</f>
        <v>1121211728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9780100</v>
      </c>
      <c r="F49" s="46">
        <f t="shared" si="10"/>
        <v>14713640</v>
      </c>
      <c r="G49" s="46">
        <f t="shared" si="10"/>
        <v>378560618</v>
      </c>
      <c r="H49" s="46">
        <f t="shared" si="10"/>
        <v>-26771740</v>
      </c>
      <c r="I49" s="46">
        <f t="shared" si="10"/>
        <v>-18822011</v>
      </c>
      <c r="J49" s="46">
        <f t="shared" si="10"/>
        <v>332966867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332966867</v>
      </c>
      <c r="X49" s="46">
        <f>IF(F25=F48,0,X25-X48)</f>
        <v>47946644</v>
      </c>
      <c r="Y49" s="46">
        <f t="shared" si="10"/>
        <v>285020223</v>
      </c>
      <c r="Z49" s="47">
        <f>+IF(X49&lt;&gt;0,+(Y49/X49)*100,0)</f>
        <v>594.4529152029911</v>
      </c>
      <c r="AA49" s="44">
        <f>+AA25-AA48</f>
        <v>14713640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157244028</v>
      </c>
      <c r="D5" s="19">
        <f>SUM(D6:D8)</f>
        <v>0</v>
      </c>
      <c r="E5" s="20">
        <f t="shared" si="0"/>
        <v>132333170</v>
      </c>
      <c r="F5" s="21">
        <f t="shared" si="0"/>
        <v>132333169</v>
      </c>
      <c r="G5" s="21">
        <f t="shared" si="0"/>
        <v>17666588</v>
      </c>
      <c r="H5" s="21">
        <f t="shared" si="0"/>
        <v>11188068</v>
      </c>
      <c r="I5" s="21">
        <f t="shared" si="0"/>
        <v>8269710</v>
      </c>
      <c r="J5" s="21">
        <f t="shared" si="0"/>
        <v>37124366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37124366</v>
      </c>
      <c r="X5" s="21">
        <f t="shared" si="0"/>
        <v>34446553</v>
      </c>
      <c r="Y5" s="21">
        <f t="shared" si="0"/>
        <v>2677813</v>
      </c>
      <c r="Z5" s="4">
        <f>+IF(X5&lt;&gt;0,+(Y5/X5)*100,0)</f>
        <v>7.773819923288115</v>
      </c>
      <c r="AA5" s="19">
        <f>SUM(AA6:AA8)</f>
        <v>132333169</v>
      </c>
    </row>
    <row r="6" spans="1:27" ht="13.5">
      <c r="A6" s="5" t="s">
        <v>33</v>
      </c>
      <c r="B6" s="3"/>
      <c r="C6" s="22">
        <v>425239</v>
      </c>
      <c r="D6" s="22"/>
      <c r="E6" s="23">
        <v>720560</v>
      </c>
      <c r="F6" s="24">
        <v>720560</v>
      </c>
      <c r="G6" s="24">
        <v>22878</v>
      </c>
      <c r="H6" s="24">
        <v>8039</v>
      </c>
      <c r="I6" s="24">
        <v>112368</v>
      </c>
      <c r="J6" s="24">
        <v>143285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143285</v>
      </c>
      <c r="X6" s="24">
        <v>184789</v>
      </c>
      <c r="Y6" s="24">
        <v>-41504</v>
      </c>
      <c r="Z6" s="6">
        <v>-22.46</v>
      </c>
      <c r="AA6" s="22">
        <v>720560</v>
      </c>
    </row>
    <row r="7" spans="1:27" ht="13.5">
      <c r="A7" s="5" t="s">
        <v>34</v>
      </c>
      <c r="B7" s="3"/>
      <c r="C7" s="25">
        <v>148888061</v>
      </c>
      <c r="D7" s="25"/>
      <c r="E7" s="26">
        <v>127872875</v>
      </c>
      <c r="F7" s="27">
        <v>127872875</v>
      </c>
      <c r="G7" s="27">
        <v>17614663</v>
      </c>
      <c r="H7" s="27">
        <v>11046670</v>
      </c>
      <c r="I7" s="27">
        <v>8184949</v>
      </c>
      <c r="J7" s="27">
        <v>36846282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36846282</v>
      </c>
      <c r="X7" s="27">
        <v>33583802</v>
      </c>
      <c r="Y7" s="27">
        <v>3262480</v>
      </c>
      <c r="Z7" s="7">
        <v>9.71</v>
      </c>
      <c r="AA7" s="25">
        <v>127872875</v>
      </c>
    </row>
    <row r="8" spans="1:27" ht="13.5">
      <c r="A8" s="5" t="s">
        <v>35</v>
      </c>
      <c r="B8" s="3"/>
      <c r="C8" s="22">
        <v>7930728</v>
      </c>
      <c r="D8" s="22"/>
      <c r="E8" s="23">
        <v>3739735</v>
      </c>
      <c r="F8" s="24">
        <v>3739734</v>
      </c>
      <c r="G8" s="24">
        <v>29047</v>
      </c>
      <c r="H8" s="24">
        <v>133359</v>
      </c>
      <c r="I8" s="24">
        <v>-27607</v>
      </c>
      <c r="J8" s="24">
        <v>134799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134799</v>
      </c>
      <c r="X8" s="24">
        <v>677962</v>
      </c>
      <c r="Y8" s="24">
        <v>-543163</v>
      </c>
      <c r="Z8" s="6">
        <v>-80.12</v>
      </c>
      <c r="AA8" s="22">
        <v>3739734</v>
      </c>
    </row>
    <row r="9" spans="1:27" ht="13.5">
      <c r="A9" s="2" t="s">
        <v>36</v>
      </c>
      <c r="B9" s="3"/>
      <c r="C9" s="19">
        <f aca="true" t="shared" si="1" ref="C9:Y9">SUM(C10:C14)</f>
        <v>106836735</v>
      </c>
      <c r="D9" s="19">
        <f>SUM(D10:D14)</f>
        <v>0</v>
      </c>
      <c r="E9" s="20">
        <f t="shared" si="1"/>
        <v>52665295</v>
      </c>
      <c r="F9" s="21">
        <f t="shared" si="1"/>
        <v>52665295</v>
      </c>
      <c r="G9" s="21">
        <f t="shared" si="1"/>
        <v>3667157</v>
      </c>
      <c r="H9" s="21">
        <f t="shared" si="1"/>
        <v>5595815</v>
      </c>
      <c r="I9" s="21">
        <f t="shared" si="1"/>
        <v>275387</v>
      </c>
      <c r="J9" s="21">
        <f t="shared" si="1"/>
        <v>9538359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9538359</v>
      </c>
      <c r="X9" s="21">
        <f t="shared" si="1"/>
        <v>13612348</v>
      </c>
      <c r="Y9" s="21">
        <f t="shared" si="1"/>
        <v>-4073989</v>
      </c>
      <c r="Z9" s="4">
        <f>+IF(X9&lt;&gt;0,+(Y9/X9)*100,0)</f>
        <v>-29.92862803683832</v>
      </c>
      <c r="AA9" s="19">
        <f>SUM(AA10:AA14)</f>
        <v>52665295</v>
      </c>
    </row>
    <row r="10" spans="1:27" ht="13.5">
      <c r="A10" s="5" t="s">
        <v>37</v>
      </c>
      <c r="B10" s="3"/>
      <c r="C10" s="22">
        <v>10309765</v>
      </c>
      <c r="D10" s="22"/>
      <c r="E10" s="23">
        <v>8727590</v>
      </c>
      <c r="F10" s="24">
        <v>8727590</v>
      </c>
      <c r="G10" s="24">
        <v>19788</v>
      </c>
      <c r="H10" s="24">
        <v>5584252</v>
      </c>
      <c r="I10" s="24">
        <v>365196</v>
      </c>
      <c r="J10" s="24">
        <v>5969236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5969236</v>
      </c>
      <c r="X10" s="24">
        <v>3836600</v>
      </c>
      <c r="Y10" s="24">
        <v>2132636</v>
      </c>
      <c r="Z10" s="6">
        <v>55.59</v>
      </c>
      <c r="AA10" s="22">
        <v>8727590</v>
      </c>
    </row>
    <row r="11" spans="1:27" ht="13.5">
      <c r="A11" s="5" t="s">
        <v>38</v>
      </c>
      <c r="B11" s="3"/>
      <c r="C11" s="22">
        <v>-1462521</v>
      </c>
      <c r="D11" s="22"/>
      <c r="E11" s="23">
        <v>2194160</v>
      </c>
      <c r="F11" s="24">
        <v>2194160</v>
      </c>
      <c r="G11" s="24">
        <v>-163638</v>
      </c>
      <c r="H11" s="24">
        <v>-454148</v>
      </c>
      <c r="I11" s="24">
        <v>-133102</v>
      </c>
      <c r="J11" s="24">
        <v>-750888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-750888</v>
      </c>
      <c r="X11" s="24">
        <v>357737</v>
      </c>
      <c r="Y11" s="24">
        <v>-1108625</v>
      </c>
      <c r="Z11" s="6">
        <v>-309.9</v>
      </c>
      <c r="AA11" s="22">
        <v>2194160</v>
      </c>
    </row>
    <row r="12" spans="1:27" ht="13.5">
      <c r="A12" s="5" t="s">
        <v>39</v>
      </c>
      <c r="B12" s="3"/>
      <c r="C12" s="22">
        <v>55497378</v>
      </c>
      <c r="D12" s="22"/>
      <c r="E12" s="23">
        <v>12255962</v>
      </c>
      <c r="F12" s="24">
        <v>12255962</v>
      </c>
      <c r="G12" s="24">
        <v>417492</v>
      </c>
      <c r="H12" s="24">
        <v>872582</v>
      </c>
      <c r="I12" s="24">
        <v>510094</v>
      </c>
      <c r="J12" s="24">
        <v>1800168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1800168</v>
      </c>
      <c r="X12" s="24">
        <v>1510198</v>
      </c>
      <c r="Y12" s="24">
        <v>289970</v>
      </c>
      <c r="Z12" s="6">
        <v>19.2</v>
      </c>
      <c r="AA12" s="22">
        <v>12255962</v>
      </c>
    </row>
    <row r="13" spans="1:27" ht="13.5">
      <c r="A13" s="5" t="s">
        <v>40</v>
      </c>
      <c r="B13" s="3"/>
      <c r="C13" s="22">
        <v>42205956</v>
      </c>
      <c r="D13" s="22"/>
      <c r="E13" s="23">
        <v>29487583</v>
      </c>
      <c r="F13" s="24">
        <v>29487583</v>
      </c>
      <c r="G13" s="24">
        <v>3393515</v>
      </c>
      <c r="H13" s="24">
        <v>-406871</v>
      </c>
      <c r="I13" s="24">
        <v>-466801</v>
      </c>
      <c r="J13" s="24">
        <v>2519843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2519843</v>
      </c>
      <c r="X13" s="24">
        <v>7907813</v>
      </c>
      <c r="Y13" s="24">
        <v>-5387970</v>
      </c>
      <c r="Z13" s="6">
        <v>-68.13</v>
      </c>
      <c r="AA13" s="22">
        <v>29487583</v>
      </c>
    </row>
    <row r="14" spans="1:27" ht="13.5">
      <c r="A14" s="5" t="s">
        <v>41</v>
      </c>
      <c r="B14" s="3"/>
      <c r="C14" s="25">
        <v>286157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27342207</v>
      </c>
      <c r="D15" s="19">
        <f>SUM(D16:D18)</f>
        <v>0</v>
      </c>
      <c r="E15" s="20">
        <f t="shared" si="2"/>
        <v>37087104</v>
      </c>
      <c r="F15" s="21">
        <f t="shared" si="2"/>
        <v>37087104</v>
      </c>
      <c r="G15" s="21">
        <f t="shared" si="2"/>
        <v>188576</v>
      </c>
      <c r="H15" s="21">
        <f t="shared" si="2"/>
        <v>931075</v>
      </c>
      <c r="I15" s="21">
        <f t="shared" si="2"/>
        <v>1165483</v>
      </c>
      <c r="J15" s="21">
        <f t="shared" si="2"/>
        <v>2285134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2285134</v>
      </c>
      <c r="X15" s="21">
        <f t="shared" si="2"/>
        <v>2138643</v>
      </c>
      <c r="Y15" s="21">
        <f t="shared" si="2"/>
        <v>146491</v>
      </c>
      <c r="Z15" s="4">
        <f>+IF(X15&lt;&gt;0,+(Y15/X15)*100,0)</f>
        <v>6.849717320749653</v>
      </c>
      <c r="AA15" s="19">
        <f>SUM(AA16:AA18)</f>
        <v>37087104</v>
      </c>
    </row>
    <row r="16" spans="1:27" ht="13.5">
      <c r="A16" s="5" t="s">
        <v>43</v>
      </c>
      <c r="B16" s="3"/>
      <c r="C16" s="22">
        <v>1061695</v>
      </c>
      <c r="D16" s="22"/>
      <c r="E16" s="23">
        <v>1552320</v>
      </c>
      <c r="F16" s="24">
        <v>1552320</v>
      </c>
      <c r="G16" s="24">
        <v>57853</v>
      </c>
      <c r="H16" s="24">
        <v>110509</v>
      </c>
      <c r="I16" s="24">
        <v>503002</v>
      </c>
      <c r="J16" s="24">
        <v>671364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671364</v>
      </c>
      <c r="X16" s="24">
        <v>446249</v>
      </c>
      <c r="Y16" s="24">
        <v>225115</v>
      </c>
      <c r="Z16" s="6">
        <v>50.45</v>
      </c>
      <c r="AA16" s="22">
        <v>1552320</v>
      </c>
    </row>
    <row r="17" spans="1:27" ht="13.5">
      <c r="A17" s="5" t="s">
        <v>44</v>
      </c>
      <c r="B17" s="3"/>
      <c r="C17" s="22">
        <v>24417727</v>
      </c>
      <c r="D17" s="22"/>
      <c r="E17" s="23">
        <v>33568633</v>
      </c>
      <c r="F17" s="24">
        <v>33568633</v>
      </c>
      <c r="G17" s="24">
        <v>200669</v>
      </c>
      <c r="H17" s="24">
        <v>858878</v>
      </c>
      <c r="I17" s="24">
        <v>698541</v>
      </c>
      <c r="J17" s="24">
        <v>1758088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1758088</v>
      </c>
      <c r="X17" s="24">
        <v>2087493</v>
      </c>
      <c r="Y17" s="24">
        <v>-329405</v>
      </c>
      <c r="Z17" s="6">
        <v>-15.78</v>
      </c>
      <c r="AA17" s="22">
        <v>33568633</v>
      </c>
    </row>
    <row r="18" spans="1:27" ht="13.5">
      <c r="A18" s="5" t="s">
        <v>45</v>
      </c>
      <c r="B18" s="3"/>
      <c r="C18" s="22">
        <v>1862785</v>
      </c>
      <c r="D18" s="22"/>
      <c r="E18" s="23">
        <v>1966151</v>
      </c>
      <c r="F18" s="24">
        <v>1966151</v>
      </c>
      <c r="G18" s="24">
        <v>-69946</v>
      </c>
      <c r="H18" s="24">
        <v>-38312</v>
      </c>
      <c r="I18" s="24">
        <v>-36060</v>
      </c>
      <c r="J18" s="24">
        <v>-144318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-144318</v>
      </c>
      <c r="X18" s="24">
        <v>-395099</v>
      </c>
      <c r="Y18" s="24">
        <v>250781</v>
      </c>
      <c r="Z18" s="6">
        <v>-63.47</v>
      </c>
      <c r="AA18" s="22">
        <v>1966151</v>
      </c>
    </row>
    <row r="19" spans="1:27" ht="13.5">
      <c r="A19" s="2" t="s">
        <v>46</v>
      </c>
      <c r="B19" s="8"/>
      <c r="C19" s="19">
        <f aca="true" t="shared" si="3" ref="C19:Y19">SUM(C20:C23)</f>
        <v>524189116</v>
      </c>
      <c r="D19" s="19">
        <f>SUM(D20:D23)</f>
        <v>0</v>
      </c>
      <c r="E19" s="20">
        <f t="shared" si="3"/>
        <v>533743637</v>
      </c>
      <c r="F19" s="21">
        <f t="shared" si="3"/>
        <v>533743637</v>
      </c>
      <c r="G19" s="21">
        <f t="shared" si="3"/>
        <v>31845084</v>
      </c>
      <c r="H19" s="21">
        <f t="shared" si="3"/>
        <v>38218075</v>
      </c>
      <c r="I19" s="21">
        <f t="shared" si="3"/>
        <v>38173541</v>
      </c>
      <c r="J19" s="21">
        <f t="shared" si="3"/>
        <v>108236700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108236700</v>
      </c>
      <c r="X19" s="21">
        <f t="shared" si="3"/>
        <v>138428818</v>
      </c>
      <c r="Y19" s="21">
        <f t="shared" si="3"/>
        <v>-30192118</v>
      </c>
      <c r="Z19" s="4">
        <f>+IF(X19&lt;&gt;0,+(Y19/X19)*100,0)</f>
        <v>-21.81057270892828</v>
      </c>
      <c r="AA19" s="19">
        <f>SUM(AA20:AA23)</f>
        <v>533743637</v>
      </c>
    </row>
    <row r="20" spans="1:27" ht="13.5">
      <c r="A20" s="5" t="s">
        <v>47</v>
      </c>
      <c r="B20" s="3"/>
      <c r="C20" s="22">
        <v>307721129</v>
      </c>
      <c r="D20" s="22"/>
      <c r="E20" s="23">
        <v>327273147</v>
      </c>
      <c r="F20" s="24">
        <v>327273147</v>
      </c>
      <c r="G20" s="24">
        <v>8443165</v>
      </c>
      <c r="H20" s="24">
        <v>28389920</v>
      </c>
      <c r="I20" s="24">
        <v>27996951</v>
      </c>
      <c r="J20" s="24">
        <v>64830036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64830036</v>
      </c>
      <c r="X20" s="24">
        <v>85501622</v>
      </c>
      <c r="Y20" s="24">
        <v>-20671586</v>
      </c>
      <c r="Z20" s="6">
        <v>-24.18</v>
      </c>
      <c r="AA20" s="22">
        <v>327273147</v>
      </c>
    </row>
    <row r="21" spans="1:27" ht="13.5">
      <c r="A21" s="5" t="s">
        <v>48</v>
      </c>
      <c r="B21" s="3"/>
      <c r="C21" s="22">
        <v>102177328</v>
      </c>
      <c r="D21" s="22"/>
      <c r="E21" s="23">
        <v>86205078</v>
      </c>
      <c r="F21" s="24">
        <v>86205078</v>
      </c>
      <c r="G21" s="24">
        <v>3789517</v>
      </c>
      <c r="H21" s="24">
        <v>3688650</v>
      </c>
      <c r="I21" s="24">
        <v>3232110</v>
      </c>
      <c r="J21" s="24">
        <v>10710277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10710277</v>
      </c>
      <c r="X21" s="24">
        <v>17348177</v>
      </c>
      <c r="Y21" s="24">
        <v>-6637900</v>
      </c>
      <c r="Z21" s="6">
        <v>-38.26</v>
      </c>
      <c r="AA21" s="22">
        <v>86205078</v>
      </c>
    </row>
    <row r="22" spans="1:27" ht="13.5">
      <c r="A22" s="5" t="s">
        <v>49</v>
      </c>
      <c r="B22" s="3"/>
      <c r="C22" s="25">
        <v>73915017</v>
      </c>
      <c r="D22" s="25"/>
      <c r="E22" s="26">
        <v>79604890</v>
      </c>
      <c r="F22" s="27">
        <v>79604890</v>
      </c>
      <c r="G22" s="27">
        <v>12822240</v>
      </c>
      <c r="H22" s="27">
        <v>3501293</v>
      </c>
      <c r="I22" s="27">
        <v>4360335</v>
      </c>
      <c r="J22" s="27">
        <v>20683868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20683868</v>
      </c>
      <c r="X22" s="27">
        <v>23562177</v>
      </c>
      <c r="Y22" s="27">
        <v>-2878309</v>
      </c>
      <c r="Z22" s="7">
        <v>-12.22</v>
      </c>
      <c r="AA22" s="25">
        <v>79604890</v>
      </c>
    </row>
    <row r="23" spans="1:27" ht="13.5">
      <c r="A23" s="5" t="s">
        <v>50</v>
      </c>
      <c r="B23" s="3"/>
      <c r="C23" s="22">
        <v>40375642</v>
      </c>
      <c r="D23" s="22"/>
      <c r="E23" s="23">
        <v>40660522</v>
      </c>
      <c r="F23" s="24">
        <v>40660522</v>
      </c>
      <c r="G23" s="24">
        <v>6790162</v>
      </c>
      <c r="H23" s="24">
        <v>2638212</v>
      </c>
      <c r="I23" s="24">
        <v>2584145</v>
      </c>
      <c r="J23" s="24">
        <v>12012519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12012519</v>
      </c>
      <c r="X23" s="24">
        <v>12016842</v>
      </c>
      <c r="Y23" s="24">
        <v>-4323</v>
      </c>
      <c r="Z23" s="6">
        <v>-0.04</v>
      </c>
      <c r="AA23" s="22">
        <v>40660522</v>
      </c>
    </row>
    <row r="24" spans="1:27" ht="13.5">
      <c r="A24" s="2" t="s">
        <v>51</v>
      </c>
      <c r="B24" s="8" t="s">
        <v>52</v>
      </c>
      <c r="C24" s="19">
        <v>-43208</v>
      </c>
      <c r="D24" s="19"/>
      <c r="E24" s="20">
        <v>-69130</v>
      </c>
      <c r="F24" s="21">
        <v>-69130</v>
      </c>
      <c r="G24" s="21">
        <v>-4375</v>
      </c>
      <c r="H24" s="21">
        <v>-5521</v>
      </c>
      <c r="I24" s="21">
        <v>-5786</v>
      </c>
      <c r="J24" s="21">
        <v>-15682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-15682</v>
      </c>
      <c r="X24" s="21">
        <v>-19429</v>
      </c>
      <c r="Y24" s="21">
        <v>3747</v>
      </c>
      <c r="Z24" s="4">
        <v>-19.29</v>
      </c>
      <c r="AA24" s="19">
        <v>-69130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815568878</v>
      </c>
      <c r="D25" s="40">
        <f>+D5+D9+D15+D19+D24</f>
        <v>0</v>
      </c>
      <c r="E25" s="41">
        <f t="shared" si="4"/>
        <v>755760076</v>
      </c>
      <c r="F25" s="42">
        <f t="shared" si="4"/>
        <v>755760075</v>
      </c>
      <c r="G25" s="42">
        <f t="shared" si="4"/>
        <v>53363030</v>
      </c>
      <c r="H25" s="42">
        <f t="shared" si="4"/>
        <v>55927512</v>
      </c>
      <c r="I25" s="42">
        <f t="shared" si="4"/>
        <v>47878335</v>
      </c>
      <c r="J25" s="42">
        <f t="shared" si="4"/>
        <v>157168877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157168877</v>
      </c>
      <c r="X25" s="42">
        <f t="shared" si="4"/>
        <v>188606933</v>
      </c>
      <c r="Y25" s="42">
        <f t="shared" si="4"/>
        <v>-31438056</v>
      </c>
      <c r="Z25" s="43">
        <f>+IF(X25&lt;&gt;0,+(Y25/X25)*100,0)</f>
        <v>-16.66855798985926</v>
      </c>
      <c r="AA25" s="40">
        <f>+AA5+AA9+AA15+AA19+AA24</f>
        <v>755760075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133348454</v>
      </c>
      <c r="D28" s="19">
        <f>SUM(D29:D31)</f>
        <v>0</v>
      </c>
      <c r="E28" s="20">
        <f t="shared" si="5"/>
        <v>152768102</v>
      </c>
      <c r="F28" s="21">
        <f t="shared" si="5"/>
        <v>152418116</v>
      </c>
      <c r="G28" s="21">
        <f t="shared" si="5"/>
        <v>12498629</v>
      </c>
      <c r="H28" s="21">
        <f t="shared" si="5"/>
        <v>10060147</v>
      </c>
      <c r="I28" s="21">
        <f t="shared" si="5"/>
        <v>10992988</v>
      </c>
      <c r="J28" s="21">
        <f t="shared" si="5"/>
        <v>33551764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33551764</v>
      </c>
      <c r="X28" s="21">
        <f t="shared" si="5"/>
        <v>33387748</v>
      </c>
      <c r="Y28" s="21">
        <f t="shared" si="5"/>
        <v>164016</v>
      </c>
      <c r="Z28" s="4">
        <f>+IF(X28&lt;&gt;0,+(Y28/X28)*100,0)</f>
        <v>0.4912460702650565</v>
      </c>
      <c r="AA28" s="19">
        <f>SUM(AA29:AA31)</f>
        <v>152418116</v>
      </c>
    </row>
    <row r="29" spans="1:27" ht="13.5">
      <c r="A29" s="5" t="s">
        <v>33</v>
      </c>
      <c r="B29" s="3"/>
      <c r="C29" s="22">
        <v>40738847</v>
      </c>
      <c r="D29" s="22"/>
      <c r="E29" s="23">
        <v>40115656</v>
      </c>
      <c r="F29" s="24">
        <v>40115658</v>
      </c>
      <c r="G29" s="24">
        <v>5145935</v>
      </c>
      <c r="H29" s="24">
        <v>2877307</v>
      </c>
      <c r="I29" s="24">
        <v>2879051</v>
      </c>
      <c r="J29" s="24">
        <v>10902293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10902293</v>
      </c>
      <c r="X29" s="24">
        <v>10599755</v>
      </c>
      <c r="Y29" s="24">
        <v>302538</v>
      </c>
      <c r="Z29" s="6">
        <v>2.85</v>
      </c>
      <c r="AA29" s="22">
        <v>40115658</v>
      </c>
    </row>
    <row r="30" spans="1:27" ht="13.5">
      <c r="A30" s="5" t="s">
        <v>34</v>
      </c>
      <c r="B30" s="3"/>
      <c r="C30" s="25">
        <v>42831709</v>
      </c>
      <c r="D30" s="25"/>
      <c r="E30" s="26">
        <v>57851949</v>
      </c>
      <c r="F30" s="27">
        <v>57851952</v>
      </c>
      <c r="G30" s="27">
        <v>3532436</v>
      </c>
      <c r="H30" s="27">
        <v>4069885</v>
      </c>
      <c r="I30" s="27">
        <v>4137680</v>
      </c>
      <c r="J30" s="27">
        <v>11740001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11740001</v>
      </c>
      <c r="X30" s="27">
        <v>9728525</v>
      </c>
      <c r="Y30" s="27">
        <v>2011476</v>
      </c>
      <c r="Z30" s="7">
        <v>20.68</v>
      </c>
      <c r="AA30" s="25">
        <v>57851952</v>
      </c>
    </row>
    <row r="31" spans="1:27" ht="13.5">
      <c r="A31" s="5" t="s">
        <v>35</v>
      </c>
      <c r="B31" s="3"/>
      <c r="C31" s="22">
        <v>49777898</v>
      </c>
      <c r="D31" s="22"/>
      <c r="E31" s="23">
        <v>54800497</v>
      </c>
      <c r="F31" s="24">
        <v>54450506</v>
      </c>
      <c r="G31" s="24">
        <v>3820258</v>
      </c>
      <c r="H31" s="24">
        <v>3112955</v>
      </c>
      <c r="I31" s="24">
        <v>3976257</v>
      </c>
      <c r="J31" s="24">
        <v>10909470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10909470</v>
      </c>
      <c r="X31" s="24">
        <v>13059468</v>
      </c>
      <c r="Y31" s="24">
        <v>-2149998</v>
      </c>
      <c r="Z31" s="6">
        <v>-16.46</v>
      </c>
      <c r="AA31" s="22">
        <v>54450506</v>
      </c>
    </row>
    <row r="32" spans="1:27" ht="13.5">
      <c r="A32" s="2" t="s">
        <v>36</v>
      </c>
      <c r="B32" s="3"/>
      <c r="C32" s="19">
        <f aca="true" t="shared" si="6" ref="C32:Y32">SUM(C33:C37)</f>
        <v>160464293</v>
      </c>
      <c r="D32" s="19">
        <f>SUM(D33:D37)</f>
        <v>0</v>
      </c>
      <c r="E32" s="20">
        <f t="shared" si="6"/>
        <v>128731136</v>
      </c>
      <c r="F32" s="21">
        <f t="shared" si="6"/>
        <v>129081171</v>
      </c>
      <c r="G32" s="21">
        <f t="shared" si="6"/>
        <v>4596699</v>
      </c>
      <c r="H32" s="21">
        <f t="shared" si="6"/>
        <v>6487811</v>
      </c>
      <c r="I32" s="21">
        <f t="shared" si="6"/>
        <v>19499836</v>
      </c>
      <c r="J32" s="21">
        <f t="shared" si="6"/>
        <v>30584346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30584346</v>
      </c>
      <c r="X32" s="21">
        <f t="shared" si="6"/>
        <v>27166077</v>
      </c>
      <c r="Y32" s="21">
        <f t="shared" si="6"/>
        <v>3418269</v>
      </c>
      <c r="Z32" s="4">
        <f>+IF(X32&lt;&gt;0,+(Y32/X32)*100,0)</f>
        <v>12.582858393576664</v>
      </c>
      <c r="AA32" s="19">
        <f>SUM(AA33:AA37)</f>
        <v>129081171</v>
      </c>
    </row>
    <row r="33" spans="1:27" ht="13.5">
      <c r="A33" s="5" t="s">
        <v>37</v>
      </c>
      <c r="B33" s="3"/>
      <c r="C33" s="22">
        <v>16068830</v>
      </c>
      <c r="D33" s="22"/>
      <c r="E33" s="23">
        <v>19904145</v>
      </c>
      <c r="F33" s="24">
        <v>20254159</v>
      </c>
      <c r="G33" s="24">
        <v>1041538</v>
      </c>
      <c r="H33" s="24">
        <v>1373885</v>
      </c>
      <c r="I33" s="24">
        <v>1858011</v>
      </c>
      <c r="J33" s="24">
        <v>4273434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4273434</v>
      </c>
      <c r="X33" s="24">
        <v>4660655</v>
      </c>
      <c r="Y33" s="24">
        <v>-387221</v>
      </c>
      <c r="Z33" s="6">
        <v>-8.31</v>
      </c>
      <c r="AA33" s="22">
        <v>20254159</v>
      </c>
    </row>
    <row r="34" spans="1:27" ht="13.5">
      <c r="A34" s="5" t="s">
        <v>38</v>
      </c>
      <c r="B34" s="3"/>
      <c r="C34" s="22">
        <v>17901796</v>
      </c>
      <c r="D34" s="22"/>
      <c r="E34" s="23">
        <v>20355193</v>
      </c>
      <c r="F34" s="24">
        <v>20355203</v>
      </c>
      <c r="G34" s="24">
        <v>829775</v>
      </c>
      <c r="H34" s="24">
        <v>1084742</v>
      </c>
      <c r="I34" s="24">
        <v>1627692</v>
      </c>
      <c r="J34" s="24">
        <v>3542209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3542209</v>
      </c>
      <c r="X34" s="24">
        <v>4125548</v>
      </c>
      <c r="Y34" s="24">
        <v>-583339</v>
      </c>
      <c r="Z34" s="6">
        <v>-14.14</v>
      </c>
      <c r="AA34" s="22">
        <v>20355203</v>
      </c>
    </row>
    <row r="35" spans="1:27" ht="13.5">
      <c r="A35" s="5" t="s">
        <v>39</v>
      </c>
      <c r="B35" s="3"/>
      <c r="C35" s="22">
        <v>74863759</v>
      </c>
      <c r="D35" s="22"/>
      <c r="E35" s="23">
        <v>50541022</v>
      </c>
      <c r="F35" s="24">
        <v>50541026</v>
      </c>
      <c r="G35" s="24">
        <v>2386224</v>
      </c>
      <c r="H35" s="24">
        <v>3654033</v>
      </c>
      <c r="I35" s="24">
        <v>4691586</v>
      </c>
      <c r="J35" s="24">
        <v>10731843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10731843</v>
      </c>
      <c r="X35" s="24">
        <v>10927863</v>
      </c>
      <c r="Y35" s="24">
        <v>-196020</v>
      </c>
      <c r="Z35" s="6">
        <v>-1.79</v>
      </c>
      <c r="AA35" s="22">
        <v>50541026</v>
      </c>
    </row>
    <row r="36" spans="1:27" ht="13.5">
      <c r="A36" s="5" t="s">
        <v>40</v>
      </c>
      <c r="B36" s="3"/>
      <c r="C36" s="22">
        <v>51228844</v>
      </c>
      <c r="D36" s="22"/>
      <c r="E36" s="23">
        <v>37494426</v>
      </c>
      <c r="F36" s="24">
        <v>37494431</v>
      </c>
      <c r="G36" s="24">
        <v>319116</v>
      </c>
      <c r="H36" s="24">
        <v>350284</v>
      </c>
      <c r="I36" s="24">
        <v>11277193</v>
      </c>
      <c r="J36" s="24">
        <v>11946593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11946593</v>
      </c>
      <c r="X36" s="24">
        <v>7353793</v>
      </c>
      <c r="Y36" s="24">
        <v>4592800</v>
      </c>
      <c r="Z36" s="6">
        <v>62.45</v>
      </c>
      <c r="AA36" s="22">
        <v>37494431</v>
      </c>
    </row>
    <row r="37" spans="1:27" ht="13.5">
      <c r="A37" s="5" t="s">
        <v>41</v>
      </c>
      <c r="B37" s="3"/>
      <c r="C37" s="25">
        <v>401064</v>
      </c>
      <c r="D37" s="25"/>
      <c r="E37" s="26">
        <v>436350</v>
      </c>
      <c r="F37" s="27">
        <v>436352</v>
      </c>
      <c r="G37" s="27">
        <v>20046</v>
      </c>
      <c r="H37" s="27">
        <v>24867</v>
      </c>
      <c r="I37" s="27">
        <v>45354</v>
      </c>
      <c r="J37" s="27">
        <v>90267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90267</v>
      </c>
      <c r="X37" s="27">
        <v>98218</v>
      </c>
      <c r="Y37" s="27">
        <v>-7951</v>
      </c>
      <c r="Z37" s="7">
        <v>-8.1</v>
      </c>
      <c r="AA37" s="25">
        <v>436352</v>
      </c>
    </row>
    <row r="38" spans="1:27" ht="13.5">
      <c r="A38" s="2" t="s">
        <v>42</v>
      </c>
      <c r="B38" s="8"/>
      <c r="C38" s="19">
        <f aca="true" t="shared" si="7" ref="C38:Y38">SUM(C39:C41)</f>
        <v>50830539</v>
      </c>
      <c r="D38" s="19">
        <f>SUM(D39:D41)</f>
        <v>0</v>
      </c>
      <c r="E38" s="20">
        <f t="shared" si="7"/>
        <v>57581118</v>
      </c>
      <c r="F38" s="21">
        <f t="shared" si="7"/>
        <v>57581124</v>
      </c>
      <c r="G38" s="21">
        <f t="shared" si="7"/>
        <v>1637212</v>
      </c>
      <c r="H38" s="21">
        <f t="shared" si="7"/>
        <v>2383487</v>
      </c>
      <c r="I38" s="21">
        <f t="shared" si="7"/>
        <v>8200179</v>
      </c>
      <c r="J38" s="21">
        <f t="shared" si="7"/>
        <v>12220878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12220878</v>
      </c>
      <c r="X38" s="21">
        <f t="shared" si="7"/>
        <v>13578647</v>
      </c>
      <c r="Y38" s="21">
        <f t="shared" si="7"/>
        <v>-1357769</v>
      </c>
      <c r="Z38" s="4">
        <f>+IF(X38&lt;&gt;0,+(Y38/X38)*100,0)</f>
        <v>-9.999295216968228</v>
      </c>
      <c r="AA38" s="19">
        <f>SUM(AA39:AA41)</f>
        <v>57581124</v>
      </c>
    </row>
    <row r="39" spans="1:27" ht="13.5">
      <c r="A39" s="5" t="s">
        <v>43</v>
      </c>
      <c r="B39" s="3"/>
      <c r="C39" s="22">
        <v>8821180</v>
      </c>
      <c r="D39" s="22"/>
      <c r="E39" s="23">
        <v>9661682</v>
      </c>
      <c r="F39" s="24">
        <v>9661684</v>
      </c>
      <c r="G39" s="24">
        <v>554475</v>
      </c>
      <c r="H39" s="24">
        <v>857658</v>
      </c>
      <c r="I39" s="24">
        <v>1154335</v>
      </c>
      <c r="J39" s="24">
        <v>2566468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2566468</v>
      </c>
      <c r="X39" s="24">
        <v>2378310</v>
      </c>
      <c r="Y39" s="24">
        <v>188158</v>
      </c>
      <c r="Z39" s="6">
        <v>7.91</v>
      </c>
      <c r="AA39" s="22">
        <v>9661684</v>
      </c>
    </row>
    <row r="40" spans="1:27" ht="13.5">
      <c r="A40" s="5" t="s">
        <v>44</v>
      </c>
      <c r="B40" s="3"/>
      <c r="C40" s="22">
        <v>35235994</v>
      </c>
      <c r="D40" s="22"/>
      <c r="E40" s="23">
        <v>39471072</v>
      </c>
      <c r="F40" s="24">
        <v>39471075</v>
      </c>
      <c r="G40" s="24">
        <v>816837</v>
      </c>
      <c r="H40" s="24">
        <v>1194524</v>
      </c>
      <c r="I40" s="24">
        <v>6464080</v>
      </c>
      <c r="J40" s="24">
        <v>8475441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8475441</v>
      </c>
      <c r="X40" s="24">
        <v>9349917</v>
      </c>
      <c r="Y40" s="24">
        <v>-874476</v>
      </c>
      <c r="Z40" s="6">
        <v>-9.35</v>
      </c>
      <c r="AA40" s="22">
        <v>39471075</v>
      </c>
    </row>
    <row r="41" spans="1:27" ht="13.5">
      <c r="A41" s="5" t="s">
        <v>45</v>
      </c>
      <c r="B41" s="3"/>
      <c r="C41" s="22">
        <v>6773365</v>
      </c>
      <c r="D41" s="22"/>
      <c r="E41" s="23">
        <v>8448364</v>
      </c>
      <c r="F41" s="24">
        <v>8448365</v>
      </c>
      <c r="G41" s="24">
        <v>265900</v>
      </c>
      <c r="H41" s="24">
        <v>331305</v>
      </c>
      <c r="I41" s="24">
        <v>581764</v>
      </c>
      <c r="J41" s="24">
        <v>1178969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1178969</v>
      </c>
      <c r="X41" s="24">
        <v>1850420</v>
      </c>
      <c r="Y41" s="24">
        <v>-671451</v>
      </c>
      <c r="Z41" s="6">
        <v>-36.29</v>
      </c>
      <c r="AA41" s="22">
        <v>8448365</v>
      </c>
    </row>
    <row r="42" spans="1:27" ht="13.5">
      <c r="A42" s="2" t="s">
        <v>46</v>
      </c>
      <c r="B42" s="8"/>
      <c r="C42" s="19">
        <f aca="true" t="shared" si="8" ref="C42:Y42">SUM(C43:C46)</f>
        <v>401837609</v>
      </c>
      <c r="D42" s="19">
        <f>SUM(D43:D46)</f>
        <v>0</v>
      </c>
      <c r="E42" s="20">
        <f t="shared" si="8"/>
        <v>412608577</v>
      </c>
      <c r="F42" s="21">
        <f t="shared" si="8"/>
        <v>412608594</v>
      </c>
      <c r="G42" s="21">
        <f t="shared" si="8"/>
        <v>5673135</v>
      </c>
      <c r="H42" s="21">
        <f t="shared" si="8"/>
        <v>40450079</v>
      </c>
      <c r="I42" s="21">
        <f t="shared" si="8"/>
        <v>47454420</v>
      </c>
      <c r="J42" s="21">
        <f t="shared" si="8"/>
        <v>93577634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93577634</v>
      </c>
      <c r="X42" s="21">
        <f t="shared" si="8"/>
        <v>94521358</v>
      </c>
      <c r="Y42" s="21">
        <f t="shared" si="8"/>
        <v>-943724</v>
      </c>
      <c r="Z42" s="4">
        <f>+IF(X42&lt;&gt;0,+(Y42/X42)*100,0)</f>
        <v>-0.9984240810420857</v>
      </c>
      <c r="AA42" s="19">
        <f>SUM(AA43:AA46)</f>
        <v>412608594</v>
      </c>
    </row>
    <row r="43" spans="1:27" ht="13.5">
      <c r="A43" s="5" t="s">
        <v>47</v>
      </c>
      <c r="B43" s="3"/>
      <c r="C43" s="22">
        <v>258690506</v>
      </c>
      <c r="D43" s="22"/>
      <c r="E43" s="23">
        <v>276685156</v>
      </c>
      <c r="F43" s="24">
        <v>276685158</v>
      </c>
      <c r="G43" s="24">
        <v>1256841</v>
      </c>
      <c r="H43" s="24">
        <v>31288632</v>
      </c>
      <c r="I43" s="24">
        <v>32027991</v>
      </c>
      <c r="J43" s="24">
        <v>64573464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64573464</v>
      </c>
      <c r="X43" s="24">
        <v>67761594</v>
      </c>
      <c r="Y43" s="24">
        <v>-3188130</v>
      </c>
      <c r="Z43" s="6">
        <v>-4.7</v>
      </c>
      <c r="AA43" s="22">
        <v>276685158</v>
      </c>
    </row>
    <row r="44" spans="1:27" ht="13.5">
      <c r="A44" s="5" t="s">
        <v>48</v>
      </c>
      <c r="B44" s="3"/>
      <c r="C44" s="22">
        <v>47322311</v>
      </c>
      <c r="D44" s="22"/>
      <c r="E44" s="23">
        <v>58905192</v>
      </c>
      <c r="F44" s="24">
        <v>58905195</v>
      </c>
      <c r="G44" s="24">
        <v>2461839</v>
      </c>
      <c r="H44" s="24">
        <v>3870631</v>
      </c>
      <c r="I44" s="24">
        <v>5972344</v>
      </c>
      <c r="J44" s="24">
        <v>12304814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12304814</v>
      </c>
      <c r="X44" s="24">
        <v>10907177</v>
      </c>
      <c r="Y44" s="24">
        <v>1397637</v>
      </c>
      <c r="Z44" s="6">
        <v>12.81</v>
      </c>
      <c r="AA44" s="22">
        <v>58905195</v>
      </c>
    </row>
    <row r="45" spans="1:27" ht="13.5">
      <c r="A45" s="5" t="s">
        <v>49</v>
      </c>
      <c r="B45" s="3"/>
      <c r="C45" s="25">
        <v>60975890</v>
      </c>
      <c r="D45" s="25"/>
      <c r="E45" s="26">
        <v>49020561</v>
      </c>
      <c r="F45" s="27">
        <v>49020570</v>
      </c>
      <c r="G45" s="27">
        <v>1062310</v>
      </c>
      <c r="H45" s="27">
        <v>3853026</v>
      </c>
      <c r="I45" s="27">
        <v>5863583</v>
      </c>
      <c r="J45" s="27">
        <v>10778919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10778919</v>
      </c>
      <c r="X45" s="27">
        <v>10648990</v>
      </c>
      <c r="Y45" s="27">
        <v>129929</v>
      </c>
      <c r="Z45" s="7">
        <v>1.22</v>
      </c>
      <c r="AA45" s="25">
        <v>49020570</v>
      </c>
    </row>
    <row r="46" spans="1:27" ht="13.5">
      <c r="A46" s="5" t="s">
        <v>50</v>
      </c>
      <c r="B46" s="3"/>
      <c r="C46" s="22">
        <v>34848902</v>
      </c>
      <c r="D46" s="22"/>
      <c r="E46" s="23">
        <v>27997668</v>
      </c>
      <c r="F46" s="24">
        <v>27997671</v>
      </c>
      <c r="G46" s="24">
        <v>892145</v>
      </c>
      <c r="H46" s="24">
        <v>1437790</v>
      </c>
      <c r="I46" s="24">
        <v>3590502</v>
      </c>
      <c r="J46" s="24">
        <v>5920437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5920437</v>
      </c>
      <c r="X46" s="24">
        <v>5203597</v>
      </c>
      <c r="Y46" s="24">
        <v>716840</v>
      </c>
      <c r="Z46" s="6">
        <v>13.78</v>
      </c>
      <c r="AA46" s="22">
        <v>27997671</v>
      </c>
    </row>
    <row r="47" spans="1:27" ht="13.5">
      <c r="A47" s="2" t="s">
        <v>51</v>
      </c>
      <c r="B47" s="8" t="s">
        <v>52</v>
      </c>
      <c r="C47" s="19">
        <v>1230702</v>
      </c>
      <c r="D47" s="19"/>
      <c r="E47" s="20">
        <v>2114722</v>
      </c>
      <c r="F47" s="21">
        <v>2114723</v>
      </c>
      <c r="G47" s="21">
        <v>105081</v>
      </c>
      <c r="H47" s="21">
        <v>115302</v>
      </c>
      <c r="I47" s="21">
        <v>143109</v>
      </c>
      <c r="J47" s="21">
        <v>363492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363492</v>
      </c>
      <c r="X47" s="21">
        <v>383686</v>
      </c>
      <c r="Y47" s="21">
        <v>-20194</v>
      </c>
      <c r="Z47" s="4">
        <v>-5.26</v>
      </c>
      <c r="AA47" s="19">
        <v>2114723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747711597</v>
      </c>
      <c r="D48" s="40">
        <f>+D28+D32+D38+D42+D47</f>
        <v>0</v>
      </c>
      <c r="E48" s="41">
        <f t="shared" si="9"/>
        <v>753803655</v>
      </c>
      <c r="F48" s="42">
        <f t="shared" si="9"/>
        <v>753803728</v>
      </c>
      <c r="G48" s="42">
        <f t="shared" si="9"/>
        <v>24510756</v>
      </c>
      <c r="H48" s="42">
        <f t="shared" si="9"/>
        <v>59496826</v>
      </c>
      <c r="I48" s="42">
        <f t="shared" si="9"/>
        <v>86290532</v>
      </c>
      <c r="J48" s="42">
        <f t="shared" si="9"/>
        <v>170298114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170298114</v>
      </c>
      <c r="X48" s="42">
        <f t="shared" si="9"/>
        <v>169037516</v>
      </c>
      <c r="Y48" s="42">
        <f t="shared" si="9"/>
        <v>1260598</v>
      </c>
      <c r="Z48" s="43">
        <f>+IF(X48&lt;&gt;0,+(Y48/X48)*100,0)</f>
        <v>0.7457504285616691</v>
      </c>
      <c r="AA48" s="40">
        <f>+AA28+AA32+AA38+AA42+AA47</f>
        <v>753803728</v>
      </c>
    </row>
    <row r="49" spans="1:27" ht="13.5">
      <c r="A49" s="14" t="s">
        <v>58</v>
      </c>
      <c r="B49" s="15"/>
      <c r="C49" s="44">
        <f aca="true" t="shared" si="10" ref="C49:Y49">+C25-C48</f>
        <v>67857281</v>
      </c>
      <c r="D49" s="44">
        <f>+D25-D48</f>
        <v>0</v>
      </c>
      <c r="E49" s="45">
        <f t="shared" si="10"/>
        <v>1956421</v>
      </c>
      <c r="F49" s="46">
        <f t="shared" si="10"/>
        <v>1956347</v>
      </c>
      <c r="G49" s="46">
        <f t="shared" si="10"/>
        <v>28852274</v>
      </c>
      <c r="H49" s="46">
        <f t="shared" si="10"/>
        <v>-3569314</v>
      </c>
      <c r="I49" s="46">
        <f t="shared" si="10"/>
        <v>-38412197</v>
      </c>
      <c r="J49" s="46">
        <f t="shared" si="10"/>
        <v>-13129237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-13129237</v>
      </c>
      <c r="X49" s="46">
        <f>IF(F25=F48,0,X25-X48)</f>
        <v>19569417</v>
      </c>
      <c r="Y49" s="46">
        <f t="shared" si="10"/>
        <v>-32698654</v>
      </c>
      <c r="Z49" s="47">
        <f>+IF(X49&lt;&gt;0,+(Y49/X49)*100,0)</f>
        <v>-167.09058833995923</v>
      </c>
      <c r="AA49" s="44">
        <f>+AA25-AA48</f>
        <v>1956347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77146360</v>
      </c>
      <c r="F5" s="21">
        <f t="shared" si="0"/>
        <v>77146360</v>
      </c>
      <c r="G5" s="21">
        <f t="shared" si="0"/>
        <v>47959806</v>
      </c>
      <c r="H5" s="21">
        <f t="shared" si="0"/>
        <v>800851</v>
      </c>
      <c r="I5" s="21">
        <f t="shared" si="0"/>
        <v>930062</v>
      </c>
      <c r="J5" s="21">
        <f t="shared" si="0"/>
        <v>49690719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49690719</v>
      </c>
      <c r="X5" s="21">
        <f t="shared" si="0"/>
        <v>40217968</v>
      </c>
      <c r="Y5" s="21">
        <f t="shared" si="0"/>
        <v>9472751</v>
      </c>
      <c r="Z5" s="4">
        <f>+IF(X5&lt;&gt;0,+(Y5/X5)*100,0)</f>
        <v>23.55352960646843</v>
      </c>
      <c r="AA5" s="19">
        <f>SUM(AA6:AA8)</f>
        <v>77146360</v>
      </c>
    </row>
    <row r="6" spans="1:27" ht="13.5">
      <c r="A6" s="5" t="s">
        <v>33</v>
      </c>
      <c r="B6" s="3"/>
      <c r="C6" s="22"/>
      <c r="D6" s="22"/>
      <c r="E6" s="23">
        <v>239690</v>
      </c>
      <c r="F6" s="24">
        <v>239690</v>
      </c>
      <c r="G6" s="24">
        <v>20290</v>
      </c>
      <c r="H6" s="24">
        <v>7324</v>
      </c>
      <c r="I6" s="24">
        <v>4125</v>
      </c>
      <c r="J6" s="24">
        <v>31739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31739</v>
      </c>
      <c r="X6" s="24">
        <v>59907</v>
      </c>
      <c r="Y6" s="24">
        <v>-28168</v>
      </c>
      <c r="Z6" s="6">
        <v>-47.02</v>
      </c>
      <c r="AA6" s="22">
        <v>239690</v>
      </c>
    </row>
    <row r="7" spans="1:27" ht="13.5">
      <c r="A7" s="5" t="s">
        <v>34</v>
      </c>
      <c r="B7" s="3"/>
      <c r="C7" s="25"/>
      <c r="D7" s="25"/>
      <c r="E7" s="26">
        <v>74518770</v>
      </c>
      <c r="F7" s="27">
        <v>74518770</v>
      </c>
      <c r="G7" s="27">
        <v>47802574</v>
      </c>
      <c r="H7" s="27">
        <v>666308</v>
      </c>
      <c r="I7" s="27">
        <v>773981</v>
      </c>
      <c r="J7" s="27">
        <v>49242863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49242863</v>
      </c>
      <c r="X7" s="27">
        <v>39043732</v>
      </c>
      <c r="Y7" s="27">
        <v>10199131</v>
      </c>
      <c r="Z7" s="7">
        <v>26.12</v>
      </c>
      <c r="AA7" s="25">
        <v>74518770</v>
      </c>
    </row>
    <row r="8" spans="1:27" ht="13.5">
      <c r="A8" s="5" t="s">
        <v>35</v>
      </c>
      <c r="B8" s="3"/>
      <c r="C8" s="22"/>
      <c r="D8" s="22"/>
      <c r="E8" s="23">
        <v>2387900</v>
      </c>
      <c r="F8" s="24">
        <v>2387900</v>
      </c>
      <c r="G8" s="24">
        <v>136942</v>
      </c>
      <c r="H8" s="24">
        <v>127219</v>
      </c>
      <c r="I8" s="24">
        <v>151956</v>
      </c>
      <c r="J8" s="24">
        <v>416117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416117</v>
      </c>
      <c r="X8" s="24">
        <v>1114329</v>
      </c>
      <c r="Y8" s="24">
        <v>-698212</v>
      </c>
      <c r="Z8" s="6">
        <v>-62.66</v>
      </c>
      <c r="AA8" s="22">
        <v>2387900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25514830</v>
      </c>
      <c r="F9" s="21">
        <f t="shared" si="1"/>
        <v>25514830</v>
      </c>
      <c r="G9" s="21">
        <f t="shared" si="1"/>
        <v>444356</v>
      </c>
      <c r="H9" s="21">
        <f t="shared" si="1"/>
        <v>3904286</v>
      </c>
      <c r="I9" s="21">
        <f t="shared" si="1"/>
        <v>1212155</v>
      </c>
      <c r="J9" s="21">
        <f t="shared" si="1"/>
        <v>5560797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5560797</v>
      </c>
      <c r="X9" s="21">
        <f t="shared" si="1"/>
        <v>4208711</v>
      </c>
      <c r="Y9" s="21">
        <f t="shared" si="1"/>
        <v>1352086</v>
      </c>
      <c r="Z9" s="4">
        <f>+IF(X9&lt;&gt;0,+(Y9/X9)*100,0)</f>
        <v>32.12589317726972</v>
      </c>
      <c r="AA9" s="19">
        <f>SUM(AA10:AA14)</f>
        <v>25514830</v>
      </c>
    </row>
    <row r="10" spans="1:27" ht="13.5">
      <c r="A10" s="5" t="s">
        <v>37</v>
      </c>
      <c r="B10" s="3"/>
      <c r="C10" s="22"/>
      <c r="D10" s="22"/>
      <c r="E10" s="23">
        <v>8473740</v>
      </c>
      <c r="F10" s="24">
        <v>8473740</v>
      </c>
      <c r="G10" s="24">
        <v>103987</v>
      </c>
      <c r="H10" s="24">
        <v>786013</v>
      </c>
      <c r="I10" s="24">
        <v>590927</v>
      </c>
      <c r="J10" s="24">
        <v>1480927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1480927</v>
      </c>
      <c r="X10" s="24">
        <v>1203612</v>
      </c>
      <c r="Y10" s="24">
        <v>277315</v>
      </c>
      <c r="Z10" s="6">
        <v>23.04</v>
      </c>
      <c r="AA10" s="22">
        <v>8473740</v>
      </c>
    </row>
    <row r="11" spans="1:27" ht="13.5">
      <c r="A11" s="5" t="s">
        <v>38</v>
      </c>
      <c r="B11" s="3"/>
      <c r="C11" s="22"/>
      <c r="D11" s="22"/>
      <c r="E11" s="23">
        <v>701880</v>
      </c>
      <c r="F11" s="24">
        <v>701880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110472</v>
      </c>
      <c r="Y11" s="24">
        <v>-110472</v>
      </c>
      <c r="Z11" s="6">
        <v>-100</v>
      </c>
      <c r="AA11" s="22">
        <v>701880</v>
      </c>
    </row>
    <row r="12" spans="1:27" ht="13.5">
      <c r="A12" s="5" t="s">
        <v>39</v>
      </c>
      <c r="B12" s="3"/>
      <c r="C12" s="22"/>
      <c r="D12" s="22"/>
      <c r="E12" s="23">
        <v>6078900</v>
      </c>
      <c r="F12" s="24">
        <v>6078900</v>
      </c>
      <c r="G12" s="24">
        <v>320719</v>
      </c>
      <c r="H12" s="24">
        <v>577475</v>
      </c>
      <c r="I12" s="24">
        <v>604744</v>
      </c>
      <c r="J12" s="24">
        <v>1502938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1502938</v>
      </c>
      <c r="X12" s="24">
        <v>1497666</v>
      </c>
      <c r="Y12" s="24">
        <v>5272</v>
      </c>
      <c r="Z12" s="6">
        <v>0.35</v>
      </c>
      <c r="AA12" s="22">
        <v>6078900</v>
      </c>
    </row>
    <row r="13" spans="1:27" ht="13.5">
      <c r="A13" s="5" t="s">
        <v>40</v>
      </c>
      <c r="B13" s="3"/>
      <c r="C13" s="22"/>
      <c r="D13" s="22"/>
      <c r="E13" s="23">
        <v>10260310</v>
      </c>
      <c r="F13" s="24">
        <v>10260310</v>
      </c>
      <c r="G13" s="24">
        <v>19650</v>
      </c>
      <c r="H13" s="24">
        <v>2540798</v>
      </c>
      <c r="I13" s="24">
        <v>16484</v>
      </c>
      <c r="J13" s="24">
        <v>2576932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2576932</v>
      </c>
      <c r="X13" s="24">
        <v>1396961</v>
      </c>
      <c r="Y13" s="24">
        <v>1179971</v>
      </c>
      <c r="Z13" s="6">
        <v>84.47</v>
      </c>
      <c r="AA13" s="22">
        <v>10260310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4687200</v>
      </c>
      <c r="F15" s="21">
        <f t="shared" si="2"/>
        <v>4687200</v>
      </c>
      <c r="G15" s="21">
        <f t="shared" si="2"/>
        <v>216341</v>
      </c>
      <c r="H15" s="21">
        <f t="shared" si="2"/>
        <v>419492</v>
      </c>
      <c r="I15" s="21">
        <f t="shared" si="2"/>
        <v>395140</v>
      </c>
      <c r="J15" s="21">
        <f t="shared" si="2"/>
        <v>1030973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1030973</v>
      </c>
      <c r="X15" s="21">
        <f t="shared" si="2"/>
        <v>855648</v>
      </c>
      <c r="Y15" s="21">
        <f t="shared" si="2"/>
        <v>175325</v>
      </c>
      <c r="Z15" s="4">
        <f>+IF(X15&lt;&gt;0,+(Y15/X15)*100,0)</f>
        <v>20.49031844870788</v>
      </c>
      <c r="AA15" s="19">
        <f>SUM(AA16:AA18)</f>
        <v>4687200</v>
      </c>
    </row>
    <row r="16" spans="1:27" ht="13.5">
      <c r="A16" s="5" t="s">
        <v>43</v>
      </c>
      <c r="B16" s="3"/>
      <c r="C16" s="22"/>
      <c r="D16" s="22"/>
      <c r="E16" s="23">
        <v>4312920</v>
      </c>
      <c r="F16" s="24">
        <v>4312920</v>
      </c>
      <c r="G16" s="24">
        <v>180897</v>
      </c>
      <c r="H16" s="24">
        <v>390636</v>
      </c>
      <c r="I16" s="24">
        <v>375375</v>
      </c>
      <c r="J16" s="24">
        <v>946908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946908</v>
      </c>
      <c r="X16" s="24">
        <v>774945</v>
      </c>
      <c r="Y16" s="24">
        <v>171963</v>
      </c>
      <c r="Z16" s="6">
        <v>22.19</v>
      </c>
      <c r="AA16" s="22">
        <v>4312920</v>
      </c>
    </row>
    <row r="17" spans="1:27" ht="13.5">
      <c r="A17" s="5" t="s">
        <v>44</v>
      </c>
      <c r="B17" s="3"/>
      <c r="C17" s="22"/>
      <c r="D17" s="22"/>
      <c r="E17" s="23">
        <v>130220</v>
      </c>
      <c r="F17" s="24">
        <v>130220</v>
      </c>
      <c r="G17" s="24">
        <v>2604</v>
      </c>
      <c r="H17" s="24">
        <v>846</v>
      </c>
      <c r="I17" s="24">
        <v>2687</v>
      </c>
      <c r="J17" s="24">
        <v>6137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6137</v>
      </c>
      <c r="X17" s="24">
        <v>19686</v>
      </c>
      <c r="Y17" s="24">
        <v>-13549</v>
      </c>
      <c r="Z17" s="6">
        <v>-68.83</v>
      </c>
      <c r="AA17" s="22">
        <v>130220</v>
      </c>
    </row>
    <row r="18" spans="1:27" ht="13.5">
      <c r="A18" s="5" t="s">
        <v>45</v>
      </c>
      <c r="B18" s="3"/>
      <c r="C18" s="22"/>
      <c r="D18" s="22"/>
      <c r="E18" s="23">
        <v>244060</v>
      </c>
      <c r="F18" s="24">
        <v>244060</v>
      </c>
      <c r="G18" s="24">
        <v>32840</v>
      </c>
      <c r="H18" s="24">
        <v>28010</v>
      </c>
      <c r="I18" s="24">
        <v>17078</v>
      </c>
      <c r="J18" s="24">
        <v>77928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77928</v>
      </c>
      <c r="X18" s="24">
        <v>61017</v>
      </c>
      <c r="Y18" s="24">
        <v>16911</v>
      </c>
      <c r="Z18" s="6">
        <v>27.72</v>
      </c>
      <c r="AA18" s="22">
        <v>244060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392593840</v>
      </c>
      <c r="F19" s="21">
        <f t="shared" si="3"/>
        <v>392593840</v>
      </c>
      <c r="G19" s="21">
        <f t="shared" si="3"/>
        <v>35349019</v>
      </c>
      <c r="H19" s="21">
        <f t="shared" si="3"/>
        <v>25636783</v>
      </c>
      <c r="I19" s="21">
        <f t="shared" si="3"/>
        <v>28159124</v>
      </c>
      <c r="J19" s="21">
        <f t="shared" si="3"/>
        <v>89144926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89144926</v>
      </c>
      <c r="X19" s="21">
        <f t="shared" si="3"/>
        <v>97611119</v>
      </c>
      <c r="Y19" s="21">
        <f t="shared" si="3"/>
        <v>-8466193</v>
      </c>
      <c r="Z19" s="4">
        <f>+IF(X19&lt;&gt;0,+(Y19/X19)*100,0)</f>
        <v>-8.673389964928074</v>
      </c>
      <c r="AA19" s="19">
        <f>SUM(AA20:AA23)</f>
        <v>392593840</v>
      </c>
    </row>
    <row r="20" spans="1:27" ht="13.5">
      <c r="A20" s="5" t="s">
        <v>47</v>
      </c>
      <c r="B20" s="3"/>
      <c r="C20" s="22"/>
      <c r="D20" s="22"/>
      <c r="E20" s="23">
        <v>286278280</v>
      </c>
      <c r="F20" s="24">
        <v>286278280</v>
      </c>
      <c r="G20" s="24">
        <v>21054140</v>
      </c>
      <c r="H20" s="24">
        <v>20104435</v>
      </c>
      <c r="I20" s="24">
        <v>20568488</v>
      </c>
      <c r="J20" s="24">
        <v>61727063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61727063</v>
      </c>
      <c r="X20" s="24">
        <v>76537652</v>
      </c>
      <c r="Y20" s="24">
        <v>-14810589</v>
      </c>
      <c r="Z20" s="6">
        <v>-19.35</v>
      </c>
      <c r="AA20" s="22">
        <v>286278280</v>
      </c>
    </row>
    <row r="21" spans="1:27" ht="13.5">
      <c r="A21" s="5" t="s">
        <v>48</v>
      </c>
      <c r="B21" s="3"/>
      <c r="C21" s="22"/>
      <c r="D21" s="22"/>
      <c r="E21" s="23">
        <v>56900000</v>
      </c>
      <c r="F21" s="24">
        <v>56900000</v>
      </c>
      <c r="G21" s="24">
        <v>4679183</v>
      </c>
      <c r="H21" s="24">
        <v>3233769</v>
      </c>
      <c r="I21" s="24">
        <v>5004611</v>
      </c>
      <c r="J21" s="24">
        <v>12917563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12917563</v>
      </c>
      <c r="X21" s="24">
        <v>11711789</v>
      </c>
      <c r="Y21" s="24">
        <v>1205774</v>
      </c>
      <c r="Z21" s="6">
        <v>10.3</v>
      </c>
      <c r="AA21" s="22">
        <v>56900000</v>
      </c>
    </row>
    <row r="22" spans="1:27" ht="13.5">
      <c r="A22" s="5" t="s">
        <v>49</v>
      </c>
      <c r="B22" s="3"/>
      <c r="C22" s="25"/>
      <c r="D22" s="25"/>
      <c r="E22" s="26">
        <v>29486060</v>
      </c>
      <c r="F22" s="27">
        <v>29486060</v>
      </c>
      <c r="G22" s="27">
        <v>5520179</v>
      </c>
      <c r="H22" s="27">
        <v>1376921</v>
      </c>
      <c r="I22" s="27">
        <v>1639643</v>
      </c>
      <c r="J22" s="27">
        <v>8536743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8536743</v>
      </c>
      <c r="X22" s="27">
        <v>5415920</v>
      </c>
      <c r="Y22" s="27">
        <v>3120823</v>
      </c>
      <c r="Z22" s="7">
        <v>57.62</v>
      </c>
      <c r="AA22" s="25">
        <v>29486060</v>
      </c>
    </row>
    <row r="23" spans="1:27" ht="13.5">
      <c r="A23" s="5" t="s">
        <v>50</v>
      </c>
      <c r="B23" s="3"/>
      <c r="C23" s="22"/>
      <c r="D23" s="22"/>
      <c r="E23" s="23">
        <v>19929500</v>
      </c>
      <c r="F23" s="24">
        <v>19929500</v>
      </c>
      <c r="G23" s="24">
        <v>4095517</v>
      </c>
      <c r="H23" s="24">
        <v>921658</v>
      </c>
      <c r="I23" s="24">
        <v>946382</v>
      </c>
      <c r="J23" s="24">
        <v>5963557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5963557</v>
      </c>
      <c r="X23" s="24">
        <v>3945758</v>
      </c>
      <c r="Y23" s="24">
        <v>2017799</v>
      </c>
      <c r="Z23" s="6">
        <v>51.14</v>
      </c>
      <c r="AA23" s="22">
        <v>19929500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499942230</v>
      </c>
      <c r="F25" s="42">
        <f t="shared" si="4"/>
        <v>499942230</v>
      </c>
      <c r="G25" s="42">
        <f t="shared" si="4"/>
        <v>83969522</v>
      </c>
      <c r="H25" s="42">
        <f t="shared" si="4"/>
        <v>30761412</v>
      </c>
      <c r="I25" s="42">
        <f t="shared" si="4"/>
        <v>30696481</v>
      </c>
      <c r="J25" s="42">
        <f t="shared" si="4"/>
        <v>145427415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145427415</v>
      </c>
      <c r="X25" s="42">
        <f t="shared" si="4"/>
        <v>142893446</v>
      </c>
      <c r="Y25" s="42">
        <f t="shared" si="4"/>
        <v>2533969</v>
      </c>
      <c r="Z25" s="43">
        <f>+IF(X25&lt;&gt;0,+(Y25/X25)*100,0)</f>
        <v>1.7733276584287847</v>
      </c>
      <c r="AA25" s="40">
        <f>+AA5+AA9+AA15+AA19+AA24</f>
        <v>499942230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83916680</v>
      </c>
      <c r="F28" s="21">
        <f t="shared" si="5"/>
        <v>83916680</v>
      </c>
      <c r="G28" s="21">
        <f t="shared" si="5"/>
        <v>6467728</v>
      </c>
      <c r="H28" s="21">
        <f t="shared" si="5"/>
        <v>5804612</v>
      </c>
      <c r="I28" s="21">
        <f t="shared" si="5"/>
        <v>6142189</v>
      </c>
      <c r="J28" s="21">
        <f t="shared" si="5"/>
        <v>18414529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18414529</v>
      </c>
      <c r="X28" s="21">
        <f t="shared" si="5"/>
        <v>20670360</v>
      </c>
      <c r="Y28" s="21">
        <f t="shared" si="5"/>
        <v>-2255831</v>
      </c>
      <c r="Z28" s="4">
        <f>+IF(X28&lt;&gt;0,+(Y28/X28)*100,0)</f>
        <v>-10.913360967104587</v>
      </c>
      <c r="AA28" s="19">
        <f>SUM(AA29:AA31)</f>
        <v>83916680</v>
      </c>
    </row>
    <row r="29" spans="1:27" ht="13.5">
      <c r="A29" s="5" t="s">
        <v>33</v>
      </c>
      <c r="B29" s="3"/>
      <c r="C29" s="22"/>
      <c r="D29" s="22"/>
      <c r="E29" s="23">
        <v>37358900</v>
      </c>
      <c r="F29" s="24">
        <v>37358900</v>
      </c>
      <c r="G29" s="24">
        <v>3765820</v>
      </c>
      <c r="H29" s="24">
        <v>2146372</v>
      </c>
      <c r="I29" s="24">
        <v>2145513</v>
      </c>
      <c r="J29" s="24">
        <v>8057705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8057705</v>
      </c>
      <c r="X29" s="24">
        <v>9339771</v>
      </c>
      <c r="Y29" s="24">
        <v>-1282066</v>
      </c>
      <c r="Z29" s="6">
        <v>-13.73</v>
      </c>
      <c r="AA29" s="22">
        <v>37358900</v>
      </c>
    </row>
    <row r="30" spans="1:27" ht="13.5">
      <c r="A30" s="5" t="s">
        <v>34</v>
      </c>
      <c r="B30" s="3"/>
      <c r="C30" s="25"/>
      <c r="D30" s="25"/>
      <c r="E30" s="26">
        <v>24467410</v>
      </c>
      <c r="F30" s="27">
        <v>24467410</v>
      </c>
      <c r="G30" s="27">
        <v>1474074</v>
      </c>
      <c r="H30" s="27">
        <v>1652362</v>
      </c>
      <c r="I30" s="27">
        <v>2195922</v>
      </c>
      <c r="J30" s="27">
        <v>5322358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5322358</v>
      </c>
      <c r="X30" s="27">
        <v>5807967</v>
      </c>
      <c r="Y30" s="27">
        <v>-485609</v>
      </c>
      <c r="Z30" s="7">
        <v>-8.36</v>
      </c>
      <c r="AA30" s="25">
        <v>24467410</v>
      </c>
    </row>
    <row r="31" spans="1:27" ht="13.5">
      <c r="A31" s="5" t="s">
        <v>35</v>
      </c>
      <c r="B31" s="3"/>
      <c r="C31" s="22"/>
      <c r="D31" s="22"/>
      <c r="E31" s="23">
        <v>22090370</v>
      </c>
      <c r="F31" s="24">
        <v>22090370</v>
      </c>
      <c r="G31" s="24">
        <v>1227834</v>
      </c>
      <c r="H31" s="24">
        <v>2005878</v>
      </c>
      <c r="I31" s="24">
        <v>1800754</v>
      </c>
      <c r="J31" s="24">
        <v>5034466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5034466</v>
      </c>
      <c r="X31" s="24">
        <v>5522622</v>
      </c>
      <c r="Y31" s="24">
        <v>-488156</v>
      </c>
      <c r="Z31" s="6">
        <v>-8.84</v>
      </c>
      <c r="AA31" s="22">
        <v>22090370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57801810</v>
      </c>
      <c r="F32" s="21">
        <f t="shared" si="6"/>
        <v>57801810</v>
      </c>
      <c r="G32" s="21">
        <f t="shared" si="6"/>
        <v>3034486</v>
      </c>
      <c r="H32" s="21">
        <f t="shared" si="6"/>
        <v>5682879</v>
      </c>
      <c r="I32" s="21">
        <f t="shared" si="6"/>
        <v>3115951</v>
      </c>
      <c r="J32" s="21">
        <f t="shared" si="6"/>
        <v>11833316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11833316</v>
      </c>
      <c r="X32" s="21">
        <f t="shared" si="6"/>
        <v>13282382</v>
      </c>
      <c r="Y32" s="21">
        <f t="shared" si="6"/>
        <v>-1449066</v>
      </c>
      <c r="Z32" s="4">
        <f>+IF(X32&lt;&gt;0,+(Y32/X32)*100,0)</f>
        <v>-10.909684723718984</v>
      </c>
      <c r="AA32" s="19">
        <f>SUM(AA33:AA37)</f>
        <v>57801810</v>
      </c>
    </row>
    <row r="33" spans="1:27" ht="13.5">
      <c r="A33" s="5" t="s">
        <v>37</v>
      </c>
      <c r="B33" s="3"/>
      <c r="C33" s="22"/>
      <c r="D33" s="22"/>
      <c r="E33" s="23">
        <v>22588960</v>
      </c>
      <c r="F33" s="24">
        <v>22588960</v>
      </c>
      <c r="G33" s="24">
        <v>1420052</v>
      </c>
      <c r="H33" s="24">
        <v>1430691</v>
      </c>
      <c r="I33" s="24">
        <v>1269369</v>
      </c>
      <c r="J33" s="24">
        <v>4120112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4120112</v>
      </c>
      <c r="X33" s="24">
        <v>5647260</v>
      </c>
      <c r="Y33" s="24">
        <v>-1527148</v>
      </c>
      <c r="Z33" s="6">
        <v>-27.04</v>
      </c>
      <c r="AA33" s="22">
        <v>22588960</v>
      </c>
    </row>
    <row r="34" spans="1:27" ht="13.5">
      <c r="A34" s="5" t="s">
        <v>38</v>
      </c>
      <c r="B34" s="3"/>
      <c r="C34" s="22"/>
      <c r="D34" s="22"/>
      <c r="E34" s="23">
        <v>3830470</v>
      </c>
      <c r="F34" s="24">
        <v>3830470</v>
      </c>
      <c r="G34" s="24">
        <v>240261</v>
      </c>
      <c r="H34" s="24">
        <v>238756</v>
      </c>
      <c r="I34" s="24">
        <v>314146</v>
      </c>
      <c r="J34" s="24">
        <v>793163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793163</v>
      </c>
      <c r="X34" s="24">
        <v>957630</v>
      </c>
      <c r="Y34" s="24">
        <v>-164467</v>
      </c>
      <c r="Z34" s="6">
        <v>-17.17</v>
      </c>
      <c r="AA34" s="22">
        <v>3830470</v>
      </c>
    </row>
    <row r="35" spans="1:27" ht="13.5">
      <c r="A35" s="5" t="s">
        <v>39</v>
      </c>
      <c r="B35" s="3"/>
      <c r="C35" s="22"/>
      <c r="D35" s="22"/>
      <c r="E35" s="23">
        <v>18236330</v>
      </c>
      <c r="F35" s="24">
        <v>18236330</v>
      </c>
      <c r="G35" s="24">
        <v>1123978</v>
      </c>
      <c r="H35" s="24">
        <v>1266322</v>
      </c>
      <c r="I35" s="24">
        <v>1263361</v>
      </c>
      <c r="J35" s="24">
        <v>3653661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3653661</v>
      </c>
      <c r="X35" s="24">
        <v>4559097</v>
      </c>
      <c r="Y35" s="24">
        <v>-905436</v>
      </c>
      <c r="Z35" s="6">
        <v>-19.86</v>
      </c>
      <c r="AA35" s="22">
        <v>18236330</v>
      </c>
    </row>
    <row r="36" spans="1:27" ht="13.5">
      <c r="A36" s="5" t="s">
        <v>40</v>
      </c>
      <c r="B36" s="3"/>
      <c r="C36" s="22"/>
      <c r="D36" s="22"/>
      <c r="E36" s="23">
        <v>13146050</v>
      </c>
      <c r="F36" s="24">
        <v>13146050</v>
      </c>
      <c r="G36" s="24">
        <v>250195</v>
      </c>
      <c r="H36" s="24">
        <v>2747110</v>
      </c>
      <c r="I36" s="24">
        <v>269075</v>
      </c>
      <c r="J36" s="24">
        <v>3266380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3266380</v>
      </c>
      <c r="X36" s="24">
        <v>2118395</v>
      </c>
      <c r="Y36" s="24">
        <v>1147985</v>
      </c>
      <c r="Z36" s="6">
        <v>54.19</v>
      </c>
      <c r="AA36" s="22">
        <v>13146050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39780970</v>
      </c>
      <c r="F38" s="21">
        <f t="shared" si="7"/>
        <v>39780970</v>
      </c>
      <c r="G38" s="21">
        <f t="shared" si="7"/>
        <v>2368982</v>
      </c>
      <c r="H38" s="21">
        <f t="shared" si="7"/>
        <v>2734597</v>
      </c>
      <c r="I38" s="21">
        <f t="shared" si="7"/>
        <v>2851443</v>
      </c>
      <c r="J38" s="21">
        <f t="shared" si="7"/>
        <v>7955022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7955022</v>
      </c>
      <c r="X38" s="21">
        <f t="shared" si="7"/>
        <v>9616974</v>
      </c>
      <c r="Y38" s="21">
        <f t="shared" si="7"/>
        <v>-1661952</v>
      </c>
      <c r="Z38" s="4">
        <f>+IF(X38&lt;&gt;0,+(Y38/X38)*100,0)</f>
        <v>-17.281444246391846</v>
      </c>
      <c r="AA38" s="19">
        <f>SUM(AA39:AA41)</f>
        <v>39780970</v>
      </c>
    </row>
    <row r="39" spans="1:27" ht="13.5">
      <c r="A39" s="5" t="s">
        <v>43</v>
      </c>
      <c r="B39" s="3"/>
      <c r="C39" s="22"/>
      <c r="D39" s="22"/>
      <c r="E39" s="23">
        <v>9013640</v>
      </c>
      <c r="F39" s="24">
        <v>9013640</v>
      </c>
      <c r="G39" s="24">
        <v>596876</v>
      </c>
      <c r="H39" s="24">
        <v>800515</v>
      </c>
      <c r="I39" s="24">
        <v>706238</v>
      </c>
      <c r="J39" s="24">
        <v>2103629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2103629</v>
      </c>
      <c r="X39" s="24">
        <v>1950123</v>
      </c>
      <c r="Y39" s="24">
        <v>153506</v>
      </c>
      <c r="Z39" s="6">
        <v>7.87</v>
      </c>
      <c r="AA39" s="22">
        <v>9013640</v>
      </c>
    </row>
    <row r="40" spans="1:27" ht="13.5">
      <c r="A40" s="5" t="s">
        <v>44</v>
      </c>
      <c r="B40" s="3"/>
      <c r="C40" s="22"/>
      <c r="D40" s="22"/>
      <c r="E40" s="23">
        <v>16972850</v>
      </c>
      <c r="F40" s="24">
        <v>16972850</v>
      </c>
      <c r="G40" s="24">
        <v>787309</v>
      </c>
      <c r="H40" s="24">
        <v>936371</v>
      </c>
      <c r="I40" s="24">
        <v>1141993</v>
      </c>
      <c r="J40" s="24">
        <v>2865673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2865673</v>
      </c>
      <c r="X40" s="24">
        <v>4243227</v>
      </c>
      <c r="Y40" s="24">
        <v>-1377554</v>
      </c>
      <c r="Z40" s="6">
        <v>-32.46</v>
      </c>
      <c r="AA40" s="22">
        <v>16972850</v>
      </c>
    </row>
    <row r="41" spans="1:27" ht="13.5">
      <c r="A41" s="5" t="s">
        <v>45</v>
      </c>
      <c r="B41" s="3"/>
      <c r="C41" s="22"/>
      <c r="D41" s="22"/>
      <c r="E41" s="23">
        <v>13794480</v>
      </c>
      <c r="F41" s="24">
        <v>13794480</v>
      </c>
      <c r="G41" s="24">
        <v>984797</v>
      </c>
      <c r="H41" s="24">
        <v>997711</v>
      </c>
      <c r="I41" s="24">
        <v>1003212</v>
      </c>
      <c r="J41" s="24">
        <v>2985720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2985720</v>
      </c>
      <c r="X41" s="24">
        <v>3423624</v>
      </c>
      <c r="Y41" s="24">
        <v>-437904</v>
      </c>
      <c r="Z41" s="6">
        <v>-12.79</v>
      </c>
      <c r="AA41" s="22">
        <v>13794480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311272630</v>
      </c>
      <c r="F42" s="21">
        <f t="shared" si="8"/>
        <v>311272630</v>
      </c>
      <c r="G42" s="21">
        <f t="shared" si="8"/>
        <v>26734038</v>
      </c>
      <c r="H42" s="21">
        <f t="shared" si="8"/>
        <v>26445898</v>
      </c>
      <c r="I42" s="21">
        <f t="shared" si="8"/>
        <v>21241690</v>
      </c>
      <c r="J42" s="21">
        <f t="shared" si="8"/>
        <v>74421626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74421626</v>
      </c>
      <c r="X42" s="21">
        <f t="shared" si="8"/>
        <v>79720699</v>
      </c>
      <c r="Y42" s="21">
        <f t="shared" si="8"/>
        <v>-5299073</v>
      </c>
      <c r="Z42" s="4">
        <f>+IF(X42&lt;&gt;0,+(Y42/X42)*100,0)</f>
        <v>-6.647047838855502</v>
      </c>
      <c r="AA42" s="19">
        <f>SUM(AA43:AA46)</f>
        <v>311272630</v>
      </c>
    </row>
    <row r="43" spans="1:27" ht="13.5">
      <c r="A43" s="5" t="s">
        <v>47</v>
      </c>
      <c r="B43" s="3"/>
      <c r="C43" s="22"/>
      <c r="D43" s="22"/>
      <c r="E43" s="23">
        <v>238755820</v>
      </c>
      <c r="F43" s="24">
        <v>238755820</v>
      </c>
      <c r="G43" s="24">
        <v>23097264</v>
      </c>
      <c r="H43" s="24">
        <v>22557844</v>
      </c>
      <c r="I43" s="24">
        <v>15621800</v>
      </c>
      <c r="J43" s="24">
        <v>61276908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61276908</v>
      </c>
      <c r="X43" s="24">
        <v>61771501</v>
      </c>
      <c r="Y43" s="24">
        <v>-494593</v>
      </c>
      <c r="Z43" s="6">
        <v>-0.8</v>
      </c>
      <c r="AA43" s="22">
        <v>238755820</v>
      </c>
    </row>
    <row r="44" spans="1:27" ht="13.5">
      <c r="A44" s="5" t="s">
        <v>48</v>
      </c>
      <c r="B44" s="3"/>
      <c r="C44" s="22"/>
      <c r="D44" s="22"/>
      <c r="E44" s="23">
        <v>36108130</v>
      </c>
      <c r="F44" s="24">
        <v>36108130</v>
      </c>
      <c r="G44" s="24">
        <v>1708037</v>
      </c>
      <c r="H44" s="24">
        <v>1727739</v>
      </c>
      <c r="I44" s="24">
        <v>2164194</v>
      </c>
      <c r="J44" s="24">
        <v>5599970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5599970</v>
      </c>
      <c r="X44" s="24">
        <v>8847009</v>
      </c>
      <c r="Y44" s="24">
        <v>-3247039</v>
      </c>
      <c r="Z44" s="6">
        <v>-36.7</v>
      </c>
      <c r="AA44" s="22">
        <v>36108130</v>
      </c>
    </row>
    <row r="45" spans="1:27" ht="13.5">
      <c r="A45" s="5" t="s">
        <v>49</v>
      </c>
      <c r="B45" s="3"/>
      <c r="C45" s="25"/>
      <c r="D45" s="25"/>
      <c r="E45" s="26">
        <v>12782560</v>
      </c>
      <c r="F45" s="27">
        <v>12782560</v>
      </c>
      <c r="G45" s="27">
        <v>641066</v>
      </c>
      <c r="H45" s="27">
        <v>720052</v>
      </c>
      <c r="I45" s="27">
        <v>1357928</v>
      </c>
      <c r="J45" s="27">
        <v>2719046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2719046</v>
      </c>
      <c r="X45" s="27">
        <v>3195648</v>
      </c>
      <c r="Y45" s="27">
        <v>-476602</v>
      </c>
      <c r="Z45" s="7">
        <v>-14.91</v>
      </c>
      <c r="AA45" s="25">
        <v>12782560</v>
      </c>
    </row>
    <row r="46" spans="1:27" ht="13.5">
      <c r="A46" s="5" t="s">
        <v>50</v>
      </c>
      <c r="B46" s="3"/>
      <c r="C46" s="22"/>
      <c r="D46" s="22"/>
      <c r="E46" s="23">
        <v>23626120</v>
      </c>
      <c r="F46" s="24">
        <v>23626120</v>
      </c>
      <c r="G46" s="24">
        <v>1287671</v>
      </c>
      <c r="H46" s="24">
        <v>1440263</v>
      </c>
      <c r="I46" s="24">
        <v>2097768</v>
      </c>
      <c r="J46" s="24">
        <v>4825702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4825702</v>
      </c>
      <c r="X46" s="24">
        <v>5906541</v>
      </c>
      <c r="Y46" s="24">
        <v>-1080839</v>
      </c>
      <c r="Z46" s="6">
        <v>-18.3</v>
      </c>
      <c r="AA46" s="22">
        <v>23626120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492772090</v>
      </c>
      <c r="F48" s="42">
        <f t="shared" si="9"/>
        <v>492772090</v>
      </c>
      <c r="G48" s="42">
        <f t="shared" si="9"/>
        <v>38605234</v>
      </c>
      <c r="H48" s="42">
        <f t="shared" si="9"/>
        <v>40667986</v>
      </c>
      <c r="I48" s="42">
        <f t="shared" si="9"/>
        <v>33351273</v>
      </c>
      <c r="J48" s="42">
        <f t="shared" si="9"/>
        <v>112624493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112624493</v>
      </c>
      <c r="X48" s="42">
        <f t="shared" si="9"/>
        <v>123290415</v>
      </c>
      <c r="Y48" s="42">
        <f t="shared" si="9"/>
        <v>-10665922</v>
      </c>
      <c r="Z48" s="43">
        <f>+IF(X48&lt;&gt;0,+(Y48/X48)*100,0)</f>
        <v>-8.651055315208405</v>
      </c>
      <c r="AA48" s="40">
        <f>+AA28+AA32+AA38+AA42+AA47</f>
        <v>492772090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7170140</v>
      </c>
      <c r="F49" s="46">
        <f t="shared" si="10"/>
        <v>7170140</v>
      </c>
      <c r="G49" s="46">
        <f t="shared" si="10"/>
        <v>45364288</v>
      </c>
      <c r="H49" s="46">
        <f t="shared" si="10"/>
        <v>-9906574</v>
      </c>
      <c r="I49" s="46">
        <f t="shared" si="10"/>
        <v>-2654792</v>
      </c>
      <c r="J49" s="46">
        <f t="shared" si="10"/>
        <v>32802922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32802922</v>
      </c>
      <c r="X49" s="46">
        <f>IF(F25=F48,0,X25-X48)</f>
        <v>19603031</v>
      </c>
      <c r="Y49" s="46">
        <f t="shared" si="10"/>
        <v>13199891</v>
      </c>
      <c r="Z49" s="47">
        <f>+IF(X49&lt;&gt;0,+(Y49/X49)*100,0)</f>
        <v>67.33596962632973</v>
      </c>
      <c r="AA49" s="44">
        <f>+AA25-AA48</f>
        <v>7170140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245544140</v>
      </c>
      <c r="D5" s="19">
        <f>SUM(D6:D8)</f>
        <v>0</v>
      </c>
      <c r="E5" s="20">
        <f t="shared" si="0"/>
        <v>245297100</v>
      </c>
      <c r="F5" s="21">
        <f t="shared" si="0"/>
        <v>245377100</v>
      </c>
      <c r="G5" s="21">
        <f t="shared" si="0"/>
        <v>85970939</v>
      </c>
      <c r="H5" s="21">
        <f t="shared" si="0"/>
        <v>1878250</v>
      </c>
      <c r="I5" s="21">
        <f t="shared" si="0"/>
        <v>1429558</v>
      </c>
      <c r="J5" s="21">
        <f t="shared" si="0"/>
        <v>89278747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89278747</v>
      </c>
      <c r="X5" s="21">
        <f t="shared" si="0"/>
        <v>99575171</v>
      </c>
      <c r="Y5" s="21">
        <f t="shared" si="0"/>
        <v>-10296424</v>
      </c>
      <c r="Z5" s="4">
        <f>+IF(X5&lt;&gt;0,+(Y5/X5)*100,0)</f>
        <v>-10.340352817470935</v>
      </c>
      <c r="AA5" s="19">
        <f>SUM(AA6:AA8)</f>
        <v>245377100</v>
      </c>
    </row>
    <row r="6" spans="1:27" ht="13.5">
      <c r="A6" s="5" t="s">
        <v>33</v>
      </c>
      <c r="B6" s="3"/>
      <c r="C6" s="22">
        <v>42619008</v>
      </c>
      <c r="D6" s="22"/>
      <c r="E6" s="23">
        <v>35404410</v>
      </c>
      <c r="F6" s="24">
        <v>35404410</v>
      </c>
      <c r="G6" s="24">
        <v>3245729</v>
      </c>
      <c r="H6" s="24">
        <v>876283</v>
      </c>
      <c r="I6" s="24">
        <v>1328860</v>
      </c>
      <c r="J6" s="24">
        <v>5450872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5450872</v>
      </c>
      <c r="X6" s="24">
        <v>2885311</v>
      </c>
      <c r="Y6" s="24">
        <v>2565561</v>
      </c>
      <c r="Z6" s="6">
        <v>88.92</v>
      </c>
      <c r="AA6" s="22">
        <v>35404410</v>
      </c>
    </row>
    <row r="7" spans="1:27" ht="13.5">
      <c r="A7" s="5" t="s">
        <v>34</v>
      </c>
      <c r="B7" s="3"/>
      <c r="C7" s="25">
        <v>201592375</v>
      </c>
      <c r="D7" s="25"/>
      <c r="E7" s="26">
        <v>207891510</v>
      </c>
      <c r="F7" s="27">
        <v>207971510</v>
      </c>
      <c r="G7" s="27">
        <v>82699056</v>
      </c>
      <c r="H7" s="27">
        <v>39262</v>
      </c>
      <c r="I7" s="27">
        <v>20029</v>
      </c>
      <c r="J7" s="27">
        <v>82758347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82758347</v>
      </c>
      <c r="X7" s="27">
        <v>96171568</v>
      </c>
      <c r="Y7" s="27">
        <v>-13413221</v>
      </c>
      <c r="Z7" s="7">
        <v>-13.95</v>
      </c>
      <c r="AA7" s="25">
        <v>207971510</v>
      </c>
    </row>
    <row r="8" spans="1:27" ht="13.5">
      <c r="A8" s="5" t="s">
        <v>35</v>
      </c>
      <c r="B8" s="3"/>
      <c r="C8" s="22">
        <v>1332757</v>
      </c>
      <c r="D8" s="22"/>
      <c r="E8" s="23">
        <v>2001180</v>
      </c>
      <c r="F8" s="24">
        <v>2001180</v>
      </c>
      <c r="G8" s="24">
        <v>26154</v>
      </c>
      <c r="H8" s="24">
        <v>962705</v>
      </c>
      <c r="I8" s="24">
        <v>80669</v>
      </c>
      <c r="J8" s="24">
        <v>1069528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1069528</v>
      </c>
      <c r="X8" s="24">
        <v>518292</v>
      </c>
      <c r="Y8" s="24">
        <v>551236</v>
      </c>
      <c r="Z8" s="6">
        <v>106.36</v>
      </c>
      <c r="AA8" s="22">
        <v>2001180</v>
      </c>
    </row>
    <row r="9" spans="1:27" ht="13.5">
      <c r="A9" s="2" t="s">
        <v>36</v>
      </c>
      <c r="B9" s="3"/>
      <c r="C9" s="19">
        <f aca="true" t="shared" si="1" ref="C9:Y9">SUM(C10:C14)</f>
        <v>5054835</v>
      </c>
      <c r="D9" s="19">
        <f>SUM(D10:D14)</f>
        <v>0</v>
      </c>
      <c r="E9" s="20">
        <f t="shared" si="1"/>
        <v>2939510</v>
      </c>
      <c r="F9" s="21">
        <f t="shared" si="1"/>
        <v>2939510</v>
      </c>
      <c r="G9" s="21">
        <f t="shared" si="1"/>
        <v>111004</v>
      </c>
      <c r="H9" s="21">
        <f t="shared" si="1"/>
        <v>361588</v>
      </c>
      <c r="I9" s="21">
        <f t="shared" si="1"/>
        <v>115088</v>
      </c>
      <c r="J9" s="21">
        <f t="shared" si="1"/>
        <v>587680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587680</v>
      </c>
      <c r="X9" s="21">
        <f t="shared" si="1"/>
        <v>578171</v>
      </c>
      <c r="Y9" s="21">
        <f t="shared" si="1"/>
        <v>9509</v>
      </c>
      <c r="Z9" s="4">
        <f>+IF(X9&lt;&gt;0,+(Y9/X9)*100,0)</f>
        <v>1.6446691376772615</v>
      </c>
      <c r="AA9" s="19">
        <f>SUM(AA10:AA14)</f>
        <v>2939510</v>
      </c>
    </row>
    <row r="10" spans="1:27" ht="13.5">
      <c r="A10" s="5" t="s">
        <v>37</v>
      </c>
      <c r="B10" s="3"/>
      <c r="C10" s="22">
        <v>70453</v>
      </c>
      <c r="D10" s="22"/>
      <c r="E10" s="23">
        <v>154500</v>
      </c>
      <c r="F10" s="24">
        <v>154500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154500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147334</v>
      </c>
      <c r="D12" s="22"/>
      <c r="E12" s="23">
        <v>190960</v>
      </c>
      <c r="F12" s="24">
        <v>190960</v>
      </c>
      <c r="G12" s="24"/>
      <c r="H12" s="24">
        <v>1450</v>
      </c>
      <c r="I12" s="24"/>
      <c r="J12" s="24">
        <v>1450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1450</v>
      </c>
      <c r="X12" s="24">
        <v>35165</v>
      </c>
      <c r="Y12" s="24">
        <v>-33715</v>
      </c>
      <c r="Z12" s="6">
        <v>-95.88</v>
      </c>
      <c r="AA12" s="22">
        <v>190960</v>
      </c>
    </row>
    <row r="13" spans="1:27" ht="13.5">
      <c r="A13" s="5" t="s">
        <v>40</v>
      </c>
      <c r="B13" s="3"/>
      <c r="C13" s="22">
        <v>4569779</v>
      </c>
      <c r="D13" s="22"/>
      <c r="E13" s="23">
        <v>2531120</v>
      </c>
      <c r="F13" s="24">
        <v>2531120</v>
      </c>
      <c r="G13" s="24">
        <v>89175</v>
      </c>
      <c r="H13" s="24">
        <v>354138</v>
      </c>
      <c r="I13" s="24">
        <v>77588</v>
      </c>
      <c r="J13" s="24">
        <v>520901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520901</v>
      </c>
      <c r="X13" s="24">
        <v>528256</v>
      </c>
      <c r="Y13" s="24">
        <v>-7355</v>
      </c>
      <c r="Z13" s="6">
        <v>-1.39</v>
      </c>
      <c r="AA13" s="22">
        <v>2531120</v>
      </c>
    </row>
    <row r="14" spans="1:27" ht="13.5">
      <c r="A14" s="5" t="s">
        <v>41</v>
      </c>
      <c r="B14" s="3"/>
      <c r="C14" s="25">
        <v>267269</v>
      </c>
      <c r="D14" s="25"/>
      <c r="E14" s="26">
        <v>62930</v>
      </c>
      <c r="F14" s="27">
        <v>62930</v>
      </c>
      <c r="G14" s="27">
        <v>21829</v>
      </c>
      <c r="H14" s="27">
        <v>6000</v>
      </c>
      <c r="I14" s="27">
        <v>37500</v>
      </c>
      <c r="J14" s="27">
        <v>65329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65329</v>
      </c>
      <c r="X14" s="27">
        <v>14750</v>
      </c>
      <c r="Y14" s="27">
        <v>50579</v>
      </c>
      <c r="Z14" s="7">
        <v>342.91</v>
      </c>
      <c r="AA14" s="25">
        <v>62930</v>
      </c>
    </row>
    <row r="15" spans="1:27" ht="13.5">
      <c r="A15" s="2" t="s">
        <v>42</v>
      </c>
      <c r="B15" s="8"/>
      <c r="C15" s="19">
        <f aca="true" t="shared" si="2" ref="C15:Y15">SUM(C16:C18)</f>
        <v>83700031</v>
      </c>
      <c r="D15" s="19">
        <f>SUM(D16:D18)</f>
        <v>0</v>
      </c>
      <c r="E15" s="20">
        <f t="shared" si="2"/>
        <v>109821024</v>
      </c>
      <c r="F15" s="21">
        <f t="shared" si="2"/>
        <v>110149971</v>
      </c>
      <c r="G15" s="21">
        <f t="shared" si="2"/>
        <v>14456649</v>
      </c>
      <c r="H15" s="21">
        <f t="shared" si="2"/>
        <v>27288</v>
      </c>
      <c r="I15" s="21">
        <f t="shared" si="2"/>
        <v>1500</v>
      </c>
      <c r="J15" s="21">
        <f t="shared" si="2"/>
        <v>14485437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14485437</v>
      </c>
      <c r="X15" s="21">
        <f t="shared" si="2"/>
        <v>22644007</v>
      </c>
      <c r="Y15" s="21">
        <f t="shared" si="2"/>
        <v>-8158570</v>
      </c>
      <c r="Z15" s="4">
        <f>+IF(X15&lt;&gt;0,+(Y15/X15)*100,0)</f>
        <v>-36.029709759407865</v>
      </c>
      <c r="AA15" s="19">
        <f>SUM(AA16:AA18)</f>
        <v>110149971</v>
      </c>
    </row>
    <row r="16" spans="1:27" ht="13.5">
      <c r="A16" s="5" t="s">
        <v>43</v>
      </c>
      <c r="B16" s="3"/>
      <c r="C16" s="22">
        <v>379909</v>
      </c>
      <c r="D16" s="22"/>
      <c r="E16" s="23">
        <v>1311090</v>
      </c>
      <c r="F16" s="24">
        <v>1311090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327771</v>
      </c>
      <c r="Y16" s="24">
        <v>-327771</v>
      </c>
      <c r="Z16" s="6">
        <v>-100</v>
      </c>
      <c r="AA16" s="22">
        <v>1311090</v>
      </c>
    </row>
    <row r="17" spans="1:27" ht="13.5">
      <c r="A17" s="5" t="s">
        <v>44</v>
      </c>
      <c r="B17" s="3"/>
      <c r="C17" s="22">
        <v>79226260</v>
      </c>
      <c r="D17" s="22"/>
      <c r="E17" s="23">
        <v>99092124</v>
      </c>
      <c r="F17" s="24">
        <v>99421071</v>
      </c>
      <c r="G17" s="24">
        <v>14456649</v>
      </c>
      <c r="H17" s="24">
        <v>27288</v>
      </c>
      <c r="I17" s="24">
        <v>1500</v>
      </c>
      <c r="J17" s="24">
        <v>14485437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14485437</v>
      </c>
      <c r="X17" s="24">
        <v>16665550</v>
      </c>
      <c r="Y17" s="24">
        <v>-2180113</v>
      </c>
      <c r="Z17" s="6">
        <v>-13.08</v>
      </c>
      <c r="AA17" s="22">
        <v>99421071</v>
      </c>
    </row>
    <row r="18" spans="1:27" ht="13.5">
      <c r="A18" s="5" t="s">
        <v>45</v>
      </c>
      <c r="B18" s="3"/>
      <c r="C18" s="22">
        <v>4093862</v>
      </c>
      <c r="D18" s="22"/>
      <c r="E18" s="23">
        <v>9417810</v>
      </c>
      <c r="F18" s="24">
        <v>9417810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5650686</v>
      </c>
      <c r="Y18" s="24">
        <v>-5650686</v>
      </c>
      <c r="Z18" s="6">
        <v>-100</v>
      </c>
      <c r="AA18" s="22">
        <v>9417810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>
        <v>67193</v>
      </c>
      <c r="D24" s="19"/>
      <c r="E24" s="20">
        <v>51500</v>
      </c>
      <c r="F24" s="21">
        <v>51500</v>
      </c>
      <c r="G24" s="21"/>
      <c r="H24" s="21">
        <v>6579</v>
      </c>
      <c r="I24" s="21"/>
      <c r="J24" s="21">
        <v>6579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6579</v>
      </c>
      <c r="X24" s="21"/>
      <c r="Y24" s="21">
        <v>6579</v>
      </c>
      <c r="Z24" s="4">
        <v>0</v>
      </c>
      <c r="AA24" s="19">
        <v>51500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334366199</v>
      </c>
      <c r="D25" s="40">
        <f>+D5+D9+D15+D19+D24</f>
        <v>0</v>
      </c>
      <c r="E25" s="41">
        <f t="shared" si="4"/>
        <v>358109134</v>
      </c>
      <c r="F25" s="42">
        <f t="shared" si="4"/>
        <v>358518081</v>
      </c>
      <c r="G25" s="42">
        <f t="shared" si="4"/>
        <v>100538592</v>
      </c>
      <c r="H25" s="42">
        <f t="shared" si="4"/>
        <v>2273705</v>
      </c>
      <c r="I25" s="42">
        <f t="shared" si="4"/>
        <v>1546146</v>
      </c>
      <c r="J25" s="42">
        <f t="shared" si="4"/>
        <v>104358443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104358443</v>
      </c>
      <c r="X25" s="42">
        <f t="shared" si="4"/>
        <v>122797349</v>
      </c>
      <c r="Y25" s="42">
        <f t="shared" si="4"/>
        <v>-18438906</v>
      </c>
      <c r="Z25" s="43">
        <f>+IF(X25&lt;&gt;0,+(Y25/X25)*100,0)</f>
        <v>-15.015719924051455</v>
      </c>
      <c r="AA25" s="40">
        <f>+AA5+AA9+AA15+AA19+AA24</f>
        <v>358518081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94726921</v>
      </c>
      <c r="D28" s="19">
        <f>SUM(D29:D31)</f>
        <v>0</v>
      </c>
      <c r="E28" s="20">
        <f t="shared" si="5"/>
        <v>130071617</v>
      </c>
      <c r="F28" s="21">
        <f t="shared" si="5"/>
        <v>130457097</v>
      </c>
      <c r="G28" s="21">
        <f t="shared" si="5"/>
        <v>6059787</v>
      </c>
      <c r="H28" s="21">
        <f t="shared" si="5"/>
        <v>5023820</v>
      </c>
      <c r="I28" s="21">
        <f t="shared" si="5"/>
        <v>6466621</v>
      </c>
      <c r="J28" s="21">
        <f t="shared" si="5"/>
        <v>17550228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17550228</v>
      </c>
      <c r="X28" s="21">
        <f t="shared" si="5"/>
        <v>21441336</v>
      </c>
      <c r="Y28" s="21">
        <f t="shared" si="5"/>
        <v>-3891108</v>
      </c>
      <c r="Z28" s="4">
        <f>+IF(X28&lt;&gt;0,+(Y28/X28)*100,0)</f>
        <v>-18.147693781768076</v>
      </c>
      <c r="AA28" s="19">
        <f>SUM(AA29:AA31)</f>
        <v>130457097</v>
      </c>
    </row>
    <row r="29" spans="1:27" ht="13.5">
      <c r="A29" s="5" t="s">
        <v>33</v>
      </c>
      <c r="B29" s="3"/>
      <c r="C29" s="22">
        <v>23642613</v>
      </c>
      <c r="D29" s="22"/>
      <c r="E29" s="23">
        <v>48503330</v>
      </c>
      <c r="F29" s="24">
        <v>48503330</v>
      </c>
      <c r="G29" s="24">
        <v>3076130</v>
      </c>
      <c r="H29" s="24">
        <v>1509977</v>
      </c>
      <c r="I29" s="24">
        <v>1727244</v>
      </c>
      <c r="J29" s="24">
        <v>6313351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6313351</v>
      </c>
      <c r="X29" s="24">
        <v>6457445</v>
      </c>
      <c r="Y29" s="24">
        <v>-144094</v>
      </c>
      <c r="Z29" s="6">
        <v>-2.23</v>
      </c>
      <c r="AA29" s="22">
        <v>48503330</v>
      </c>
    </row>
    <row r="30" spans="1:27" ht="13.5">
      <c r="A30" s="5" t="s">
        <v>34</v>
      </c>
      <c r="B30" s="3"/>
      <c r="C30" s="25">
        <v>14199582</v>
      </c>
      <c r="D30" s="25"/>
      <c r="E30" s="26">
        <v>15231647</v>
      </c>
      <c r="F30" s="27">
        <v>15631647</v>
      </c>
      <c r="G30" s="27">
        <v>931063</v>
      </c>
      <c r="H30" s="27">
        <v>1126804</v>
      </c>
      <c r="I30" s="27">
        <v>1728861</v>
      </c>
      <c r="J30" s="27">
        <v>3786728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3786728</v>
      </c>
      <c r="X30" s="27">
        <v>3546100</v>
      </c>
      <c r="Y30" s="27">
        <v>240628</v>
      </c>
      <c r="Z30" s="7">
        <v>6.79</v>
      </c>
      <c r="AA30" s="25">
        <v>15631647</v>
      </c>
    </row>
    <row r="31" spans="1:27" ht="13.5">
      <c r="A31" s="5" t="s">
        <v>35</v>
      </c>
      <c r="B31" s="3"/>
      <c r="C31" s="22">
        <v>56884726</v>
      </c>
      <c r="D31" s="22"/>
      <c r="E31" s="23">
        <v>66336640</v>
      </c>
      <c r="F31" s="24">
        <v>66322120</v>
      </c>
      <c r="G31" s="24">
        <v>2052594</v>
      </c>
      <c r="H31" s="24">
        <v>2387039</v>
      </c>
      <c r="I31" s="24">
        <v>3010516</v>
      </c>
      <c r="J31" s="24">
        <v>7450149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7450149</v>
      </c>
      <c r="X31" s="24">
        <v>11437791</v>
      </c>
      <c r="Y31" s="24">
        <v>-3987642</v>
      </c>
      <c r="Z31" s="6">
        <v>-34.86</v>
      </c>
      <c r="AA31" s="22">
        <v>66322120</v>
      </c>
    </row>
    <row r="32" spans="1:27" ht="13.5">
      <c r="A32" s="2" t="s">
        <v>36</v>
      </c>
      <c r="B32" s="3"/>
      <c r="C32" s="19">
        <f aca="true" t="shared" si="6" ref="C32:Y32">SUM(C33:C37)</f>
        <v>118617586</v>
      </c>
      <c r="D32" s="19">
        <f>SUM(D33:D37)</f>
        <v>0</v>
      </c>
      <c r="E32" s="20">
        <f t="shared" si="6"/>
        <v>105383700</v>
      </c>
      <c r="F32" s="21">
        <f t="shared" si="6"/>
        <v>104959300</v>
      </c>
      <c r="G32" s="21">
        <f t="shared" si="6"/>
        <v>5205383</v>
      </c>
      <c r="H32" s="21">
        <f t="shared" si="6"/>
        <v>5316350</v>
      </c>
      <c r="I32" s="21">
        <f t="shared" si="6"/>
        <v>6188530</v>
      </c>
      <c r="J32" s="21">
        <f t="shared" si="6"/>
        <v>16710263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16710263</v>
      </c>
      <c r="X32" s="21">
        <f t="shared" si="6"/>
        <v>21144066</v>
      </c>
      <c r="Y32" s="21">
        <f t="shared" si="6"/>
        <v>-4433803</v>
      </c>
      <c r="Z32" s="4">
        <f>+IF(X32&lt;&gt;0,+(Y32/X32)*100,0)</f>
        <v>-20.969490920052934</v>
      </c>
      <c r="AA32" s="19">
        <f>SUM(AA33:AA37)</f>
        <v>104959300</v>
      </c>
    </row>
    <row r="33" spans="1:27" ht="13.5">
      <c r="A33" s="5" t="s">
        <v>37</v>
      </c>
      <c r="B33" s="3"/>
      <c r="C33" s="22">
        <v>13812438</v>
      </c>
      <c r="D33" s="22"/>
      <c r="E33" s="23">
        <v>11775930</v>
      </c>
      <c r="F33" s="24">
        <v>11775930</v>
      </c>
      <c r="G33" s="24">
        <v>954777</v>
      </c>
      <c r="H33" s="24">
        <v>603094</v>
      </c>
      <c r="I33" s="24">
        <v>1583501</v>
      </c>
      <c r="J33" s="24">
        <v>3141372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3141372</v>
      </c>
      <c r="X33" s="24">
        <v>2306438</v>
      </c>
      <c r="Y33" s="24">
        <v>834934</v>
      </c>
      <c r="Z33" s="6">
        <v>36.2</v>
      </c>
      <c r="AA33" s="22">
        <v>11775930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39218485</v>
      </c>
      <c r="D35" s="22"/>
      <c r="E35" s="23">
        <v>48607000</v>
      </c>
      <c r="F35" s="24">
        <v>48182600</v>
      </c>
      <c r="G35" s="24">
        <v>1904404</v>
      </c>
      <c r="H35" s="24">
        <v>2187508</v>
      </c>
      <c r="I35" s="24">
        <v>2101516</v>
      </c>
      <c r="J35" s="24">
        <v>6193428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6193428</v>
      </c>
      <c r="X35" s="24">
        <v>8559282</v>
      </c>
      <c r="Y35" s="24">
        <v>-2365854</v>
      </c>
      <c r="Z35" s="6">
        <v>-27.64</v>
      </c>
      <c r="AA35" s="22">
        <v>48182600</v>
      </c>
    </row>
    <row r="36" spans="1:27" ht="13.5">
      <c r="A36" s="5" t="s">
        <v>40</v>
      </c>
      <c r="B36" s="3"/>
      <c r="C36" s="22">
        <v>38441290</v>
      </c>
      <c r="D36" s="22"/>
      <c r="E36" s="23">
        <v>16493520</v>
      </c>
      <c r="F36" s="24">
        <v>16493520</v>
      </c>
      <c r="G36" s="24">
        <v>543057</v>
      </c>
      <c r="H36" s="24">
        <v>538037</v>
      </c>
      <c r="I36" s="24">
        <v>539235</v>
      </c>
      <c r="J36" s="24">
        <v>1620329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1620329</v>
      </c>
      <c r="X36" s="24">
        <v>3604406</v>
      </c>
      <c r="Y36" s="24">
        <v>-1984077</v>
      </c>
      <c r="Z36" s="6">
        <v>-55.05</v>
      </c>
      <c r="AA36" s="22">
        <v>16493520</v>
      </c>
    </row>
    <row r="37" spans="1:27" ht="13.5">
      <c r="A37" s="5" t="s">
        <v>41</v>
      </c>
      <c r="B37" s="3"/>
      <c r="C37" s="25">
        <v>27145373</v>
      </c>
      <c r="D37" s="25"/>
      <c r="E37" s="26">
        <v>28507250</v>
      </c>
      <c r="F37" s="27">
        <v>28507250</v>
      </c>
      <c r="G37" s="27">
        <v>1803145</v>
      </c>
      <c r="H37" s="27">
        <v>1987711</v>
      </c>
      <c r="I37" s="27">
        <v>1964278</v>
      </c>
      <c r="J37" s="27">
        <v>5755134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5755134</v>
      </c>
      <c r="X37" s="27">
        <v>6673940</v>
      </c>
      <c r="Y37" s="27">
        <v>-918806</v>
      </c>
      <c r="Z37" s="7">
        <v>-13.77</v>
      </c>
      <c r="AA37" s="25">
        <v>28507250</v>
      </c>
    </row>
    <row r="38" spans="1:27" ht="13.5">
      <c r="A38" s="2" t="s">
        <v>42</v>
      </c>
      <c r="B38" s="8"/>
      <c r="C38" s="19">
        <f aca="true" t="shared" si="7" ref="C38:Y38">SUM(C39:C41)</f>
        <v>88819734</v>
      </c>
      <c r="D38" s="19">
        <f>SUM(D39:D41)</f>
        <v>0</v>
      </c>
      <c r="E38" s="20">
        <f t="shared" si="7"/>
        <v>124399333</v>
      </c>
      <c r="F38" s="21">
        <f t="shared" si="7"/>
        <v>124728280</v>
      </c>
      <c r="G38" s="21">
        <f t="shared" si="7"/>
        <v>3922135</v>
      </c>
      <c r="H38" s="21">
        <f t="shared" si="7"/>
        <v>7609505</v>
      </c>
      <c r="I38" s="21">
        <f t="shared" si="7"/>
        <v>8505843</v>
      </c>
      <c r="J38" s="21">
        <f t="shared" si="7"/>
        <v>20037483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20037483</v>
      </c>
      <c r="X38" s="21">
        <f t="shared" si="7"/>
        <v>21702018</v>
      </c>
      <c r="Y38" s="21">
        <f t="shared" si="7"/>
        <v>-1664535</v>
      </c>
      <c r="Z38" s="4">
        <f>+IF(X38&lt;&gt;0,+(Y38/X38)*100,0)</f>
        <v>-7.669954932301687</v>
      </c>
      <c r="AA38" s="19">
        <f>SUM(AA39:AA41)</f>
        <v>124728280</v>
      </c>
    </row>
    <row r="39" spans="1:27" ht="13.5">
      <c r="A39" s="5" t="s">
        <v>43</v>
      </c>
      <c r="B39" s="3"/>
      <c r="C39" s="22">
        <v>6351069</v>
      </c>
      <c r="D39" s="22"/>
      <c r="E39" s="23">
        <v>9273838</v>
      </c>
      <c r="F39" s="24">
        <v>9273838</v>
      </c>
      <c r="G39" s="24">
        <v>312425</v>
      </c>
      <c r="H39" s="24">
        <v>261094</v>
      </c>
      <c r="I39" s="24">
        <v>484224</v>
      </c>
      <c r="J39" s="24">
        <v>1057743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1057743</v>
      </c>
      <c r="X39" s="24">
        <v>1367905</v>
      </c>
      <c r="Y39" s="24">
        <v>-310162</v>
      </c>
      <c r="Z39" s="6">
        <v>-22.67</v>
      </c>
      <c r="AA39" s="22">
        <v>9273838</v>
      </c>
    </row>
    <row r="40" spans="1:27" ht="13.5">
      <c r="A40" s="5" t="s">
        <v>44</v>
      </c>
      <c r="B40" s="3"/>
      <c r="C40" s="22">
        <v>77755151</v>
      </c>
      <c r="D40" s="22"/>
      <c r="E40" s="23">
        <v>105489240</v>
      </c>
      <c r="F40" s="24">
        <v>105818187</v>
      </c>
      <c r="G40" s="24">
        <v>3470933</v>
      </c>
      <c r="H40" s="24">
        <v>6996102</v>
      </c>
      <c r="I40" s="24">
        <v>7336509</v>
      </c>
      <c r="J40" s="24">
        <v>17803544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17803544</v>
      </c>
      <c r="X40" s="24">
        <v>18755753</v>
      </c>
      <c r="Y40" s="24">
        <v>-952209</v>
      </c>
      <c r="Z40" s="6">
        <v>-5.08</v>
      </c>
      <c r="AA40" s="22">
        <v>105818187</v>
      </c>
    </row>
    <row r="41" spans="1:27" ht="13.5">
      <c r="A41" s="5" t="s">
        <v>45</v>
      </c>
      <c r="B41" s="3"/>
      <c r="C41" s="22">
        <v>4713514</v>
      </c>
      <c r="D41" s="22"/>
      <c r="E41" s="23">
        <v>9636255</v>
      </c>
      <c r="F41" s="24">
        <v>9636255</v>
      </c>
      <c r="G41" s="24">
        <v>138777</v>
      </c>
      <c r="H41" s="24">
        <v>352309</v>
      </c>
      <c r="I41" s="24">
        <v>685110</v>
      </c>
      <c r="J41" s="24">
        <v>1176196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1176196</v>
      </c>
      <c r="X41" s="24">
        <v>1578360</v>
      </c>
      <c r="Y41" s="24">
        <v>-402164</v>
      </c>
      <c r="Z41" s="6">
        <v>-25.48</v>
      </c>
      <c r="AA41" s="22">
        <v>9636255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5130909</v>
      </c>
      <c r="D47" s="19"/>
      <c r="E47" s="20">
        <v>6898760</v>
      </c>
      <c r="F47" s="21">
        <v>6898760</v>
      </c>
      <c r="G47" s="21">
        <v>432853</v>
      </c>
      <c r="H47" s="21">
        <v>485867</v>
      </c>
      <c r="I47" s="21">
        <v>517069</v>
      </c>
      <c r="J47" s="21">
        <v>1435789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1435789</v>
      </c>
      <c r="X47" s="21">
        <v>1336177</v>
      </c>
      <c r="Y47" s="21">
        <v>99612</v>
      </c>
      <c r="Z47" s="4">
        <v>7.46</v>
      </c>
      <c r="AA47" s="19">
        <v>6898760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307295150</v>
      </c>
      <c r="D48" s="40">
        <f>+D28+D32+D38+D42+D47</f>
        <v>0</v>
      </c>
      <c r="E48" s="41">
        <f t="shared" si="9"/>
        <v>366753410</v>
      </c>
      <c r="F48" s="42">
        <f t="shared" si="9"/>
        <v>367043437</v>
      </c>
      <c r="G48" s="42">
        <f t="shared" si="9"/>
        <v>15620158</v>
      </c>
      <c r="H48" s="42">
        <f t="shared" si="9"/>
        <v>18435542</v>
      </c>
      <c r="I48" s="42">
        <f t="shared" si="9"/>
        <v>21678063</v>
      </c>
      <c r="J48" s="42">
        <f t="shared" si="9"/>
        <v>55733763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55733763</v>
      </c>
      <c r="X48" s="42">
        <f t="shared" si="9"/>
        <v>65623597</v>
      </c>
      <c r="Y48" s="42">
        <f t="shared" si="9"/>
        <v>-9889834</v>
      </c>
      <c r="Z48" s="43">
        <f>+IF(X48&lt;&gt;0,+(Y48/X48)*100,0)</f>
        <v>-15.070545432003673</v>
      </c>
      <c r="AA48" s="40">
        <f>+AA28+AA32+AA38+AA42+AA47</f>
        <v>367043437</v>
      </c>
    </row>
    <row r="49" spans="1:27" ht="13.5">
      <c r="A49" s="14" t="s">
        <v>58</v>
      </c>
      <c r="B49" s="15"/>
      <c r="C49" s="44">
        <f aca="true" t="shared" si="10" ref="C49:Y49">+C25-C48</f>
        <v>27071049</v>
      </c>
      <c r="D49" s="44">
        <f>+D25-D48</f>
        <v>0</v>
      </c>
      <c r="E49" s="45">
        <f t="shared" si="10"/>
        <v>-8644276</v>
      </c>
      <c r="F49" s="46">
        <f t="shared" si="10"/>
        <v>-8525356</v>
      </c>
      <c r="G49" s="46">
        <f t="shared" si="10"/>
        <v>84918434</v>
      </c>
      <c r="H49" s="46">
        <f t="shared" si="10"/>
        <v>-16161837</v>
      </c>
      <c r="I49" s="46">
        <f t="shared" si="10"/>
        <v>-20131917</v>
      </c>
      <c r="J49" s="46">
        <f t="shared" si="10"/>
        <v>48624680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48624680</v>
      </c>
      <c r="X49" s="46">
        <f>IF(F25=F48,0,X25-X48)</f>
        <v>57173752</v>
      </c>
      <c r="Y49" s="46">
        <f t="shared" si="10"/>
        <v>-8549072</v>
      </c>
      <c r="Z49" s="47">
        <f>+IF(X49&lt;&gt;0,+(Y49/X49)*100,0)</f>
        <v>-14.952791623680742</v>
      </c>
      <c r="AA49" s="44">
        <f>+AA25-AA48</f>
        <v>-8525356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237228414</v>
      </c>
      <c r="D5" s="19">
        <f>SUM(D6:D8)</f>
        <v>0</v>
      </c>
      <c r="E5" s="20">
        <f t="shared" si="0"/>
        <v>211036122</v>
      </c>
      <c r="F5" s="21">
        <f t="shared" si="0"/>
        <v>211468110</v>
      </c>
      <c r="G5" s="21">
        <f t="shared" si="0"/>
        <v>56223913</v>
      </c>
      <c r="H5" s="21">
        <f t="shared" si="0"/>
        <v>7442053</v>
      </c>
      <c r="I5" s="21">
        <f t="shared" si="0"/>
        <v>9396947</v>
      </c>
      <c r="J5" s="21">
        <f t="shared" si="0"/>
        <v>73062913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73062913</v>
      </c>
      <c r="X5" s="21">
        <f t="shared" si="0"/>
        <v>82898508</v>
      </c>
      <c r="Y5" s="21">
        <f t="shared" si="0"/>
        <v>-9835595</v>
      </c>
      <c r="Z5" s="4">
        <f>+IF(X5&lt;&gt;0,+(Y5/X5)*100,0)</f>
        <v>-11.86462246099773</v>
      </c>
      <c r="AA5" s="19">
        <f>SUM(AA6:AA8)</f>
        <v>211468110</v>
      </c>
    </row>
    <row r="6" spans="1:27" ht="13.5">
      <c r="A6" s="5" t="s">
        <v>33</v>
      </c>
      <c r="B6" s="3"/>
      <c r="C6" s="22">
        <v>4699706</v>
      </c>
      <c r="D6" s="22"/>
      <c r="E6" s="23">
        <v>6461000</v>
      </c>
      <c r="F6" s="24">
        <v>6792988</v>
      </c>
      <c r="G6" s="24">
        <v>118729</v>
      </c>
      <c r="H6" s="24">
        <v>100764</v>
      </c>
      <c r="I6" s="24">
        <v>4398952</v>
      </c>
      <c r="J6" s="24">
        <v>4618445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4618445</v>
      </c>
      <c r="X6" s="24">
        <v>2842840</v>
      </c>
      <c r="Y6" s="24">
        <v>1775605</v>
      </c>
      <c r="Z6" s="6">
        <v>62.46</v>
      </c>
      <c r="AA6" s="22">
        <v>6792988</v>
      </c>
    </row>
    <row r="7" spans="1:27" ht="13.5">
      <c r="A7" s="5" t="s">
        <v>34</v>
      </c>
      <c r="B7" s="3"/>
      <c r="C7" s="25">
        <v>200825826</v>
      </c>
      <c r="D7" s="25"/>
      <c r="E7" s="26">
        <v>198851313</v>
      </c>
      <c r="F7" s="27">
        <v>198951313</v>
      </c>
      <c r="G7" s="27">
        <v>56030193</v>
      </c>
      <c r="H7" s="27">
        <v>7190010</v>
      </c>
      <c r="I7" s="27">
        <v>4918527</v>
      </c>
      <c r="J7" s="27">
        <v>68138730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68138730</v>
      </c>
      <c r="X7" s="27">
        <v>79540526</v>
      </c>
      <c r="Y7" s="27">
        <v>-11401796</v>
      </c>
      <c r="Z7" s="7">
        <v>-14.33</v>
      </c>
      <c r="AA7" s="25">
        <v>198951313</v>
      </c>
    </row>
    <row r="8" spans="1:27" ht="13.5">
      <c r="A8" s="5" t="s">
        <v>35</v>
      </c>
      <c r="B8" s="3"/>
      <c r="C8" s="22">
        <v>31702882</v>
      </c>
      <c r="D8" s="22"/>
      <c r="E8" s="23">
        <v>5723809</v>
      </c>
      <c r="F8" s="24">
        <v>5723809</v>
      </c>
      <c r="G8" s="24">
        <v>74991</v>
      </c>
      <c r="H8" s="24">
        <v>151279</v>
      </c>
      <c r="I8" s="24">
        <v>79468</v>
      </c>
      <c r="J8" s="24">
        <v>305738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305738</v>
      </c>
      <c r="X8" s="24">
        <v>515142</v>
      </c>
      <c r="Y8" s="24">
        <v>-209404</v>
      </c>
      <c r="Z8" s="6">
        <v>-40.65</v>
      </c>
      <c r="AA8" s="22">
        <v>5723809</v>
      </c>
    </row>
    <row r="9" spans="1:27" ht="13.5">
      <c r="A9" s="2" t="s">
        <v>36</v>
      </c>
      <c r="B9" s="3"/>
      <c r="C9" s="19">
        <f aca="true" t="shared" si="1" ref="C9:Y9">SUM(C10:C14)</f>
        <v>35802879</v>
      </c>
      <c r="D9" s="19">
        <f>SUM(D10:D14)</f>
        <v>0</v>
      </c>
      <c r="E9" s="20">
        <f t="shared" si="1"/>
        <v>20851792</v>
      </c>
      <c r="F9" s="21">
        <f t="shared" si="1"/>
        <v>20851792</v>
      </c>
      <c r="G9" s="21">
        <f t="shared" si="1"/>
        <v>591927</v>
      </c>
      <c r="H9" s="21">
        <f t="shared" si="1"/>
        <v>889082</v>
      </c>
      <c r="I9" s="21">
        <f t="shared" si="1"/>
        <v>1177864</v>
      </c>
      <c r="J9" s="21">
        <f t="shared" si="1"/>
        <v>2658873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2658873</v>
      </c>
      <c r="X9" s="21">
        <f t="shared" si="1"/>
        <v>4153700</v>
      </c>
      <c r="Y9" s="21">
        <f t="shared" si="1"/>
        <v>-1494827</v>
      </c>
      <c r="Z9" s="4">
        <f>+IF(X9&lt;&gt;0,+(Y9/X9)*100,0)</f>
        <v>-35.98784216481691</v>
      </c>
      <c r="AA9" s="19">
        <f>SUM(AA10:AA14)</f>
        <v>20851792</v>
      </c>
    </row>
    <row r="10" spans="1:27" ht="13.5">
      <c r="A10" s="5" t="s">
        <v>37</v>
      </c>
      <c r="B10" s="3"/>
      <c r="C10" s="22">
        <v>6113119</v>
      </c>
      <c r="D10" s="22"/>
      <c r="E10" s="23">
        <v>6154632</v>
      </c>
      <c r="F10" s="24">
        <v>6154632</v>
      </c>
      <c r="G10" s="24">
        <v>24938</v>
      </c>
      <c r="H10" s="24">
        <v>352306</v>
      </c>
      <c r="I10" s="24">
        <v>646227</v>
      </c>
      <c r="J10" s="24">
        <v>1023471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1023471</v>
      </c>
      <c r="X10" s="24">
        <v>1784844</v>
      </c>
      <c r="Y10" s="24">
        <v>-761373</v>
      </c>
      <c r="Z10" s="6">
        <v>-42.66</v>
      </c>
      <c r="AA10" s="22">
        <v>6154632</v>
      </c>
    </row>
    <row r="11" spans="1:27" ht="13.5">
      <c r="A11" s="5" t="s">
        <v>38</v>
      </c>
      <c r="B11" s="3"/>
      <c r="C11" s="22">
        <v>-332003</v>
      </c>
      <c r="D11" s="22"/>
      <c r="E11" s="23">
        <v>75260</v>
      </c>
      <c r="F11" s="24">
        <v>75260</v>
      </c>
      <c r="G11" s="24">
        <v>-72249</v>
      </c>
      <c r="H11" s="24">
        <v>-73944</v>
      </c>
      <c r="I11" s="24">
        <v>-61938</v>
      </c>
      <c r="J11" s="24">
        <v>-208131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-208131</v>
      </c>
      <c r="X11" s="24">
        <v>29352</v>
      </c>
      <c r="Y11" s="24">
        <v>-237483</v>
      </c>
      <c r="Z11" s="6">
        <v>-809.09</v>
      </c>
      <c r="AA11" s="22">
        <v>75260</v>
      </c>
    </row>
    <row r="12" spans="1:27" ht="13.5">
      <c r="A12" s="5" t="s">
        <v>39</v>
      </c>
      <c r="B12" s="3"/>
      <c r="C12" s="22">
        <v>30021763</v>
      </c>
      <c r="D12" s="22"/>
      <c r="E12" s="23">
        <v>14621900</v>
      </c>
      <c r="F12" s="24">
        <v>14621900</v>
      </c>
      <c r="G12" s="24">
        <v>639238</v>
      </c>
      <c r="H12" s="24">
        <v>610720</v>
      </c>
      <c r="I12" s="24">
        <v>593575</v>
      </c>
      <c r="J12" s="24">
        <v>1843533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1843533</v>
      </c>
      <c r="X12" s="24">
        <v>2339504</v>
      </c>
      <c r="Y12" s="24">
        <v>-495971</v>
      </c>
      <c r="Z12" s="6">
        <v>-21.2</v>
      </c>
      <c r="AA12" s="22">
        <v>14621900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7711960</v>
      </c>
      <c r="D15" s="19">
        <f>SUM(D16:D18)</f>
        <v>0</v>
      </c>
      <c r="E15" s="20">
        <f t="shared" si="2"/>
        <v>7627300</v>
      </c>
      <c r="F15" s="21">
        <f t="shared" si="2"/>
        <v>8239181</v>
      </c>
      <c r="G15" s="21">
        <f t="shared" si="2"/>
        <v>1890305</v>
      </c>
      <c r="H15" s="21">
        <f t="shared" si="2"/>
        <v>1120726</v>
      </c>
      <c r="I15" s="21">
        <f t="shared" si="2"/>
        <v>1023726</v>
      </c>
      <c r="J15" s="21">
        <f t="shared" si="2"/>
        <v>4034757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4034757</v>
      </c>
      <c r="X15" s="21">
        <f t="shared" si="2"/>
        <v>1830552</v>
      </c>
      <c r="Y15" s="21">
        <f t="shared" si="2"/>
        <v>2204205</v>
      </c>
      <c r="Z15" s="4">
        <f>+IF(X15&lt;&gt;0,+(Y15/X15)*100,0)</f>
        <v>120.41203964705728</v>
      </c>
      <c r="AA15" s="19">
        <f>SUM(AA16:AA18)</f>
        <v>8239181</v>
      </c>
    </row>
    <row r="16" spans="1:27" ht="13.5">
      <c r="A16" s="5" t="s">
        <v>43</v>
      </c>
      <c r="B16" s="3"/>
      <c r="C16" s="22">
        <v>2371484</v>
      </c>
      <c r="D16" s="22"/>
      <c r="E16" s="23">
        <v>2026480</v>
      </c>
      <c r="F16" s="24">
        <v>2638361</v>
      </c>
      <c r="G16" s="24">
        <v>1358543</v>
      </c>
      <c r="H16" s="24">
        <v>819764</v>
      </c>
      <c r="I16" s="24">
        <v>536043</v>
      </c>
      <c r="J16" s="24">
        <v>2714350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2714350</v>
      </c>
      <c r="X16" s="24">
        <v>486355</v>
      </c>
      <c r="Y16" s="24">
        <v>2227995</v>
      </c>
      <c r="Z16" s="6">
        <v>458.1</v>
      </c>
      <c r="AA16" s="22">
        <v>2638361</v>
      </c>
    </row>
    <row r="17" spans="1:27" ht="13.5">
      <c r="A17" s="5" t="s">
        <v>44</v>
      </c>
      <c r="B17" s="3"/>
      <c r="C17" s="22">
        <v>5340476</v>
      </c>
      <c r="D17" s="22"/>
      <c r="E17" s="23">
        <v>5600820</v>
      </c>
      <c r="F17" s="24">
        <v>5600820</v>
      </c>
      <c r="G17" s="24">
        <v>531762</v>
      </c>
      <c r="H17" s="24">
        <v>300962</v>
      </c>
      <c r="I17" s="24">
        <v>487683</v>
      </c>
      <c r="J17" s="24">
        <v>1320407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1320407</v>
      </c>
      <c r="X17" s="24">
        <v>1344197</v>
      </c>
      <c r="Y17" s="24">
        <v>-23790</v>
      </c>
      <c r="Z17" s="6">
        <v>-1.77</v>
      </c>
      <c r="AA17" s="22">
        <v>5600820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158509211</v>
      </c>
      <c r="D19" s="19">
        <f>SUM(D20:D23)</f>
        <v>0</v>
      </c>
      <c r="E19" s="20">
        <f t="shared" si="3"/>
        <v>179061613</v>
      </c>
      <c r="F19" s="21">
        <f t="shared" si="3"/>
        <v>179061613</v>
      </c>
      <c r="G19" s="21">
        <f t="shared" si="3"/>
        <v>14838508</v>
      </c>
      <c r="H19" s="21">
        <f t="shared" si="3"/>
        <v>14310305</v>
      </c>
      <c r="I19" s="21">
        <f t="shared" si="3"/>
        <v>13595817</v>
      </c>
      <c r="J19" s="21">
        <f t="shared" si="3"/>
        <v>42744630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42744630</v>
      </c>
      <c r="X19" s="21">
        <f t="shared" si="3"/>
        <v>45795068</v>
      </c>
      <c r="Y19" s="21">
        <f t="shared" si="3"/>
        <v>-3050438</v>
      </c>
      <c r="Z19" s="4">
        <f>+IF(X19&lt;&gt;0,+(Y19/X19)*100,0)</f>
        <v>-6.661062278584236</v>
      </c>
      <c r="AA19" s="19">
        <f>SUM(AA20:AA23)</f>
        <v>179061613</v>
      </c>
    </row>
    <row r="20" spans="1:27" ht="13.5">
      <c r="A20" s="5" t="s">
        <v>47</v>
      </c>
      <c r="B20" s="3"/>
      <c r="C20" s="22">
        <v>69845256</v>
      </c>
      <c r="D20" s="22"/>
      <c r="E20" s="23">
        <v>75905746</v>
      </c>
      <c r="F20" s="24">
        <v>75905746</v>
      </c>
      <c r="G20" s="24">
        <v>7155080</v>
      </c>
      <c r="H20" s="24">
        <v>6619023</v>
      </c>
      <c r="I20" s="24">
        <v>6130020</v>
      </c>
      <c r="J20" s="24">
        <v>19904123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19904123</v>
      </c>
      <c r="X20" s="24">
        <v>21253609</v>
      </c>
      <c r="Y20" s="24">
        <v>-1349486</v>
      </c>
      <c r="Z20" s="6">
        <v>-6.35</v>
      </c>
      <c r="AA20" s="22">
        <v>75905746</v>
      </c>
    </row>
    <row r="21" spans="1:27" ht="13.5">
      <c r="A21" s="5" t="s">
        <v>48</v>
      </c>
      <c r="B21" s="3"/>
      <c r="C21" s="22">
        <v>39417446</v>
      </c>
      <c r="D21" s="22"/>
      <c r="E21" s="23">
        <v>47055683</v>
      </c>
      <c r="F21" s="24">
        <v>47055683</v>
      </c>
      <c r="G21" s="24">
        <v>3354394</v>
      </c>
      <c r="H21" s="24">
        <v>3599354</v>
      </c>
      <c r="I21" s="24">
        <v>3250536</v>
      </c>
      <c r="J21" s="24">
        <v>10204284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10204284</v>
      </c>
      <c r="X21" s="24">
        <v>11293365</v>
      </c>
      <c r="Y21" s="24">
        <v>-1089081</v>
      </c>
      <c r="Z21" s="6">
        <v>-9.64</v>
      </c>
      <c r="AA21" s="22">
        <v>47055683</v>
      </c>
    </row>
    <row r="22" spans="1:27" ht="13.5">
      <c r="A22" s="5" t="s">
        <v>49</v>
      </c>
      <c r="B22" s="3"/>
      <c r="C22" s="25">
        <v>23729582</v>
      </c>
      <c r="D22" s="25"/>
      <c r="E22" s="26">
        <v>25898438</v>
      </c>
      <c r="F22" s="27">
        <v>25898438</v>
      </c>
      <c r="G22" s="27">
        <v>2032905</v>
      </c>
      <c r="H22" s="27">
        <v>1934297</v>
      </c>
      <c r="I22" s="27">
        <v>1993879</v>
      </c>
      <c r="J22" s="27">
        <v>5961081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5961081</v>
      </c>
      <c r="X22" s="27">
        <v>5697657</v>
      </c>
      <c r="Y22" s="27">
        <v>263424</v>
      </c>
      <c r="Z22" s="7">
        <v>4.62</v>
      </c>
      <c r="AA22" s="25">
        <v>25898438</v>
      </c>
    </row>
    <row r="23" spans="1:27" ht="13.5">
      <c r="A23" s="5" t="s">
        <v>50</v>
      </c>
      <c r="B23" s="3"/>
      <c r="C23" s="22">
        <v>25516927</v>
      </c>
      <c r="D23" s="22"/>
      <c r="E23" s="23">
        <v>30201746</v>
      </c>
      <c r="F23" s="24">
        <v>30201746</v>
      </c>
      <c r="G23" s="24">
        <v>2296129</v>
      </c>
      <c r="H23" s="24">
        <v>2157631</v>
      </c>
      <c r="I23" s="24">
        <v>2221382</v>
      </c>
      <c r="J23" s="24">
        <v>6675142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6675142</v>
      </c>
      <c r="X23" s="24">
        <v>7550437</v>
      </c>
      <c r="Y23" s="24">
        <v>-875295</v>
      </c>
      <c r="Z23" s="6">
        <v>-11.59</v>
      </c>
      <c r="AA23" s="22">
        <v>30201746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439252464</v>
      </c>
      <c r="D25" s="40">
        <f>+D5+D9+D15+D19+D24</f>
        <v>0</v>
      </c>
      <c r="E25" s="41">
        <f t="shared" si="4"/>
        <v>418576827</v>
      </c>
      <c r="F25" s="42">
        <f t="shared" si="4"/>
        <v>419620696</v>
      </c>
      <c r="G25" s="42">
        <f t="shared" si="4"/>
        <v>73544653</v>
      </c>
      <c r="H25" s="42">
        <f t="shared" si="4"/>
        <v>23762166</v>
      </c>
      <c r="I25" s="42">
        <f t="shared" si="4"/>
        <v>25194354</v>
      </c>
      <c r="J25" s="42">
        <f t="shared" si="4"/>
        <v>122501173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122501173</v>
      </c>
      <c r="X25" s="42">
        <f t="shared" si="4"/>
        <v>134677828</v>
      </c>
      <c r="Y25" s="42">
        <f t="shared" si="4"/>
        <v>-12176655</v>
      </c>
      <c r="Z25" s="43">
        <f>+IF(X25&lt;&gt;0,+(Y25/X25)*100,0)</f>
        <v>-9.041321189112137</v>
      </c>
      <c r="AA25" s="40">
        <f>+AA5+AA9+AA15+AA19+AA24</f>
        <v>419620696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161744001</v>
      </c>
      <c r="D28" s="19">
        <f>SUM(D29:D31)</f>
        <v>0</v>
      </c>
      <c r="E28" s="20">
        <f t="shared" si="5"/>
        <v>146042209</v>
      </c>
      <c r="F28" s="21">
        <f t="shared" si="5"/>
        <v>146474197</v>
      </c>
      <c r="G28" s="21">
        <f t="shared" si="5"/>
        <v>6074250</v>
      </c>
      <c r="H28" s="21">
        <f t="shared" si="5"/>
        <v>8268938</v>
      </c>
      <c r="I28" s="21">
        <f t="shared" si="5"/>
        <v>10418338</v>
      </c>
      <c r="J28" s="21">
        <f t="shared" si="5"/>
        <v>24761526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24761526</v>
      </c>
      <c r="X28" s="21">
        <f t="shared" si="5"/>
        <v>27081498</v>
      </c>
      <c r="Y28" s="21">
        <f t="shared" si="5"/>
        <v>-2319972</v>
      </c>
      <c r="Z28" s="4">
        <f>+IF(X28&lt;&gt;0,+(Y28/X28)*100,0)</f>
        <v>-8.566630989172017</v>
      </c>
      <c r="AA28" s="19">
        <f>SUM(AA29:AA31)</f>
        <v>146474197</v>
      </c>
    </row>
    <row r="29" spans="1:27" ht="13.5">
      <c r="A29" s="5" t="s">
        <v>33</v>
      </c>
      <c r="B29" s="3"/>
      <c r="C29" s="22">
        <v>27555310</v>
      </c>
      <c r="D29" s="22"/>
      <c r="E29" s="23">
        <v>28562534</v>
      </c>
      <c r="F29" s="24">
        <v>28894522</v>
      </c>
      <c r="G29" s="24">
        <v>1724072</v>
      </c>
      <c r="H29" s="24">
        <v>2015933</v>
      </c>
      <c r="I29" s="24">
        <v>1825757</v>
      </c>
      <c r="J29" s="24">
        <v>5565762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5565762</v>
      </c>
      <c r="X29" s="24">
        <v>8283134</v>
      </c>
      <c r="Y29" s="24">
        <v>-2717372</v>
      </c>
      <c r="Z29" s="6">
        <v>-32.81</v>
      </c>
      <c r="AA29" s="22">
        <v>28894522</v>
      </c>
    </row>
    <row r="30" spans="1:27" ht="13.5">
      <c r="A30" s="5" t="s">
        <v>34</v>
      </c>
      <c r="B30" s="3"/>
      <c r="C30" s="25">
        <v>64714854</v>
      </c>
      <c r="D30" s="25"/>
      <c r="E30" s="26">
        <v>58820640</v>
      </c>
      <c r="F30" s="27">
        <v>58920640</v>
      </c>
      <c r="G30" s="27">
        <v>1870998</v>
      </c>
      <c r="H30" s="27">
        <v>2768581</v>
      </c>
      <c r="I30" s="27">
        <v>4685383</v>
      </c>
      <c r="J30" s="27">
        <v>9324962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9324962</v>
      </c>
      <c r="X30" s="27">
        <v>9999510</v>
      </c>
      <c r="Y30" s="27">
        <v>-674548</v>
      </c>
      <c r="Z30" s="7">
        <v>-6.75</v>
      </c>
      <c r="AA30" s="25">
        <v>58920640</v>
      </c>
    </row>
    <row r="31" spans="1:27" ht="13.5">
      <c r="A31" s="5" t="s">
        <v>35</v>
      </c>
      <c r="B31" s="3"/>
      <c r="C31" s="22">
        <v>69473837</v>
      </c>
      <c r="D31" s="22"/>
      <c r="E31" s="23">
        <v>58659035</v>
      </c>
      <c r="F31" s="24">
        <v>58659035</v>
      </c>
      <c r="G31" s="24">
        <v>2479180</v>
      </c>
      <c r="H31" s="24">
        <v>3484424</v>
      </c>
      <c r="I31" s="24">
        <v>3907198</v>
      </c>
      <c r="J31" s="24">
        <v>9870802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9870802</v>
      </c>
      <c r="X31" s="24">
        <v>8798854</v>
      </c>
      <c r="Y31" s="24">
        <v>1071948</v>
      </c>
      <c r="Z31" s="6">
        <v>12.18</v>
      </c>
      <c r="AA31" s="22">
        <v>58659035</v>
      </c>
    </row>
    <row r="32" spans="1:27" ht="13.5">
      <c r="A32" s="2" t="s">
        <v>36</v>
      </c>
      <c r="B32" s="3"/>
      <c r="C32" s="19">
        <f aca="true" t="shared" si="6" ref="C32:Y32">SUM(C33:C37)</f>
        <v>47720076</v>
      </c>
      <c r="D32" s="19">
        <f>SUM(D33:D37)</f>
        <v>0</v>
      </c>
      <c r="E32" s="20">
        <f t="shared" si="6"/>
        <v>35542753</v>
      </c>
      <c r="F32" s="21">
        <f t="shared" si="6"/>
        <v>35542753</v>
      </c>
      <c r="G32" s="21">
        <f t="shared" si="6"/>
        <v>2026561</v>
      </c>
      <c r="H32" s="21">
        <f t="shared" si="6"/>
        <v>2555467</v>
      </c>
      <c r="I32" s="21">
        <f t="shared" si="6"/>
        <v>2388310</v>
      </c>
      <c r="J32" s="21">
        <f t="shared" si="6"/>
        <v>6970338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6970338</v>
      </c>
      <c r="X32" s="21">
        <f t="shared" si="6"/>
        <v>7348522</v>
      </c>
      <c r="Y32" s="21">
        <f t="shared" si="6"/>
        <v>-378184</v>
      </c>
      <c r="Z32" s="4">
        <f>+IF(X32&lt;&gt;0,+(Y32/X32)*100,0)</f>
        <v>-5.146395424821481</v>
      </c>
      <c r="AA32" s="19">
        <f>SUM(AA33:AA37)</f>
        <v>35542753</v>
      </c>
    </row>
    <row r="33" spans="1:27" ht="13.5">
      <c r="A33" s="5" t="s">
        <v>37</v>
      </c>
      <c r="B33" s="3"/>
      <c r="C33" s="22">
        <v>5648726</v>
      </c>
      <c r="D33" s="22"/>
      <c r="E33" s="23">
        <v>6167347</v>
      </c>
      <c r="F33" s="24">
        <v>6167347</v>
      </c>
      <c r="G33" s="24">
        <v>421584</v>
      </c>
      <c r="H33" s="24">
        <v>412370</v>
      </c>
      <c r="I33" s="24">
        <v>451318</v>
      </c>
      <c r="J33" s="24">
        <v>1285272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1285272</v>
      </c>
      <c r="X33" s="24">
        <v>1418490</v>
      </c>
      <c r="Y33" s="24">
        <v>-133218</v>
      </c>
      <c r="Z33" s="6">
        <v>-9.39</v>
      </c>
      <c r="AA33" s="22">
        <v>6167347</v>
      </c>
    </row>
    <row r="34" spans="1:27" ht="13.5">
      <c r="A34" s="5" t="s">
        <v>38</v>
      </c>
      <c r="B34" s="3"/>
      <c r="C34" s="22">
        <v>6389138</v>
      </c>
      <c r="D34" s="22"/>
      <c r="E34" s="23">
        <v>7380173</v>
      </c>
      <c r="F34" s="24">
        <v>7380173</v>
      </c>
      <c r="G34" s="24">
        <v>378875</v>
      </c>
      <c r="H34" s="24">
        <v>619782</v>
      </c>
      <c r="I34" s="24">
        <v>530448</v>
      </c>
      <c r="J34" s="24">
        <v>1529105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1529105</v>
      </c>
      <c r="X34" s="24">
        <v>1476034</v>
      </c>
      <c r="Y34" s="24">
        <v>53071</v>
      </c>
      <c r="Z34" s="6">
        <v>3.6</v>
      </c>
      <c r="AA34" s="22">
        <v>7380173</v>
      </c>
    </row>
    <row r="35" spans="1:27" ht="13.5">
      <c r="A35" s="5" t="s">
        <v>39</v>
      </c>
      <c r="B35" s="3"/>
      <c r="C35" s="22">
        <v>31777219</v>
      </c>
      <c r="D35" s="22"/>
      <c r="E35" s="23">
        <v>16500014</v>
      </c>
      <c r="F35" s="24">
        <v>16500014</v>
      </c>
      <c r="G35" s="24">
        <v>902720</v>
      </c>
      <c r="H35" s="24">
        <v>1174938</v>
      </c>
      <c r="I35" s="24">
        <v>1052444</v>
      </c>
      <c r="J35" s="24">
        <v>3130102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3130102</v>
      </c>
      <c r="X35" s="24">
        <v>3300003</v>
      </c>
      <c r="Y35" s="24">
        <v>-169901</v>
      </c>
      <c r="Z35" s="6">
        <v>-5.15</v>
      </c>
      <c r="AA35" s="22">
        <v>16500014</v>
      </c>
    </row>
    <row r="36" spans="1:27" ht="13.5">
      <c r="A36" s="5" t="s">
        <v>40</v>
      </c>
      <c r="B36" s="3"/>
      <c r="C36" s="22">
        <v>3904993</v>
      </c>
      <c r="D36" s="22"/>
      <c r="E36" s="23">
        <v>5495219</v>
      </c>
      <c r="F36" s="24">
        <v>5495219</v>
      </c>
      <c r="G36" s="24">
        <v>323382</v>
      </c>
      <c r="H36" s="24">
        <v>348377</v>
      </c>
      <c r="I36" s="24">
        <v>354100</v>
      </c>
      <c r="J36" s="24">
        <v>1025859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1025859</v>
      </c>
      <c r="X36" s="24">
        <v>1153995</v>
      </c>
      <c r="Y36" s="24">
        <v>-128136</v>
      </c>
      <c r="Z36" s="6">
        <v>-11.1</v>
      </c>
      <c r="AA36" s="22">
        <v>5495219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33199586</v>
      </c>
      <c r="D38" s="19">
        <f>SUM(D39:D41)</f>
        <v>0</v>
      </c>
      <c r="E38" s="20">
        <f t="shared" si="7"/>
        <v>38388727</v>
      </c>
      <c r="F38" s="21">
        <f t="shared" si="7"/>
        <v>39000608</v>
      </c>
      <c r="G38" s="21">
        <f t="shared" si="7"/>
        <v>1799023</v>
      </c>
      <c r="H38" s="21">
        <f t="shared" si="7"/>
        <v>2285837</v>
      </c>
      <c r="I38" s="21">
        <f t="shared" si="7"/>
        <v>2695639</v>
      </c>
      <c r="J38" s="21">
        <f t="shared" si="7"/>
        <v>6780499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6780499</v>
      </c>
      <c r="X38" s="21">
        <f t="shared" si="7"/>
        <v>9067144</v>
      </c>
      <c r="Y38" s="21">
        <f t="shared" si="7"/>
        <v>-2286645</v>
      </c>
      <c r="Z38" s="4">
        <f>+IF(X38&lt;&gt;0,+(Y38/X38)*100,0)</f>
        <v>-25.219021557394477</v>
      </c>
      <c r="AA38" s="19">
        <f>SUM(AA39:AA41)</f>
        <v>39000608</v>
      </c>
    </row>
    <row r="39" spans="1:27" ht="13.5">
      <c r="A39" s="5" t="s">
        <v>43</v>
      </c>
      <c r="B39" s="3"/>
      <c r="C39" s="22">
        <v>7542486</v>
      </c>
      <c r="D39" s="22"/>
      <c r="E39" s="23">
        <v>8370439</v>
      </c>
      <c r="F39" s="24">
        <v>8982320</v>
      </c>
      <c r="G39" s="24">
        <v>603830</v>
      </c>
      <c r="H39" s="24">
        <v>550230</v>
      </c>
      <c r="I39" s="24">
        <v>552754</v>
      </c>
      <c r="J39" s="24">
        <v>1706814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1706814</v>
      </c>
      <c r="X39" s="24">
        <v>2463623</v>
      </c>
      <c r="Y39" s="24">
        <v>-756809</v>
      </c>
      <c r="Z39" s="6">
        <v>-30.72</v>
      </c>
      <c r="AA39" s="22">
        <v>8982320</v>
      </c>
    </row>
    <row r="40" spans="1:27" ht="13.5">
      <c r="A40" s="5" t="s">
        <v>44</v>
      </c>
      <c r="B40" s="3"/>
      <c r="C40" s="22">
        <v>25623839</v>
      </c>
      <c r="D40" s="22"/>
      <c r="E40" s="23">
        <v>29968072</v>
      </c>
      <c r="F40" s="24">
        <v>29968072</v>
      </c>
      <c r="G40" s="24">
        <v>1195193</v>
      </c>
      <c r="H40" s="24">
        <v>1735586</v>
      </c>
      <c r="I40" s="24">
        <v>2141374</v>
      </c>
      <c r="J40" s="24">
        <v>5072153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5072153</v>
      </c>
      <c r="X40" s="24">
        <v>6592976</v>
      </c>
      <c r="Y40" s="24">
        <v>-1520823</v>
      </c>
      <c r="Z40" s="6">
        <v>-23.07</v>
      </c>
      <c r="AA40" s="22">
        <v>29968072</v>
      </c>
    </row>
    <row r="41" spans="1:27" ht="13.5">
      <c r="A41" s="5" t="s">
        <v>45</v>
      </c>
      <c r="B41" s="3"/>
      <c r="C41" s="22">
        <v>33261</v>
      </c>
      <c r="D41" s="22"/>
      <c r="E41" s="23">
        <v>50216</v>
      </c>
      <c r="F41" s="24">
        <v>50216</v>
      </c>
      <c r="G41" s="24"/>
      <c r="H41" s="24">
        <v>21</v>
      </c>
      <c r="I41" s="24">
        <v>1511</v>
      </c>
      <c r="J41" s="24">
        <v>1532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1532</v>
      </c>
      <c r="X41" s="24">
        <v>10545</v>
      </c>
      <c r="Y41" s="24">
        <v>-9013</v>
      </c>
      <c r="Z41" s="6">
        <v>-85.47</v>
      </c>
      <c r="AA41" s="22">
        <v>50216</v>
      </c>
    </row>
    <row r="42" spans="1:27" ht="13.5">
      <c r="A42" s="2" t="s">
        <v>46</v>
      </c>
      <c r="B42" s="8"/>
      <c r="C42" s="19">
        <f aca="true" t="shared" si="8" ref="C42:Y42">SUM(C43:C46)</f>
        <v>138234366</v>
      </c>
      <c r="D42" s="19">
        <f>SUM(D43:D46)</f>
        <v>0</v>
      </c>
      <c r="E42" s="20">
        <f t="shared" si="8"/>
        <v>151617750</v>
      </c>
      <c r="F42" s="21">
        <f t="shared" si="8"/>
        <v>151617750</v>
      </c>
      <c r="G42" s="21">
        <f t="shared" si="8"/>
        <v>5033487</v>
      </c>
      <c r="H42" s="21">
        <f t="shared" si="8"/>
        <v>12476043</v>
      </c>
      <c r="I42" s="21">
        <f t="shared" si="8"/>
        <v>14285710</v>
      </c>
      <c r="J42" s="21">
        <f t="shared" si="8"/>
        <v>31795240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31795240</v>
      </c>
      <c r="X42" s="21">
        <f t="shared" si="8"/>
        <v>27643374</v>
      </c>
      <c r="Y42" s="21">
        <f t="shared" si="8"/>
        <v>4151866</v>
      </c>
      <c r="Z42" s="4">
        <f>+IF(X42&lt;&gt;0,+(Y42/X42)*100,0)</f>
        <v>15.019389456583701</v>
      </c>
      <c r="AA42" s="19">
        <f>SUM(AA43:AA46)</f>
        <v>151617750</v>
      </c>
    </row>
    <row r="43" spans="1:27" ht="13.5">
      <c r="A43" s="5" t="s">
        <v>47</v>
      </c>
      <c r="B43" s="3"/>
      <c r="C43" s="22">
        <v>52790365</v>
      </c>
      <c r="D43" s="22"/>
      <c r="E43" s="23">
        <v>59897024</v>
      </c>
      <c r="F43" s="24">
        <v>59897024</v>
      </c>
      <c r="G43" s="24">
        <v>1057871</v>
      </c>
      <c r="H43" s="24">
        <v>6353773</v>
      </c>
      <c r="I43" s="24">
        <v>6188136</v>
      </c>
      <c r="J43" s="24">
        <v>13599780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13599780</v>
      </c>
      <c r="X43" s="24">
        <v>11979404</v>
      </c>
      <c r="Y43" s="24">
        <v>1620376</v>
      </c>
      <c r="Z43" s="6">
        <v>13.53</v>
      </c>
      <c r="AA43" s="22">
        <v>59897024</v>
      </c>
    </row>
    <row r="44" spans="1:27" ht="13.5">
      <c r="A44" s="5" t="s">
        <v>48</v>
      </c>
      <c r="B44" s="3"/>
      <c r="C44" s="22">
        <v>38859800</v>
      </c>
      <c r="D44" s="22"/>
      <c r="E44" s="23">
        <v>41495565</v>
      </c>
      <c r="F44" s="24">
        <v>41495565</v>
      </c>
      <c r="G44" s="24">
        <v>1397288</v>
      </c>
      <c r="H44" s="24">
        <v>2686477</v>
      </c>
      <c r="I44" s="24">
        <v>3964941</v>
      </c>
      <c r="J44" s="24">
        <v>8048706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8048706</v>
      </c>
      <c r="X44" s="24">
        <v>7884158</v>
      </c>
      <c r="Y44" s="24">
        <v>164548</v>
      </c>
      <c r="Z44" s="6">
        <v>2.09</v>
      </c>
      <c r="AA44" s="22">
        <v>41495565</v>
      </c>
    </row>
    <row r="45" spans="1:27" ht="13.5">
      <c r="A45" s="5" t="s">
        <v>49</v>
      </c>
      <c r="B45" s="3"/>
      <c r="C45" s="25">
        <v>21435957</v>
      </c>
      <c r="D45" s="25"/>
      <c r="E45" s="26">
        <v>24603906</v>
      </c>
      <c r="F45" s="27">
        <v>24603906</v>
      </c>
      <c r="G45" s="27">
        <v>1106616</v>
      </c>
      <c r="H45" s="27">
        <v>1591453</v>
      </c>
      <c r="I45" s="27">
        <v>2175247</v>
      </c>
      <c r="J45" s="27">
        <v>4873316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4873316</v>
      </c>
      <c r="X45" s="27">
        <v>3936624</v>
      </c>
      <c r="Y45" s="27">
        <v>936692</v>
      </c>
      <c r="Z45" s="7">
        <v>23.79</v>
      </c>
      <c r="AA45" s="25">
        <v>24603906</v>
      </c>
    </row>
    <row r="46" spans="1:27" ht="13.5">
      <c r="A46" s="5" t="s">
        <v>50</v>
      </c>
      <c r="B46" s="3"/>
      <c r="C46" s="22">
        <v>25148244</v>
      </c>
      <c r="D46" s="22"/>
      <c r="E46" s="23">
        <v>25621255</v>
      </c>
      <c r="F46" s="24">
        <v>25621255</v>
      </c>
      <c r="G46" s="24">
        <v>1471712</v>
      </c>
      <c r="H46" s="24">
        <v>1844340</v>
      </c>
      <c r="I46" s="24">
        <v>1957386</v>
      </c>
      <c r="J46" s="24">
        <v>5273438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5273438</v>
      </c>
      <c r="X46" s="24">
        <v>3843188</v>
      </c>
      <c r="Y46" s="24">
        <v>1430250</v>
      </c>
      <c r="Z46" s="6">
        <v>37.22</v>
      </c>
      <c r="AA46" s="22">
        <v>25621255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380898029</v>
      </c>
      <c r="D48" s="40">
        <f>+D28+D32+D38+D42+D47</f>
        <v>0</v>
      </c>
      <c r="E48" s="41">
        <f t="shared" si="9"/>
        <v>371591439</v>
      </c>
      <c r="F48" s="42">
        <f t="shared" si="9"/>
        <v>372635308</v>
      </c>
      <c r="G48" s="42">
        <f t="shared" si="9"/>
        <v>14933321</v>
      </c>
      <c r="H48" s="42">
        <f t="shared" si="9"/>
        <v>25586285</v>
      </c>
      <c r="I48" s="42">
        <f t="shared" si="9"/>
        <v>29787997</v>
      </c>
      <c r="J48" s="42">
        <f t="shared" si="9"/>
        <v>70307603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70307603</v>
      </c>
      <c r="X48" s="42">
        <f t="shared" si="9"/>
        <v>71140538</v>
      </c>
      <c r="Y48" s="42">
        <f t="shared" si="9"/>
        <v>-832935</v>
      </c>
      <c r="Z48" s="43">
        <f>+IF(X48&lt;&gt;0,+(Y48/X48)*100,0)</f>
        <v>-1.170830335862796</v>
      </c>
      <c r="AA48" s="40">
        <f>+AA28+AA32+AA38+AA42+AA47</f>
        <v>372635308</v>
      </c>
    </row>
    <row r="49" spans="1:27" ht="13.5">
      <c r="A49" s="14" t="s">
        <v>58</v>
      </c>
      <c r="B49" s="15"/>
      <c r="C49" s="44">
        <f aca="true" t="shared" si="10" ref="C49:Y49">+C25-C48</f>
        <v>58354435</v>
      </c>
      <c r="D49" s="44">
        <f>+D25-D48</f>
        <v>0</v>
      </c>
      <c r="E49" s="45">
        <f t="shared" si="10"/>
        <v>46985388</v>
      </c>
      <c r="F49" s="46">
        <f t="shared" si="10"/>
        <v>46985388</v>
      </c>
      <c r="G49" s="46">
        <f t="shared" si="10"/>
        <v>58611332</v>
      </c>
      <c r="H49" s="46">
        <f t="shared" si="10"/>
        <v>-1824119</v>
      </c>
      <c r="I49" s="46">
        <f t="shared" si="10"/>
        <v>-4593643</v>
      </c>
      <c r="J49" s="46">
        <f t="shared" si="10"/>
        <v>52193570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52193570</v>
      </c>
      <c r="X49" s="46">
        <f>IF(F25=F48,0,X25-X48)</f>
        <v>63537290</v>
      </c>
      <c r="Y49" s="46">
        <f t="shared" si="10"/>
        <v>-11343720</v>
      </c>
      <c r="Z49" s="47">
        <f>+IF(X49&lt;&gt;0,+(Y49/X49)*100,0)</f>
        <v>-17.853641538693264</v>
      </c>
      <c r="AA49" s="44">
        <f>+AA25-AA48</f>
        <v>46985388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199390700</v>
      </c>
      <c r="D5" s="19">
        <f>SUM(D6:D8)</f>
        <v>0</v>
      </c>
      <c r="E5" s="20">
        <f t="shared" si="0"/>
        <v>231070667</v>
      </c>
      <c r="F5" s="21">
        <f t="shared" si="0"/>
        <v>231070667</v>
      </c>
      <c r="G5" s="21">
        <f t="shared" si="0"/>
        <v>36406746</v>
      </c>
      <c r="H5" s="21">
        <f t="shared" si="0"/>
        <v>14312998</v>
      </c>
      <c r="I5" s="21">
        <f t="shared" si="0"/>
        <v>14725156</v>
      </c>
      <c r="J5" s="21">
        <f t="shared" si="0"/>
        <v>65444900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65444900</v>
      </c>
      <c r="X5" s="21">
        <f t="shared" si="0"/>
        <v>69244923</v>
      </c>
      <c r="Y5" s="21">
        <f t="shared" si="0"/>
        <v>-3800023</v>
      </c>
      <c r="Z5" s="4">
        <f>+IF(X5&lt;&gt;0,+(Y5/X5)*100,0)</f>
        <v>-5.487800166952312</v>
      </c>
      <c r="AA5" s="19">
        <f>SUM(AA6:AA8)</f>
        <v>231070667</v>
      </c>
    </row>
    <row r="6" spans="1:27" ht="13.5">
      <c r="A6" s="5" t="s">
        <v>33</v>
      </c>
      <c r="B6" s="3"/>
      <c r="C6" s="22">
        <v>42354899</v>
      </c>
      <c r="D6" s="22"/>
      <c r="E6" s="23">
        <v>52441620</v>
      </c>
      <c r="F6" s="24">
        <v>52441620</v>
      </c>
      <c r="G6" s="24">
        <v>20613625</v>
      </c>
      <c r="H6" s="24">
        <v>38815</v>
      </c>
      <c r="I6" s="24">
        <v>17202</v>
      </c>
      <c r="J6" s="24">
        <v>20669642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20669642</v>
      </c>
      <c r="X6" s="24">
        <v>18752385</v>
      </c>
      <c r="Y6" s="24">
        <v>1917257</v>
      </c>
      <c r="Z6" s="6">
        <v>10.22</v>
      </c>
      <c r="AA6" s="22">
        <v>52441620</v>
      </c>
    </row>
    <row r="7" spans="1:27" ht="13.5">
      <c r="A7" s="5" t="s">
        <v>34</v>
      </c>
      <c r="B7" s="3"/>
      <c r="C7" s="25">
        <v>150777714</v>
      </c>
      <c r="D7" s="25"/>
      <c r="E7" s="26">
        <v>169094964</v>
      </c>
      <c r="F7" s="27">
        <v>169094964</v>
      </c>
      <c r="G7" s="27">
        <v>15729784</v>
      </c>
      <c r="H7" s="27">
        <v>13754740</v>
      </c>
      <c r="I7" s="27">
        <v>14097990</v>
      </c>
      <c r="J7" s="27">
        <v>43582514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43582514</v>
      </c>
      <c r="X7" s="27">
        <v>49280678</v>
      </c>
      <c r="Y7" s="27">
        <v>-5698164</v>
      </c>
      <c r="Z7" s="7">
        <v>-11.56</v>
      </c>
      <c r="AA7" s="25">
        <v>169094964</v>
      </c>
    </row>
    <row r="8" spans="1:27" ht="13.5">
      <c r="A8" s="5" t="s">
        <v>35</v>
      </c>
      <c r="B8" s="3"/>
      <c r="C8" s="22">
        <v>6258087</v>
      </c>
      <c r="D8" s="22"/>
      <c r="E8" s="23">
        <v>9534083</v>
      </c>
      <c r="F8" s="24">
        <v>9534083</v>
      </c>
      <c r="G8" s="24">
        <v>63337</v>
      </c>
      <c r="H8" s="24">
        <v>519443</v>
      </c>
      <c r="I8" s="24">
        <v>609964</v>
      </c>
      <c r="J8" s="24">
        <v>1192744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1192744</v>
      </c>
      <c r="X8" s="24">
        <v>1211860</v>
      </c>
      <c r="Y8" s="24">
        <v>-19116</v>
      </c>
      <c r="Z8" s="6">
        <v>-1.58</v>
      </c>
      <c r="AA8" s="22">
        <v>9534083</v>
      </c>
    </row>
    <row r="9" spans="1:27" ht="13.5">
      <c r="A9" s="2" t="s">
        <v>36</v>
      </c>
      <c r="B9" s="3"/>
      <c r="C9" s="19">
        <f aca="true" t="shared" si="1" ref="C9:Y9">SUM(C10:C14)</f>
        <v>71606293</v>
      </c>
      <c r="D9" s="19">
        <f>SUM(D10:D14)</f>
        <v>0</v>
      </c>
      <c r="E9" s="20">
        <f t="shared" si="1"/>
        <v>33726472</v>
      </c>
      <c r="F9" s="21">
        <f t="shared" si="1"/>
        <v>36615456</v>
      </c>
      <c r="G9" s="21">
        <f t="shared" si="1"/>
        <v>1898242</v>
      </c>
      <c r="H9" s="21">
        <f t="shared" si="1"/>
        <v>1761856</v>
      </c>
      <c r="I9" s="21">
        <f t="shared" si="1"/>
        <v>2001005</v>
      </c>
      <c r="J9" s="21">
        <f t="shared" si="1"/>
        <v>5661103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5661103</v>
      </c>
      <c r="X9" s="21">
        <f t="shared" si="1"/>
        <v>5387921</v>
      </c>
      <c r="Y9" s="21">
        <f t="shared" si="1"/>
        <v>273182</v>
      </c>
      <c r="Z9" s="4">
        <f>+IF(X9&lt;&gt;0,+(Y9/X9)*100,0)</f>
        <v>5.070267362865937</v>
      </c>
      <c r="AA9" s="19">
        <f>SUM(AA10:AA14)</f>
        <v>36615456</v>
      </c>
    </row>
    <row r="10" spans="1:27" ht="13.5">
      <c r="A10" s="5" t="s">
        <v>37</v>
      </c>
      <c r="B10" s="3"/>
      <c r="C10" s="22">
        <v>2559130</v>
      </c>
      <c r="D10" s="22"/>
      <c r="E10" s="23">
        <v>2402180</v>
      </c>
      <c r="F10" s="24">
        <v>2402180</v>
      </c>
      <c r="G10" s="24">
        <v>198053</v>
      </c>
      <c r="H10" s="24">
        <v>201810</v>
      </c>
      <c r="I10" s="24">
        <v>190835</v>
      </c>
      <c r="J10" s="24">
        <v>590698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590698</v>
      </c>
      <c r="X10" s="24">
        <v>613425</v>
      </c>
      <c r="Y10" s="24">
        <v>-22727</v>
      </c>
      <c r="Z10" s="6">
        <v>-3.7</v>
      </c>
      <c r="AA10" s="22">
        <v>2402180</v>
      </c>
    </row>
    <row r="11" spans="1:27" ht="13.5">
      <c r="A11" s="5" t="s">
        <v>38</v>
      </c>
      <c r="B11" s="3"/>
      <c r="C11" s="22">
        <v>11427281</v>
      </c>
      <c r="D11" s="22"/>
      <c r="E11" s="23">
        <v>9564963</v>
      </c>
      <c r="F11" s="24">
        <v>9564964</v>
      </c>
      <c r="G11" s="24">
        <v>283124</v>
      </c>
      <c r="H11" s="24">
        <v>459597</v>
      </c>
      <c r="I11" s="24">
        <v>599592</v>
      </c>
      <c r="J11" s="24">
        <v>1342313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1342313</v>
      </c>
      <c r="X11" s="24">
        <v>838149</v>
      </c>
      <c r="Y11" s="24">
        <v>504164</v>
      </c>
      <c r="Z11" s="6">
        <v>60.15</v>
      </c>
      <c r="AA11" s="22">
        <v>9564964</v>
      </c>
    </row>
    <row r="12" spans="1:27" ht="13.5">
      <c r="A12" s="5" t="s">
        <v>39</v>
      </c>
      <c r="B12" s="3"/>
      <c r="C12" s="22">
        <v>28147296</v>
      </c>
      <c r="D12" s="22"/>
      <c r="E12" s="23">
        <v>13183500</v>
      </c>
      <c r="F12" s="24">
        <v>13183500</v>
      </c>
      <c r="G12" s="24">
        <v>1218905</v>
      </c>
      <c r="H12" s="24">
        <v>1088621</v>
      </c>
      <c r="I12" s="24">
        <v>1198559</v>
      </c>
      <c r="J12" s="24">
        <v>3506085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3506085</v>
      </c>
      <c r="X12" s="24">
        <v>2151814</v>
      </c>
      <c r="Y12" s="24">
        <v>1354271</v>
      </c>
      <c r="Z12" s="6">
        <v>62.94</v>
      </c>
      <c r="AA12" s="22">
        <v>13183500</v>
      </c>
    </row>
    <row r="13" spans="1:27" ht="13.5">
      <c r="A13" s="5" t="s">
        <v>40</v>
      </c>
      <c r="B13" s="3"/>
      <c r="C13" s="22">
        <v>29472586</v>
      </c>
      <c r="D13" s="22"/>
      <c r="E13" s="23">
        <v>8575829</v>
      </c>
      <c r="F13" s="24">
        <v>11464812</v>
      </c>
      <c r="G13" s="24">
        <v>198160</v>
      </c>
      <c r="H13" s="24">
        <v>11828</v>
      </c>
      <c r="I13" s="24">
        <v>12019</v>
      </c>
      <c r="J13" s="24">
        <v>222007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222007</v>
      </c>
      <c r="X13" s="24">
        <v>1784533</v>
      </c>
      <c r="Y13" s="24">
        <v>-1562526</v>
      </c>
      <c r="Z13" s="6">
        <v>-87.56</v>
      </c>
      <c r="AA13" s="22">
        <v>11464812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30943151</v>
      </c>
      <c r="D15" s="19">
        <f>SUM(D16:D18)</f>
        <v>0</v>
      </c>
      <c r="E15" s="20">
        <f t="shared" si="2"/>
        <v>13939104</v>
      </c>
      <c r="F15" s="21">
        <f t="shared" si="2"/>
        <v>13939104</v>
      </c>
      <c r="G15" s="21">
        <f t="shared" si="2"/>
        <v>575505</v>
      </c>
      <c r="H15" s="21">
        <f t="shared" si="2"/>
        <v>746542</v>
      </c>
      <c r="I15" s="21">
        <f t="shared" si="2"/>
        <v>1989638</v>
      </c>
      <c r="J15" s="21">
        <f t="shared" si="2"/>
        <v>3311685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3311685</v>
      </c>
      <c r="X15" s="21">
        <f t="shared" si="2"/>
        <v>2134618</v>
      </c>
      <c r="Y15" s="21">
        <f t="shared" si="2"/>
        <v>1177067</v>
      </c>
      <c r="Z15" s="4">
        <f>+IF(X15&lt;&gt;0,+(Y15/X15)*100,0)</f>
        <v>55.141809916341</v>
      </c>
      <c r="AA15" s="19">
        <f>SUM(AA16:AA18)</f>
        <v>13939104</v>
      </c>
    </row>
    <row r="16" spans="1:27" ht="13.5">
      <c r="A16" s="5" t="s">
        <v>43</v>
      </c>
      <c r="B16" s="3"/>
      <c r="C16" s="22">
        <v>12852887</v>
      </c>
      <c r="D16" s="22"/>
      <c r="E16" s="23">
        <v>8465450</v>
      </c>
      <c r="F16" s="24">
        <v>8465450</v>
      </c>
      <c r="G16" s="24">
        <v>541444</v>
      </c>
      <c r="H16" s="24">
        <v>724399</v>
      </c>
      <c r="I16" s="24">
        <v>670958</v>
      </c>
      <c r="J16" s="24">
        <v>1936801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1936801</v>
      </c>
      <c r="X16" s="24">
        <v>1412212</v>
      </c>
      <c r="Y16" s="24">
        <v>524589</v>
      </c>
      <c r="Z16" s="6">
        <v>37.15</v>
      </c>
      <c r="AA16" s="22">
        <v>8465450</v>
      </c>
    </row>
    <row r="17" spans="1:27" ht="13.5">
      <c r="A17" s="5" t="s">
        <v>44</v>
      </c>
      <c r="B17" s="3"/>
      <c r="C17" s="22">
        <v>17789914</v>
      </c>
      <c r="D17" s="22"/>
      <c r="E17" s="23">
        <v>5397454</v>
      </c>
      <c r="F17" s="24">
        <v>5397454</v>
      </c>
      <c r="G17" s="24">
        <v>15784</v>
      </c>
      <c r="H17" s="24">
        <v>21516</v>
      </c>
      <c r="I17" s="24">
        <v>1317686</v>
      </c>
      <c r="J17" s="24">
        <v>1354986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1354986</v>
      </c>
      <c r="X17" s="24">
        <v>703443</v>
      </c>
      <c r="Y17" s="24">
        <v>651543</v>
      </c>
      <c r="Z17" s="6">
        <v>92.62</v>
      </c>
      <c r="AA17" s="22">
        <v>5397454</v>
      </c>
    </row>
    <row r="18" spans="1:27" ht="13.5">
      <c r="A18" s="5" t="s">
        <v>45</v>
      </c>
      <c r="B18" s="3"/>
      <c r="C18" s="22">
        <v>300350</v>
      </c>
      <c r="D18" s="22"/>
      <c r="E18" s="23">
        <v>76200</v>
      </c>
      <c r="F18" s="24">
        <v>76200</v>
      </c>
      <c r="G18" s="24">
        <v>18277</v>
      </c>
      <c r="H18" s="24">
        <v>627</v>
      </c>
      <c r="I18" s="24">
        <v>994</v>
      </c>
      <c r="J18" s="24">
        <v>19898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19898</v>
      </c>
      <c r="X18" s="24">
        <v>18963</v>
      </c>
      <c r="Y18" s="24">
        <v>935</v>
      </c>
      <c r="Z18" s="6">
        <v>4.93</v>
      </c>
      <c r="AA18" s="22">
        <v>76200</v>
      </c>
    </row>
    <row r="19" spans="1:27" ht="13.5">
      <c r="A19" s="2" t="s">
        <v>46</v>
      </c>
      <c r="B19" s="8"/>
      <c r="C19" s="19">
        <f aca="true" t="shared" si="3" ref="C19:Y19">SUM(C20:C23)</f>
        <v>485067176</v>
      </c>
      <c r="D19" s="19">
        <f>SUM(D20:D23)</f>
        <v>0</v>
      </c>
      <c r="E19" s="20">
        <f t="shared" si="3"/>
        <v>542105568</v>
      </c>
      <c r="F19" s="21">
        <f t="shared" si="3"/>
        <v>542105568</v>
      </c>
      <c r="G19" s="21">
        <f t="shared" si="3"/>
        <v>44119109</v>
      </c>
      <c r="H19" s="21">
        <f t="shared" si="3"/>
        <v>44902947</v>
      </c>
      <c r="I19" s="21">
        <f t="shared" si="3"/>
        <v>44346133</v>
      </c>
      <c r="J19" s="21">
        <f t="shared" si="3"/>
        <v>133368189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133368189</v>
      </c>
      <c r="X19" s="21">
        <f t="shared" si="3"/>
        <v>124828838</v>
      </c>
      <c r="Y19" s="21">
        <f t="shared" si="3"/>
        <v>8539351</v>
      </c>
      <c r="Z19" s="4">
        <f>+IF(X19&lt;&gt;0,+(Y19/X19)*100,0)</f>
        <v>6.840847945728694</v>
      </c>
      <c r="AA19" s="19">
        <f>SUM(AA20:AA23)</f>
        <v>542105568</v>
      </c>
    </row>
    <row r="20" spans="1:27" ht="13.5">
      <c r="A20" s="5" t="s">
        <v>47</v>
      </c>
      <c r="B20" s="3"/>
      <c r="C20" s="22">
        <v>270880443</v>
      </c>
      <c r="D20" s="22"/>
      <c r="E20" s="23">
        <v>313388394</v>
      </c>
      <c r="F20" s="24">
        <v>313388394</v>
      </c>
      <c r="G20" s="24">
        <v>26871732</v>
      </c>
      <c r="H20" s="24">
        <v>27814038</v>
      </c>
      <c r="I20" s="24">
        <v>27081577</v>
      </c>
      <c r="J20" s="24">
        <v>81767347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81767347</v>
      </c>
      <c r="X20" s="24">
        <v>74526562</v>
      </c>
      <c r="Y20" s="24">
        <v>7240785</v>
      </c>
      <c r="Z20" s="6">
        <v>9.72</v>
      </c>
      <c r="AA20" s="22">
        <v>313388394</v>
      </c>
    </row>
    <row r="21" spans="1:27" ht="13.5">
      <c r="A21" s="5" t="s">
        <v>48</v>
      </c>
      <c r="B21" s="3"/>
      <c r="C21" s="22">
        <v>96057575</v>
      </c>
      <c r="D21" s="22"/>
      <c r="E21" s="23">
        <v>96871828</v>
      </c>
      <c r="F21" s="24">
        <v>96871828</v>
      </c>
      <c r="G21" s="24">
        <v>7384822</v>
      </c>
      <c r="H21" s="24">
        <v>7113934</v>
      </c>
      <c r="I21" s="24">
        <v>7344452</v>
      </c>
      <c r="J21" s="24">
        <v>21843208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21843208</v>
      </c>
      <c r="X21" s="24">
        <v>21817673</v>
      </c>
      <c r="Y21" s="24">
        <v>25535</v>
      </c>
      <c r="Z21" s="6">
        <v>0.12</v>
      </c>
      <c r="AA21" s="22">
        <v>96871828</v>
      </c>
    </row>
    <row r="22" spans="1:27" ht="13.5">
      <c r="A22" s="5" t="s">
        <v>49</v>
      </c>
      <c r="B22" s="3"/>
      <c r="C22" s="25">
        <v>65091275</v>
      </c>
      <c r="D22" s="25"/>
      <c r="E22" s="26">
        <v>72154846</v>
      </c>
      <c r="F22" s="27">
        <v>72154846</v>
      </c>
      <c r="G22" s="27">
        <v>5168295</v>
      </c>
      <c r="H22" s="27">
        <v>5254465</v>
      </c>
      <c r="I22" s="27">
        <v>5198696</v>
      </c>
      <c r="J22" s="27">
        <v>15621456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15621456</v>
      </c>
      <c r="X22" s="27">
        <v>15272998</v>
      </c>
      <c r="Y22" s="27">
        <v>348458</v>
      </c>
      <c r="Z22" s="7">
        <v>2.28</v>
      </c>
      <c r="AA22" s="25">
        <v>72154846</v>
      </c>
    </row>
    <row r="23" spans="1:27" ht="13.5">
      <c r="A23" s="5" t="s">
        <v>50</v>
      </c>
      <c r="B23" s="3"/>
      <c r="C23" s="22">
        <v>53037883</v>
      </c>
      <c r="D23" s="22"/>
      <c r="E23" s="23">
        <v>59690500</v>
      </c>
      <c r="F23" s="24">
        <v>59690500</v>
      </c>
      <c r="G23" s="24">
        <v>4694260</v>
      </c>
      <c r="H23" s="24">
        <v>4720510</v>
      </c>
      <c r="I23" s="24">
        <v>4721408</v>
      </c>
      <c r="J23" s="24">
        <v>14136178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14136178</v>
      </c>
      <c r="X23" s="24">
        <v>13211605</v>
      </c>
      <c r="Y23" s="24">
        <v>924573</v>
      </c>
      <c r="Z23" s="6">
        <v>7</v>
      </c>
      <c r="AA23" s="22">
        <v>59690500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787007320</v>
      </c>
      <c r="D25" s="40">
        <f>+D5+D9+D15+D19+D24</f>
        <v>0</v>
      </c>
      <c r="E25" s="41">
        <f t="shared" si="4"/>
        <v>820841811</v>
      </c>
      <c r="F25" s="42">
        <f t="shared" si="4"/>
        <v>823730795</v>
      </c>
      <c r="G25" s="42">
        <f t="shared" si="4"/>
        <v>82999602</v>
      </c>
      <c r="H25" s="42">
        <f t="shared" si="4"/>
        <v>61724343</v>
      </c>
      <c r="I25" s="42">
        <f t="shared" si="4"/>
        <v>63061932</v>
      </c>
      <c r="J25" s="42">
        <f t="shared" si="4"/>
        <v>207785877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207785877</v>
      </c>
      <c r="X25" s="42">
        <f t="shared" si="4"/>
        <v>201596300</v>
      </c>
      <c r="Y25" s="42">
        <f t="shared" si="4"/>
        <v>6189577</v>
      </c>
      <c r="Z25" s="43">
        <f>+IF(X25&lt;&gt;0,+(Y25/X25)*100,0)</f>
        <v>3.0702830359485764</v>
      </c>
      <c r="AA25" s="40">
        <f>+AA5+AA9+AA15+AA19+AA24</f>
        <v>823730795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213171418</v>
      </c>
      <c r="D28" s="19">
        <f>SUM(D29:D31)</f>
        <v>0</v>
      </c>
      <c r="E28" s="20">
        <f t="shared" si="5"/>
        <v>127367670</v>
      </c>
      <c r="F28" s="21">
        <f t="shared" si="5"/>
        <v>229678751</v>
      </c>
      <c r="G28" s="21">
        <f t="shared" si="5"/>
        <v>13941573</v>
      </c>
      <c r="H28" s="21">
        <f t="shared" si="5"/>
        <v>18535019</v>
      </c>
      <c r="I28" s="21">
        <f t="shared" si="5"/>
        <v>19196914</v>
      </c>
      <c r="J28" s="21">
        <f t="shared" si="5"/>
        <v>51673506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51673506</v>
      </c>
      <c r="X28" s="21">
        <f t="shared" si="5"/>
        <v>25290781</v>
      </c>
      <c r="Y28" s="21">
        <f t="shared" si="5"/>
        <v>26382725</v>
      </c>
      <c r="Z28" s="4">
        <f>+IF(X28&lt;&gt;0,+(Y28/X28)*100,0)</f>
        <v>104.31755745304979</v>
      </c>
      <c r="AA28" s="19">
        <f>SUM(AA29:AA31)</f>
        <v>229678751</v>
      </c>
    </row>
    <row r="29" spans="1:27" ht="13.5">
      <c r="A29" s="5" t="s">
        <v>33</v>
      </c>
      <c r="B29" s="3"/>
      <c r="C29" s="22">
        <v>93078256</v>
      </c>
      <c r="D29" s="22"/>
      <c r="E29" s="23">
        <v>66867436</v>
      </c>
      <c r="F29" s="24">
        <v>91510576</v>
      </c>
      <c r="G29" s="24">
        <v>6751846</v>
      </c>
      <c r="H29" s="24">
        <v>6934532</v>
      </c>
      <c r="I29" s="24">
        <v>9445529</v>
      </c>
      <c r="J29" s="24">
        <v>23131907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23131907</v>
      </c>
      <c r="X29" s="24">
        <v>13560485</v>
      </c>
      <c r="Y29" s="24">
        <v>9571422</v>
      </c>
      <c r="Z29" s="6">
        <v>70.58</v>
      </c>
      <c r="AA29" s="22">
        <v>91510576</v>
      </c>
    </row>
    <row r="30" spans="1:27" ht="13.5">
      <c r="A30" s="5" t="s">
        <v>34</v>
      </c>
      <c r="B30" s="3"/>
      <c r="C30" s="25">
        <v>57635468</v>
      </c>
      <c r="D30" s="25"/>
      <c r="E30" s="26">
        <v>24502646</v>
      </c>
      <c r="F30" s="27">
        <v>63297960</v>
      </c>
      <c r="G30" s="27">
        <v>3374460</v>
      </c>
      <c r="H30" s="27">
        <v>6084026</v>
      </c>
      <c r="I30" s="27">
        <v>5579912</v>
      </c>
      <c r="J30" s="27">
        <v>15038398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15038398</v>
      </c>
      <c r="X30" s="27">
        <v>7944507</v>
      </c>
      <c r="Y30" s="27">
        <v>7093891</v>
      </c>
      <c r="Z30" s="7">
        <v>89.29</v>
      </c>
      <c r="AA30" s="25">
        <v>63297960</v>
      </c>
    </row>
    <row r="31" spans="1:27" ht="13.5">
      <c r="A31" s="5" t="s">
        <v>35</v>
      </c>
      <c r="B31" s="3"/>
      <c r="C31" s="22">
        <v>62457694</v>
      </c>
      <c r="D31" s="22"/>
      <c r="E31" s="23">
        <v>35997588</v>
      </c>
      <c r="F31" s="24">
        <v>74870215</v>
      </c>
      <c r="G31" s="24">
        <v>3815267</v>
      </c>
      <c r="H31" s="24">
        <v>5516461</v>
      </c>
      <c r="I31" s="24">
        <v>4171473</v>
      </c>
      <c r="J31" s="24">
        <v>13503201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13503201</v>
      </c>
      <c r="X31" s="24">
        <v>3785789</v>
      </c>
      <c r="Y31" s="24">
        <v>9717412</v>
      </c>
      <c r="Z31" s="6">
        <v>256.68</v>
      </c>
      <c r="AA31" s="22">
        <v>74870215</v>
      </c>
    </row>
    <row r="32" spans="1:27" ht="13.5">
      <c r="A32" s="2" t="s">
        <v>36</v>
      </c>
      <c r="B32" s="3"/>
      <c r="C32" s="19">
        <f aca="true" t="shared" si="6" ref="C32:Y32">SUM(C33:C37)</f>
        <v>120410391</v>
      </c>
      <c r="D32" s="19">
        <f>SUM(D33:D37)</f>
        <v>0</v>
      </c>
      <c r="E32" s="20">
        <f t="shared" si="6"/>
        <v>113535559</v>
      </c>
      <c r="F32" s="21">
        <f t="shared" si="6"/>
        <v>97651229</v>
      </c>
      <c r="G32" s="21">
        <f t="shared" si="6"/>
        <v>4820668</v>
      </c>
      <c r="H32" s="21">
        <f t="shared" si="6"/>
        <v>6555030</v>
      </c>
      <c r="I32" s="21">
        <f t="shared" si="6"/>
        <v>6265764</v>
      </c>
      <c r="J32" s="21">
        <f t="shared" si="6"/>
        <v>17641462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17641462</v>
      </c>
      <c r="X32" s="21">
        <f t="shared" si="6"/>
        <v>20772267</v>
      </c>
      <c r="Y32" s="21">
        <f t="shared" si="6"/>
        <v>-3130805</v>
      </c>
      <c r="Z32" s="4">
        <f>+IF(X32&lt;&gt;0,+(Y32/X32)*100,0)</f>
        <v>-15.072042931086916</v>
      </c>
      <c r="AA32" s="19">
        <f>SUM(AA33:AA37)</f>
        <v>97651229</v>
      </c>
    </row>
    <row r="33" spans="1:27" ht="13.5">
      <c r="A33" s="5" t="s">
        <v>37</v>
      </c>
      <c r="B33" s="3"/>
      <c r="C33" s="22">
        <v>25343446</v>
      </c>
      <c r="D33" s="22"/>
      <c r="E33" s="23">
        <v>32563455</v>
      </c>
      <c r="F33" s="24">
        <v>28458724</v>
      </c>
      <c r="G33" s="24">
        <v>1736204</v>
      </c>
      <c r="H33" s="24">
        <v>2098812</v>
      </c>
      <c r="I33" s="24">
        <v>2102814</v>
      </c>
      <c r="J33" s="24">
        <v>5937830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5937830</v>
      </c>
      <c r="X33" s="24">
        <v>6991285</v>
      </c>
      <c r="Y33" s="24">
        <v>-1053455</v>
      </c>
      <c r="Z33" s="6">
        <v>-15.07</v>
      </c>
      <c r="AA33" s="22">
        <v>28458724</v>
      </c>
    </row>
    <row r="34" spans="1:27" ht="13.5">
      <c r="A34" s="5" t="s">
        <v>38</v>
      </c>
      <c r="B34" s="3"/>
      <c r="C34" s="22">
        <v>15633328</v>
      </c>
      <c r="D34" s="22"/>
      <c r="E34" s="23">
        <v>22245253</v>
      </c>
      <c r="F34" s="24">
        <v>19392577</v>
      </c>
      <c r="G34" s="24">
        <v>881375</v>
      </c>
      <c r="H34" s="24">
        <v>1175996</v>
      </c>
      <c r="I34" s="24">
        <v>1062094</v>
      </c>
      <c r="J34" s="24">
        <v>3119465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3119465</v>
      </c>
      <c r="X34" s="24">
        <v>4517652</v>
      </c>
      <c r="Y34" s="24">
        <v>-1398187</v>
      </c>
      <c r="Z34" s="6">
        <v>-30.95</v>
      </c>
      <c r="AA34" s="22">
        <v>19392577</v>
      </c>
    </row>
    <row r="35" spans="1:27" ht="13.5">
      <c r="A35" s="5" t="s">
        <v>39</v>
      </c>
      <c r="B35" s="3"/>
      <c r="C35" s="22">
        <v>51836312</v>
      </c>
      <c r="D35" s="22"/>
      <c r="E35" s="23">
        <v>49173143</v>
      </c>
      <c r="F35" s="24">
        <v>43842406</v>
      </c>
      <c r="G35" s="24">
        <v>1994510</v>
      </c>
      <c r="H35" s="24">
        <v>3039743</v>
      </c>
      <c r="I35" s="24">
        <v>2857986</v>
      </c>
      <c r="J35" s="24">
        <v>7892239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7892239</v>
      </c>
      <c r="X35" s="24">
        <v>8947466</v>
      </c>
      <c r="Y35" s="24">
        <v>-1055227</v>
      </c>
      <c r="Z35" s="6">
        <v>-11.79</v>
      </c>
      <c r="AA35" s="22">
        <v>43842406</v>
      </c>
    </row>
    <row r="36" spans="1:27" ht="13.5">
      <c r="A36" s="5" t="s">
        <v>40</v>
      </c>
      <c r="B36" s="3"/>
      <c r="C36" s="22">
        <v>27597305</v>
      </c>
      <c r="D36" s="22"/>
      <c r="E36" s="23">
        <v>9553708</v>
      </c>
      <c r="F36" s="24">
        <v>5957522</v>
      </c>
      <c r="G36" s="24">
        <v>208579</v>
      </c>
      <c r="H36" s="24">
        <v>240479</v>
      </c>
      <c r="I36" s="24">
        <v>242870</v>
      </c>
      <c r="J36" s="24">
        <v>691928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691928</v>
      </c>
      <c r="X36" s="24">
        <v>315864</v>
      </c>
      <c r="Y36" s="24">
        <v>376064</v>
      </c>
      <c r="Z36" s="6">
        <v>119.06</v>
      </c>
      <c r="AA36" s="22">
        <v>5957522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121855223</v>
      </c>
      <c r="D38" s="19">
        <f>SUM(D39:D41)</f>
        <v>0</v>
      </c>
      <c r="E38" s="20">
        <f t="shared" si="7"/>
        <v>139514080</v>
      </c>
      <c r="F38" s="21">
        <f t="shared" si="7"/>
        <v>128927155</v>
      </c>
      <c r="G38" s="21">
        <f t="shared" si="7"/>
        <v>6365113</v>
      </c>
      <c r="H38" s="21">
        <f t="shared" si="7"/>
        <v>7217713</v>
      </c>
      <c r="I38" s="21">
        <f t="shared" si="7"/>
        <v>8858633</v>
      </c>
      <c r="J38" s="21">
        <f t="shared" si="7"/>
        <v>22441459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22441459</v>
      </c>
      <c r="X38" s="21">
        <f t="shared" si="7"/>
        <v>25544447</v>
      </c>
      <c r="Y38" s="21">
        <f t="shared" si="7"/>
        <v>-3102988</v>
      </c>
      <c r="Z38" s="4">
        <f>+IF(X38&lt;&gt;0,+(Y38/X38)*100,0)</f>
        <v>-12.1474072231824</v>
      </c>
      <c r="AA38" s="19">
        <f>SUM(AA39:AA41)</f>
        <v>128927155</v>
      </c>
    </row>
    <row r="39" spans="1:27" ht="13.5">
      <c r="A39" s="5" t="s">
        <v>43</v>
      </c>
      <c r="B39" s="3"/>
      <c r="C39" s="22">
        <v>36895967</v>
      </c>
      <c r="D39" s="22"/>
      <c r="E39" s="23">
        <v>37313559</v>
      </c>
      <c r="F39" s="24">
        <v>40747616</v>
      </c>
      <c r="G39" s="24">
        <v>2047714</v>
      </c>
      <c r="H39" s="24">
        <v>2571470</v>
      </c>
      <c r="I39" s="24">
        <v>2467687</v>
      </c>
      <c r="J39" s="24">
        <v>7086871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7086871</v>
      </c>
      <c r="X39" s="24">
        <v>6951274</v>
      </c>
      <c r="Y39" s="24">
        <v>135597</v>
      </c>
      <c r="Z39" s="6">
        <v>1.95</v>
      </c>
      <c r="AA39" s="22">
        <v>40747616</v>
      </c>
    </row>
    <row r="40" spans="1:27" ht="13.5">
      <c r="A40" s="5" t="s">
        <v>44</v>
      </c>
      <c r="B40" s="3"/>
      <c r="C40" s="22">
        <v>78506905</v>
      </c>
      <c r="D40" s="22"/>
      <c r="E40" s="23">
        <v>95165520</v>
      </c>
      <c r="F40" s="24">
        <v>82197822</v>
      </c>
      <c r="G40" s="24">
        <v>4010620</v>
      </c>
      <c r="H40" s="24">
        <v>4315032</v>
      </c>
      <c r="I40" s="24">
        <v>6013695</v>
      </c>
      <c r="J40" s="24">
        <v>14339347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14339347</v>
      </c>
      <c r="X40" s="24">
        <v>17531478</v>
      </c>
      <c r="Y40" s="24">
        <v>-3192131</v>
      </c>
      <c r="Z40" s="6">
        <v>-18.21</v>
      </c>
      <c r="AA40" s="22">
        <v>82197822</v>
      </c>
    </row>
    <row r="41" spans="1:27" ht="13.5">
      <c r="A41" s="5" t="s">
        <v>45</v>
      </c>
      <c r="B41" s="3"/>
      <c r="C41" s="22">
        <v>6452351</v>
      </c>
      <c r="D41" s="22"/>
      <c r="E41" s="23">
        <v>7035001</v>
      </c>
      <c r="F41" s="24">
        <v>5981717</v>
      </c>
      <c r="G41" s="24">
        <v>306779</v>
      </c>
      <c r="H41" s="24">
        <v>331211</v>
      </c>
      <c r="I41" s="24">
        <v>377251</v>
      </c>
      <c r="J41" s="24">
        <v>1015241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1015241</v>
      </c>
      <c r="X41" s="24">
        <v>1061695</v>
      </c>
      <c r="Y41" s="24">
        <v>-46454</v>
      </c>
      <c r="Z41" s="6">
        <v>-4.38</v>
      </c>
      <c r="AA41" s="22">
        <v>5981717</v>
      </c>
    </row>
    <row r="42" spans="1:27" ht="13.5">
      <c r="A42" s="2" t="s">
        <v>46</v>
      </c>
      <c r="B42" s="8"/>
      <c r="C42" s="19">
        <f aca="true" t="shared" si="8" ref="C42:Y42">SUM(C43:C46)</f>
        <v>376584814</v>
      </c>
      <c r="D42" s="19">
        <f>SUM(D43:D46)</f>
        <v>0</v>
      </c>
      <c r="E42" s="20">
        <f t="shared" si="8"/>
        <v>489171140</v>
      </c>
      <c r="F42" s="21">
        <f t="shared" si="8"/>
        <v>413331314</v>
      </c>
      <c r="G42" s="21">
        <f t="shared" si="8"/>
        <v>14287470</v>
      </c>
      <c r="H42" s="21">
        <f t="shared" si="8"/>
        <v>35295065</v>
      </c>
      <c r="I42" s="21">
        <f t="shared" si="8"/>
        <v>36400232</v>
      </c>
      <c r="J42" s="21">
        <f t="shared" si="8"/>
        <v>85982767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85982767</v>
      </c>
      <c r="X42" s="21">
        <f t="shared" si="8"/>
        <v>110273120</v>
      </c>
      <c r="Y42" s="21">
        <f t="shared" si="8"/>
        <v>-24290353</v>
      </c>
      <c r="Z42" s="4">
        <f>+IF(X42&lt;&gt;0,+(Y42/X42)*100,0)</f>
        <v>-22.02744694264568</v>
      </c>
      <c r="AA42" s="19">
        <f>SUM(AA43:AA46)</f>
        <v>413331314</v>
      </c>
    </row>
    <row r="43" spans="1:27" ht="13.5">
      <c r="A43" s="5" t="s">
        <v>47</v>
      </c>
      <c r="B43" s="3"/>
      <c r="C43" s="22">
        <v>221126737</v>
      </c>
      <c r="D43" s="22"/>
      <c r="E43" s="23">
        <v>272386078</v>
      </c>
      <c r="F43" s="24">
        <v>230527514</v>
      </c>
      <c r="G43" s="24">
        <v>6171295</v>
      </c>
      <c r="H43" s="24">
        <v>23198876</v>
      </c>
      <c r="I43" s="24">
        <v>23706135</v>
      </c>
      <c r="J43" s="24">
        <v>53076306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53076306</v>
      </c>
      <c r="X43" s="24">
        <v>71306383</v>
      </c>
      <c r="Y43" s="24">
        <v>-18230077</v>
      </c>
      <c r="Z43" s="6">
        <v>-25.57</v>
      </c>
      <c r="AA43" s="22">
        <v>230527514</v>
      </c>
    </row>
    <row r="44" spans="1:27" ht="13.5">
      <c r="A44" s="5" t="s">
        <v>48</v>
      </c>
      <c r="B44" s="3"/>
      <c r="C44" s="22">
        <v>73064292</v>
      </c>
      <c r="D44" s="22"/>
      <c r="E44" s="23">
        <v>93157457</v>
      </c>
      <c r="F44" s="24">
        <v>77382074</v>
      </c>
      <c r="G44" s="24">
        <v>3095786</v>
      </c>
      <c r="H44" s="24">
        <v>4172929</v>
      </c>
      <c r="I44" s="24">
        <v>4767002</v>
      </c>
      <c r="J44" s="24">
        <v>12035717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12035717</v>
      </c>
      <c r="X44" s="24">
        <v>15694429</v>
      </c>
      <c r="Y44" s="24">
        <v>-3658712</v>
      </c>
      <c r="Z44" s="6">
        <v>-23.31</v>
      </c>
      <c r="AA44" s="22">
        <v>77382074</v>
      </c>
    </row>
    <row r="45" spans="1:27" ht="13.5">
      <c r="A45" s="5" t="s">
        <v>49</v>
      </c>
      <c r="B45" s="3"/>
      <c r="C45" s="25">
        <v>53309211</v>
      </c>
      <c r="D45" s="25"/>
      <c r="E45" s="26">
        <v>67138464</v>
      </c>
      <c r="F45" s="27">
        <v>57071302</v>
      </c>
      <c r="G45" s="27">
        <v>2976768</v>
      </c>
      <c r="H45" s="27">
        <v>4240259</v>
      </c>
      <c r="I45" s="27">
        <v>4351800</v>
      </c>
      <c r="J45" s="27">
        <v>11568827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11568827</v>
      </c>
      <c r="X45" s="27">
        <v>12535951</v>
      </c>
      <c r="Y45" s="27">
        <v>-967124</v>
      </c>
      <c r="Z45" s="7">
        <v>-7.71</v>
      </c>
      <c r="AA45" s="25">
        <v>57071302</v>
      </c>
    </row>
    <row r="46" spans="1:27" ht="13.5">
      <c r="A46" s="5" t="s">
        <v>50</v>
      </c>
      <c r="B46" s="3"/>
      <c r="C46" s="22">
        <v>29084574</v>
      </c>
      <c r="D46" s="22"/>
      <c r="E46" s="23">
        <v>56489141</v>
      </c>
      <c r="F46" s="24">
        <v>48350424</v>
      </c>
      <c r="G46" s="24">
        <v>2043621</v>
      </c>
      <c r="H46" s="24">
        <v>3683001</v>
      </c>
      <c r="I46" s="24">
        <v>3575295</v>
      </c>
      <c r="J46" s="24">
        <v>9301917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9301917</v>
      </c>
      <c r="X46" s="24">
        <v>10736357</v>
      </c>
      <c r="Y46" s="24">
        <v>-1434440</v>
      </c>
      <c r="Z46" s="6">
        <v>-13.36</v>
      </c>
      <c r="AA46" s="22">
        <v>48350424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832021846</v>
      </c>
      <c r="D48" s="40">
        <f>+D28+D32+D38+D42+D47</f>
        <v>0</v>
      </c>
      <c r="E48" s="41">
        <f t="shared" si="9"/>
        <v>869588449</v>
      </c>
      <c r="F48" s="42">
        <f t="shared" si="9"/>
        <v>869588449</v>
      </c>
      <c r="G48" s="42">
        <f t="shared" si="9"/>
        <v>39414824</v>
      </c>
      <c r="H48" s="42">
        <f t="shared" si="9"/>
        <v>67602827</v>
      </c>
      <c r="I48" s="42">
        <f t="shared" si="9"/>
        <v>70721543</v>
      </c>
      <c r="J48" s="42">
        <f t="shared" si="9"/>
        <v>177739194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177739194</v>
      </c>
      <c r="X48" s="42">
        <f t="shared" si="9"/>
        <v>181880615</v>
      </c>
      <c r="Y48" s="42">
        <f t="shared" si="9"/>
        <v>-4141421</v>
      </c>
      <c r="Z48" s="43">
        <f>+IF(X48&lt;&gt;0,+(Y48/X48)*100,0)</f>
        <v>-2.2769996681614475</v>
      </c>
      <c r="AA48" s="40">
        <f>+AA28+AA32+AA38+AA42+AA47</f>
        <v>869588449</v>
      </c>
    </row>
    <row r="49" spans="1:27" ht="13.5">
      <c r="A49" s="14" t="s">
        <v>58</v>
      </c>
      <c r="B49" s="15"/>
      <c r="C49" s="44">
        <f aca="true" t="shared" si="10" ref="C49:Y49">+C25-C48</f>
        <v>-45014526</v>
      </c>
      <c r="D49" s="44">
        <f>+D25-D48</f>
        <v>0</v>
      </c>
      <c r="E49" s="45">
        <f t="shared" si="10"/>
        <v>-48746638</v>
      </c>
      <c r="F49" s="46">
        <f t="shared" si="10"/>
        <v>-45857654</v>
      </c>
      <c r="G49" s="46">
        <f t="shared" si="10"/>
        <v>43584778</v>
      </c>
      <c r="H49" s="46">
        <f t="shared" si="10"/>
        <v>-5878484</v>
      </c>
      <c r="I49" s="46">
        <f t="shared" si="10"/>
        <v>-7659611</v>
      </c>
      <c r="J49" s="46">
        <f t="shared" si="10"/>
        <v>30046683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30046683</v>
      </c>
      <c r="X49" s="46">
        <f>IF(F25=F48,0,X25-X48)</f>
        <v>19715685</v>
      </c>
      <c r="Y49" s="46">
        <f t="shared" si="10"/>
        <v>10330998</v>
      </c>
      <c r="Z49" s="47">
        <f>+IF(X49&lt;&gt;0,+(Y49/X49)*100,0)</f>
        <v>52.39989379014729</v>
      </c>
      <c r="AA49" s="44">
        <f>+AA25-AA48</f>
        <v>-45857654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67278350</v>
      </c>
      <c r="F5" s="21">
        <f t="shared" si="0"/>
        <v>67278350</v>
      </c>
      <c r="G5" s="21">
        <f t="shared" si="0"/>
        <v>50798483</v>
      </c>
      <c r="H5" s="21">
        <f t="shared" si="0"/>
        <v>439056</v>
      </c>
      <c r="I5" s="21">
        <f t="shared" si="0"/>
        <v>1327984</v>
      </c>
      <c r="J5" s="21">
        <f t="shared" si="0"/>
        <v>52565523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52565523</v>
      </c>
      <c r="X5" s="21">
        <f t="shared" si="0"/>
        <v>59918635</v>
      </c>
      <c r="Y5" s="21">
        <f t="shared" si="0"/>
        <v>-7353112</v>
      </c>
      <c r="Z5" s="4">
        <f>+IF(X5&lt;&gt;0,+(Y5/X5)*100,0)</f>
        <v>-12.2718282884782</v>
      </c>
      <c r="AA5" s="19">
        <f>SUM(AA6:AA8)</f>
        <v>67278350</v>
      </c>
    </row>
    <row r="6" spans="1:27" ht="13.5">
      <c r="A6" s="5" t="s">
        <v>33</v>
      </c>
      <c r="B6" s="3"/>
      <c r="C6" s="22"/>
      <c r="D6" s="22"/>
      <c r="E6" s="23">
        <v>20320000</v>
      </c>
      <c r="F6" s="24">
        <v>20320000</v>
      </c>
      <c r="G6" s="24">
        <v>7672750</v>
      </c>
      <c r="H6" s="24">
        <v>10546</v>
      </c>
      <c r="I6" s="24">
        <v>18200</v>
      </c>
      <c r="J6" s="24">
        <v>7701496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7701496</v>
      </c>
      <c r="X6" s="24">
        <v>16969115</v>
      </c>
      <c r="Y6" s="24">
        <v>-9267619</v>
      </c>
      <c r="Z6" s="6">
        <v>-54.61</v>
      </c>
      <c r="AA6" s="22">
        <v>20320000</v>
      </c>
    </row>
    <row r="7" spans="1:27" ht="13.5">
      <c r="A7" s="5" t="s">
        <v>34</v>
      </c>
      <c r="B7" s="3"/>
      <c r="C7" s="25"/>
      <c r="D7" s="25"/>
      <c r="E7" s="26">
        <v>46874030</v>
      </c>
      <c r="F7" s="27">
        <v>46874030</v>
      </c>
      <c r="G7" s="27">
        <v>43011142</v>
      </c>
      <c r="H7" s="27">
        <v>304399</v>
      </c>
      <c r="I7" s="27">
        <v>363109</v>
      </c>
      <c r="J7" s="27">
        <v>43678650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43678650</v>
      </c>
      <c r="X7" s="27">
        <v>42932014</v>
      </c>
      <c r="Y7" s="27">
        <v>746636</v>
      </c>
      <c r="Z7" s="7">
        <v>1.74</v>
      </c>
      <c r="AA7" s="25">
        <v>46874030</v>
      </c>
    </row>
    <row r="8" spans="1:27" ht="13.5">
      <c r="A8" s="5" t="s">
        <v>35</v>
      </c>
      <c r="B8" s="3"/>
      <c r="C8" s="22"/>
      <c r="D8" s="22"/>
      <c r="E8" s="23">
        <v>84320</v>
      </c>
      <c r="F8" s="24">
        <v>84320</v>
      </c>
      <c r="G8" s="24">
        <v>114591</v>
      </c>
      <c r="H8" s="24">
        <v>124111</v>
      </c>
      <c r="I8" s="24">
        <v>946675</v>
      </c>
      <c r="J8" s="24">
        <v>1185377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1185377</v>
      </c>
      <c r="X8" s="24">
        <v>17506</v>
      </c>
      <c r="Y8" s="24">
        <v>1167871</v>
      </c>
      <c r="Z8" s="6">
        <v>6671.26</v>
      </c>
      <c r="AA8" s="22">
        <v>84320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32392470</v>
      </c>
      <c r="F9" s="21">
        <f t="shared" si="1"/>
        <v>32392470</v>
      </c>
      <c r="G9" s="21">
        <f t="shared" si="1"/>
        <v>970858</v>
      </c>
      <c r="H9" s="21">
        <f t="shared" si="1"/>
        <v>10239</v>
      </c>
      <c r="I9" s="21">
        <f t="shared" si="1"/>
        <v>1295034</v>
      </c>
      <c r="J9" s="21">
        <f t="shared" si="1"/>
        <v>2276131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2276131</v>
      </c>
      <c r="X9" s="21">
        <f t="shared" si="1"/>
        <v>3353823</v>
      </c>
      <c r="Y9" s="21">
        <f t="shared" si="1"/>
        <v>-1077692</v>
      </c>
      <c r="Z9" s="4">
        <f>+IF(X9&lt;&gt;0,+(Y9/X9)*100,0)</f>
        <v>-32.133240185901286</v>
      </c>
      <c r="AA9" s="19">
        <f>SUM(AA10:AA14)</f>
        <v>32392470</v>
      </c>
    </row>
    <row r="10" spans="1:27" ht="13.5">
      <c r="A10" s="5" t="s">
        <v>37</v>
      </c>
      <c r="B10" s="3"/>
      <c r="C10" s="22"/>
      <c r="D10" s="22"/>
      <c r="E10" s="23">
        <v>24826410</v>
      </c>
      <c r="F10" s="24">
        <v>24826410</v>
      </c>
      <c r="G10" s="24">
        <v>835041</v>
      </c>
      <c r="H10" s="24">
        <v>-326793</v>
      </c>
      <c r="I10" s="24">
        <v>195737</v>
      </c>
      <c r="J10" s="24">
        <v>703985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703985</v>
      </c>
      <c r="X10" s="24">
        <v>1577245</v>
      </c>
      <c r="Y10" s="24">
        <v>-873260</v>
      </c>
      <c r="Z10" s="6">
        <v>-55.37</v>
      </c>
      <c r="AA10" s="22">
        <v>24826410</v>
      </c>
    </row>
    <row r="11" spans="1:27" ht="13.5">
      <c r="A11" s="5" t="s">
        <v>38</v>
      </c>
      <c r="B11" s="3"/>
      <c r="C11" s="22"/>
      <c r="D11" s="22"/>
      <c r="E11" s="23">
        <v>4623570</v>
      </c>
      <c r="F11" s="24">
        <v>4623570</v>
      </c>
      <c r="G11" s="24">
        <v>116217</v>
      </c>
      <c r="H11" s="24">
        <v>281632</v>
      </c>
      <c r="I11" s="24">
        <v>1064567</v>
      </c>
      <c r="J11" s="24">
        <v>1462416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1462416</v>
      </c>
      <c r="X11" s="24">
        <v>1196046</v>
      </c>
      <c r="Y11" s="24">
        <v>266370</v>
      </c>
      <c r="Z11" s="6">
        <v>22.27</v>
      </c>
      <c r="AA11" s="22">
        <v>4623570</v>
      </c>
    </row>
    <row r="12" spans="1:27" ht="13.5">
      <c r="A12" s="5" t="s">
        <v>39</v>
      </c>
      <c r="B12" s="3"/>
      <c r="C12" s="22"/>
      <c r="D12" s="22"/>
      <c r="E12" s="23">
        <v>2942490</v>
      </c>
      <c r="F12" s="24">
        <v>2942490</v>
      </c>
      <c r="G12" s="24">
        <v>19600</v>
      </c>
      <c r="H12" s="24">
        <v>55400</v>
      </c>
      <c r="I12" s="24">
        <v>34730</v>
      </c>
      <c r="J12" s="24">
        <v>109730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109730</v>
      </c>
      <c r="X12" s="24">
        <v>580532</v>
      </c>
      <c r="Y12" s="24">
        <v>-470802</v>
      </c>
      <c r="Z12" s="6">
        <v>-81.1</v>
      </c>
      <c r="AA12" s="22">
        <v>2942490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11117960</v>
      </c>
      <c r="F15" s="21">
        <f t="shared" si="2"/>
        <v>11117960</v>
      </c>
      <c r="G15" s="21">
        <f t="shared" si="2"/>
        <v>203325</v>
      </c>
      <c r="H15" s="21">
        <f t="shared" si="2"/>
        <v>80401</v>
      </c>
      <c r="I15" s="21">
        <f t="shared" si="2"/>
        <v>198656</v>
      </c>
      <c r="J15" s="21">
        <f t="shared" si="2"/>
        <v>482382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482382</v>
      </c>
      <c r="X15" s="21">
        <f t="shared" si="2"/>
        <v>928</v>
      </c>
      <c r="Y15" s="21">
        <f t="shared" si="2"/>
        <v>481454</v>
      </c>
      <c r="Z15" s="4">
        <f>+IF(X15&lt;&gt;0,+(Y15/X15)*100,0)</f>
        <v>51880.81896551725</v>
      </c>
      <c r="AA15" s="19">
        <f>SUM(AA16:AA18)</f>
        <v>11117960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11117960</v>
      </c>
      <c r="F17" s="24">
        <v>11117960</v>
      </c>
      <c r="G17" s="24">
        <v>203325</v>
      </c>
      <c r="H17" s="24">
        <v>80401</v>
      </c>
      <c r="I17" s="24">
        <v>198656</v>
      </c>
      <c r="J17" s="24">
        <v>482382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482382</v>
      </c>
      <c r="X17" s="24">
        <v>928</v>
      </c>
      <c r="Y17" s="24">
        <v>481454</v>
      </c>
      <c r="Z17" s="6">
        <v>51880.82</v>
      </c>
      <c r="AA17" s="22">
        <v>11117960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119126820</v>
      </c>
      <c r="F19" s="21">
        <f t="shared" si="3"/>
        <v>119126820</v>
      </c>
      <c r="G19" s="21">
        <f t="shared" si="3"/>
        <v>9588284</v>
      </c>
      <c r="H19" s="21">
        <f t="shared" si="3"/>
        <v>9735656</v>
      </c>
      <c r="I19" s="21">
        <f t="shared" si="3"/>
        <v>9929006</v>
      </c>
      <c r="J19" s="21">
        <f t="shared" si="3"/>
        <v>29252946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29252946</v>
      </c>
      <c r="X19" s="21">
        <f t="shared" si="3"/>
        <v>29440070</v>
      </c>
      <c r="Y19" s="21">
        <f t="shared" si="3"/>
        <v>-187124</v>
      </c>
      <c r="Z19" s="4">
        <f>+IF(X19&lt;&gt;0,+(Y19/X19)*100,0)</f>
        <v>-0.6356099017427609</v>
      </c>
      <c r="AA19" s="19">
        <f>SUM(AA20:AA23)</f>
        <v>119126820</v>
      </c>
    </row>
    <row r="20" spans="1:27" ht="13.5">
      <c r="A20" s="5" t="s">
        <v>47</v>
      </c>
      <c r="B20" s="3"/>
      <c r="C20" s="22"/>
      <c r="D20" s="22"/>
      <c r="E20" s="23">
        <v>76820560</v>
      </c>
      <c r="F20" s="24">
        <v>76820560</v>
      </c>
      <c r="G20" s="24">
        <v>6347746</v>
      </c>
      <c r="H20" s="24">
        <v>6482375</v>
      </c>
      <c r="I20" s="24">
        <v>6632927</v>
      </c>
      <c r="J20" s="24">
        <v>19463048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19463048</v>
      </c>
      <c r="X20" s="24">
        <v>19812387</v>
      </c>
      <c r="Y20" s="24">
        <v>-349339</v>
      </c>
      <c r="Z20" s="6">
        <v>-1.76</v>
      </c>
      <c r="AA20" s="22">
        <v>76820560</v>
      </c>
    </row>
    <row r="21" spans="1:27" ht="13.5">
      <c r="A21" s="5" t="s">
        <v>48</v>
      </c>
      <c r="B21" s="3"/>
      <c r="C21" s="22"/>
      <c r="D21" s="22"/>
      <c r="E21" s="23">
        <v>20422200</v>
      </c>
      <c r="F21" s="24">
        <v>20422200</v>
      </c>
      <c r="G21" s="24">
        <v>1420302</v>
      </c>
      <c r="H21" s="24">
        <v>1408915</v>
      </c>
      <c r="I21" s="24">
        <v>1464511</v>
      </c>
      <c r="J21" s="24">
        <v>4293728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4293728</v>
      </c>
      <c r="X21" s="24">
        <v>4295916</v>
      </c>
      <c r="Y21" s="24">
        <v>-2188</v>
      </c>
      <c r="Z21" s="6">
        <v>-0.05</v>
      </c>
      <c r="AA21" s="22">
        <v>20422200</v>
      </c>
    </row>
    <row r="22" spans="1:27" ht="13.5">
      <c r="A22" s="5" t="s">
        <v>49</v>
      </c>
      <c r="B22" s="3"/>
      <c r="C22" s="25"/>
      <c r="D22" s="25"/>
      <c r="E22" s="26">
        <v>8568160</v>
      </c>
      <c r="F22" s="27">
        <v>8568160</v>
      </c>
      <c r="G22" s="27">
        <v>724652</v>
      </c>
      <c r="H22" s="27">
        <v>734133</v>
      </c>
      <c r="I22" s="27">
        <v>726223</v>
      </c>
      <c r="J22" s="27">
        <v>2185008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2185008</v>
      </c>
      <c r="X22" s="27">
        <v>2077978</v>
      </c>
      <c r="Y22" s="27">
        <v>107030</v>
      </c>
      <c r="Z22" s="7">
        <v>5.15</v>
      </c>
      <c r="AA22" s="25">
        <v>8568160</v>
      </c>
    </row>
    <row r="23" spans="1:27" ht="13.5">
      <c r="A23" s="5" t="s">
        <v>50</v>
      </c>
      <c r="B23" s="3"/>
      <c r="C23" s="22"/>
      <c r="D23" s="22"/>
      <c r="E23" s="23">
        <v>13315900</v>
      </c>
      <c r="F23" s="24">
        <v>13315900</v>
      </c>
      <c r="G23" s="24">
        <v>1095584</v>
      </c>
      <c r="H23" s="24">
        <v>1110233</v>
      </c>
      <c r="I23" s="24">
        <v>1105345</v>
      </c>
      <c r="J23" s="24">
        <v>3311162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3311162</v>
      </c>
      <c r="X23" s="24">
        <v>3253789</v>
      </c>
      <c r="Y23" s="24">
        <v>57373</v>
      </c>
      <c r="Z23" s="6">
        <v>1.76</v>
      </c>
      <c r="AA23" s="22">
        <v>13315900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229915600</v>
      </c>
      <c r="F25" s="42">
        <f t="shared" si="4"/>
        <v>229915600</v>
      </c>
      <c r="G25" s="42">
        <f t="shared" si="4"/>
        <v>61560950</v>
      </c>
      <c r="H25" s="42">
        <f t="shared" si="4"/>
        <v>10265352</v>
      </c>
      <c r="I25" s="42">
        <f t="shared" si="4"/>
        <v>12750680</v>
      </c>
      <c r="J25" s="42">
        <f t="shared" si="4"/>
        <v>84576982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84576982</v>
      </c>
      <c r="X25" s="42">
        <f t="shared" si="4"/>
        <v>92713456</v>
      </c>
      <c r="Y25" s="42">
        <f t="shared" si="4"/>
        <v>-8136474</v>
      </c>
      <c r="Z25" s="43">
        <f>+IF(X25&lt;&gt;0,+(Y25/X25)*100,0)</f>
        <v>-8.775936472479248</v>
      </c>
      <c r="AA25" s="40">
        <f>+AA5+AA9+AA15+AA19+AA24</f>
        <v>229915600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62996321</v>
      </c>
      <c r="F28" s="21">
        <f t="shared" si="5"/>
        <v>62996321</v>
      </c>
      <c r="G28" s="21">
        <f t="shared" si="5"/>
        <v>5217988</v>
      </c>
      <c r="H28" s="21">
        <f t="shared" si="5"/>
        <v>5386400</v>
      </c>
      <c r="I28" s="21">
        <f t="shared" si="5"/>
        <v>5458036</v>
      </c>
      <c r="J28" s="21">
        <f t="shared" si="5"/>
        <v>16062424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16062424</v>
      </c>
      <c r="X28" s="21">
        <f t="shared" si="5"/>
        <v>17017500</v>
      </c>
      <c r="Y28" s="21">
        <f t="shared" si="5"/>
        <v>-955076</v>
      </c>
      <c r="Z28" s="4">
        <f>+IF(X28&lt;&gt;0,+(Y28/X28)*100,0)</f>
        <v>-5.612316732775084</v>
      </c>
      <c r="AA28" s="19">
        <f>SUM(AA29:AA31)</f>
        <v>62996321</v>
      </c>
    </row>
    <row r="29" spans="1:27" ht="13.5">
      <c r="A29" s="5" t="s">
        <v>33</v>
      </c>
      <c r="B29" s="3"/>
      <c r="C29" s="22"/>
      <c r="D29" s="22"/>
      <c r="E29" s="23">
        <v>19598742</v>
      </c>
      <c r="F29" s="24">
        <v>19598742</v>
      </c>
      <c r="G29" s="24">
        <v>2155461</v>
      </c>
      <c r="H29" s="24">
        <v>1738883</v>
      </c>
      <c r="I29" s="24">
        <v>1675591</v>
      </c>
      <c r="J29" s="24">
        <v>5569935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5569935</v>
      </c>
      <c r="X29" s="24">
        <v>8790131</v>
      </c>
      <c r="Y29" s="24">
        <v>-3220196</v>
      </c>
      <c r="Z29" s="6">
        <v>-36.63</v>
      </c>
      <c r="AA29" s="22">
        <v>19598742</v>
      </c>
    </row>
    <row r="30" spans="1:27" ht="13.5">
      <c r="A30" s="5" t="s">
        <v>34</v>
      </c>
      <c r="B30" s="3"/>
      <c r="C30" s="25"/>
      <c r="D30" s="25"/>
      <c r="E30" s="26">
        <v>26546634</v>
      </c>
      <c r="F30" s="27">
        <v>26546634</v>
      </c>
      <c r="G30" s="27">
        <v>1276437</v>
      </c>
      <c r="H30" s="27">
        <v>1405774</v>
      </c>
      <c r="I30" s="27">
        <v>1488486</v>
      </c>
      <c r="J30" s="27">
        <v>4170697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4170697</v>
      </c>
      <c r="X30" s="27">
        <v>4532451</v>
      </c>
      <c r="Y30" s="27">
        <v>-361754</v>
      </c>
      <c r="Z30" s="7">
        <v>-7.98</v>
      </c>
      <c r="AA30" s="25">
        <v>26546634</v>
      </c>
    </row>
    <row r="31" spans="1:27" ht="13.5">
      <c r="A31" s="5" t="s">
        <v>35</v>
      </c>
      <c r="B31" s="3"/>
      <c r="C31" s="22"/>
      <c r="D31" s="22"/>
      <c r="E31" s="23">
        <v>16850945</v>
      </c>
      <c r="F31" s="24">
        <v>16850945</v>
      </c>
      <c r="G31" s="24">
        <v>1786090</v>
      </c>
      <c r="H31" s="24">
        <v>2241743</v>
      </c>
      <c r="I31" s="24">
        <v>2293959</v>
      </c>
      <c r="J31" s="24">
        <v>6321792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6321792</v>
      </c>
      <c r="X31" s="24">
        <v>3694918</v>
      </c>
      <c r="Y31" s="24">
        <v>2626874</v>
      </c>
      <c r="Z31" s="6">
        <v>71.09</v>
      </c>
      <c r="AA31" s="22">
        <v>16850945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46758312</v>
      </c>
      <c r="F32" s="21">
        <f t="shared" si="6"/>
        <v>46758312</v>
      </c>
      <c r="G32" s="21">
        <f t="shared" si="6"/>
        <v>1645361</v>
      </c>
      <c r="H32" s="21">
        <f t="shared" si="6"/>
        <v>1676285</v>
      </c>
      <c r="I32" s="21">
        <f t="shared" si="6"/>
        <v>1975542</v>
      </c>
      <c r="J32" s="21">
        <f t="shared" si="6"/>
        <v>5297188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5297188</v>
      </c>
      <c r="X32" s="21">
        <f t="shared" si="6"/>
        <v>6063429</v>
      </c>
      <c r="Y32" s="21">
        <f t="shared" si="6"/>
        <v>-766241</v>
      </c>
      <c r="Z32" s="4">
        <f>+IF(X32&lt;&gt;0,+(Y32/X32)*100,0)</f>
        <v>-12.6370903328793</v>
      </c>
      <c r="AA32" s="19">
        <f>SUM(AA33:AA37)</f>
        <v>46758312</v>
      </c>
    </row>
    <row r="33" spans="1:27" ht="13.5">
      <c r="A33" s="5" t="s">
        <v>37</v>
      </c>
      <c r="B33" s="3"/>
      <c r="C33" s="22"/>
      <c r="D33" s="22"/>
      <c r="E33" s="23">
        <v>31292082</v>
      </c>
      <c r="F33" s="24">
        <v>31292082</v>
      </c>
      <c r="G33" s="24">
        <v>1109440</v>
      </c>
      <c r="H33" s="24">
        <v>1045369</v>
      </c>
      <c r="I33" s="24">
        <v>1169163</v>
      </c>
      <c r="J33" s="24">
        <v>3323972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3323972</v>
      </c>
      <c r="X33" s="24">
        <v>3040592</v>
      </c>
      <c r="Y33" s="24">
        <v>283380</v>
      </c>
      <c r="Z33" s="6">
        <v>9.32</v>
      </c>
      <c r="AA33" s="22">
        <v>31292082</v>
      </c>
    </row>
    <row r="34" spans="1:27" ht="13.5">
      <c r="A34" s="5" t="s">
        <v>38</v>
      </c>
      <c r="B34" s="3"/>
      <c r="C34" s="22"/>
      <c r="D34" s="22"/>
      <c r="E34" s="23">
        <v>9055802</v>
      </c>
      <c r="F34" s="24">
        <v>9055802</v>
      </c>
      <c r="G34" s="24">
        <v>276926</v>
      </c>
      <c r="H34" s="24">
        <v>303331</v>
      </c>
      <c r="I34" s="24">
        <v>397112</v>
      </c>
      <c r="J34" s="24">
        <v>977369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977369</v>
      </c>
      <c r="X34" s="24">
        <v>1521859</v>
      </c>
      <c r="Y34" s="24">
        <v>-544490</v>
      </c>
      <c r="Z34" s="6">
        <v>-35.78</v>
      </c>
      <c r="AA34" s="22">
        <v>9055802</v>
      </c>
    </row>
    <row r="35" spans="1:27" ht="13.5">
      <c r="A35" s="5" t="s">
        <v>39</v>
      </c>
      <c r="B35" s="3"/>
      <c r="C35" s="22"/>
      <c r="D35" s="22"/>
      <c r="E35" s="23">
        <v>6410428</v>
      </c>
      <c r="F35" s="24">
        <v>6410428</v>
      </c>
      <c r="G35" s="24">
        <v>258995</v>
      </c>
      <c r="H35" s="24">
        <v>327585</v>
      </c>
      <c r="I35" s="24">
        <v>409267</v>
      </c>
      <c r="J35" s="24">
        <v>995847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995847</v>
      </c>
      <c r="X35" s="24">
        <v>1500978</v>
      </c>
      <c r="Y35" s="24">
        <v>-505131</v>
      </c>
      <c r="Z35" s="6">
        <v>-33.65</v>
      </c>
      <c r="AA35" s="22">
        <v>6410428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16038743</v>
      </c>
      <c r="F38" s="21">
        <f t="shared" si="7"/>
        <v>16038743</v>
      </c>
      <c r="G38" s="21">
        <f t="shared" si="7"/>
        <v>667606</v>
      </c>
      <c r="H38" s="21">
        <f t="shared" si="7"/>
        <v>1224146</v>
      </c>
      <c r="I38" s="21">
        <f t="shared" si="7"/>
        <v>1462860</v>
      </c>
      <c r="J38" s="21">
        <f t="shared" si="7"/>
        <v>3354612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3354612</v>
      </c>
      <c r="X38" s="21">
        <f t="shared" si="7"/>
        <v>3211218</v>
      </c>
      <c r="Y38" s="21">
        <f t="shared" si="7"/>
        <v>143394</v>
      </c>
      <c r="Z38" s="4">
        <f>+IF(X38&lt;&gt;0,+(Y38/X38)*100,0)</f>
        <v>4.465408452493726</v>
      </c>
      <c r="AA38" s="19">
        <f>SUM(AA39:AA41)</f>
        <v>16038743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15465674</v>
      </c>
      <c r="F40" s="24">
        <v>15465674</v>
      </c>
      <c r="G40" s="24">
        <v>667606</v>
      </c>
      <c r="H40" s="24">
        <v>1224146</v>
      </c>
      <c r="I40" s="24">
        <v>1462860</v>
      </c>
      <c r="J40" s="24">
        <v>3354612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3354612</v>
      </c>
      <c r="X40" s="24">
        <v>3085027</v>
      </c>
      <c r="Y40" s="24">
        <v>269585</v>
      </c>
      <c r="Z40" s="6">
        <v>8.74</v>
      </c>
      <c r="AA40" s="22">
        <v>15465674</v>
      </c>
    </row>
    <row r="41" spans="1:27" ht="13.5">
      <c r="A41" s="5" t="s">
        <v>45</v>
      </c>
      <c r="B41" s="3"/>
      <c r="C41" s="22"/>
      <c r="D41" s="22"/>
      <c r="E41" s="23">
        <v>573069</v>
      </c>
      <c r="F41" s="24">
        <v>573069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126191</v>
      </c>
      <c r="Y41" s="24">
        <v>-126191</v>
      </c>
      <c r="Z41" s="6">
        <v>-100</v>
      </c>
      <c r="AA41" s="22">
        <v>573069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100686516</v>
      </c>
      <c r="F42" s="21">
        <f t="shared" si="8"/>
        <v>100686516</v>
      </c>
      <c r="G42" s="21">
        <f t="shared" si="8"/>
        <v>8044863</v>
      </c>
      <c r="H42" s="21">
        <f t="shared" si="8"/>
        <v>8620996</v>
      </c>
      <c r="I42" s="21">
        <f t="shared" si="8"/>
        <v>10201352</v>
      </c>
      <c r="J42" s="21">
        <f t="shared" si="8"/>
        <v>26867211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26867211</v>
      </c>
      <c r="X42" s="21">
        <f t="shared" si="8"/>
        <v>24359367</v>
      </c>
      <c r="Y42" s="21">
        <f t="shared" si="8"/>
        <v>2507844</v>
      </c>
      <c r="Z42" s="4">
        <f>+IF(X42&lt;&gt;0,+(Y42/X42)*100,0)</f>
        <v>10.295193631263079</v>
      </c>
      <c r="AA42" s="19">
        <f>SUM(AA43:AA46)</f>
        <v>100686516</v>
      </c>
    </row>
    <row r="43" spans="1:27" ht="13.5">
      <c r="A43" s="5" t="s">
        <v>47</v>
      </c>
      <c r="B43" s="3"/>
      <c r="C43" s="22"/>
      <c r="D43" s="22"/>
      <c r="E43" s="23">
        <v>69691770</v>
      </c>
      <c r="F43" s="24">
        <v>69691770</v>
      </c>
      <c r="G43" s="24">
        <v>6579261</v>
      </c>
      <c r="H43" s="24">
        <v>6665664</v>
      </c>
      <c r="I43" s="24">
        <v>7141832</v>
      </c>
      <c r="J43" s="24">
        <v>20386757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20386757</v>
      </c>
      <c r="X43" s="24">
        <v>17369133</v>
      </c>
      <c r="Y43" s="24">
        <v>3017624</v>
      </c>
      <c r="Z43" s="6">
        <v>17.37</v>
      </c>
      <c r="AA43" s="22">
        <v>69691770</v>
      </c>
    </row>
    <row r="44" spans="1:27" ht="13.5">
      <c r="A44" s="5" t="s">
        <v>48</v>
      </c>
      <c r="B44" s="3"/>
      <c r="C44" s="22"/>
      <c r="D44" s="22"/>
      <c r="E44" s="23">
        <v>12875971</v>
      </c>
      <c r="F44" s="24">
        <v>12875971</v>
      </c>
      <c r="G44" s="24">
        <v>692512</v>
      </c>
      <c r="H44" s="24">
        <v>966555</v>
      </c>
      <c r="I44" s="24">
        <v>1405783</v>
      </c>
      <c r="J44" s="24">
        <v>3064850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3064850</v>
      </c>
      <c r="X44" s="24">
        <v>3026303</v>
      </c>
      <c r="Y44" s="24">
        <v>38547</v>
      </c>
      <c r="Z44" s="6">
        <v>1.27</v>
      </c>
      <c r="AA44" s="22">
        <v>12875971</v>
      </c>
    </row>
    <row r="45" spans="1:27" ht="13.5">
      <c r="A45" s="5" t="s">
        <v>49</v>
      </c>
      <c r="B45" s="3"/>
      <c r="C45" s="25"/>
      <c r="D45" s="25"/>
      <c r="E45" s="26">
        <v>6895467</v>
      </c>
      <c r="F45" s="27">
        <v>6895467</v>
      </c>
      <c r="G45" s="27">
        <v>402747</v>
      </c>
      <c r="H45" s="27">
        <v>450554</v>
      </c>
      <c r="I45" s="27">
        <v>871650</v>
      </c>
      <c r="J45" s="27">
        <v>1724951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1724951</v>
      </c>
      <c r="X45" s="27">
        <v>1521362</v>
      </c>
      <c r="Y45" s="27">
        <v>203589</v>
      </c>
      <c r="Z45" s="7">
        <v>13.38</v>
      </c>
      <c r="AA45" s="25">
        <v>6895467</v>
      </c>
    </row>
    <row r="46" spans="1:27" ht="13.5">
      <c r="A46" s="5" t="s">
        <v>50</v>
      </c>
      <c r="B46" s="3"/>
      <c r="C46" s="22"/>
      <c r="D46" s="22"/>
      <c r="E46" s="23">
        <v>11223308</v>
      </c>
      <c r="F46" s="24">
        <v>11223308</v>
      </c>
      <c r="G46" s="24">
        <v>370343</v>
      </c>
      <c r="H46" s="24">
        <v>538223</v>
      </c>
      <c r="I46" s="24">
        <v>782087</v>
      </c>
      <c r="J46" s="24">
        <v>1690653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1690653</v>
      </c>
      <c r="X46" s="24">
        <v>2442569</v>
      </c>
      <c r="Y46" s="24">
        <v>-751916</v>
      </c>
      <c r="Z46" s="6">
        <v>-30.78</v>
      </c>
      <c r="AA46" s="22">
        <v>11223308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226479892</v>
      </c>
      <c r="F48" s="42">
        <f t="shared" si="9"/>
        <v>226479892</v>
      </c>
      <c r="G48" s="42">
        <f t="shared" si="9"/>
        <v>15575818</v>
      </c>
      <c r="H48" s="42">
        <f t="shared" si="9"/>
        <v>16907827</v>
      </c>
      <c r="I48" s="42">
        <f t="shared" si="9"/>
        <v>19097790</v>
      </c>
      <c r="J48" s="42">
        <f t="shared" si="9"/>
        <v>51581435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51581435</v>
      </c>
      <c r="X48" s="42">
        <f t="shared" si="9"/>
        <v>50651514</v>
      </c>
      <c r="Y48" s="42">
        <f t="shared" si="9"/>
        <v>929921</v>
      </c>
      <c r="Z48" s="43">
        <f>+IF(X48&lt;&gt;0,+(Y48/X48)*100,0)</f>
        <v>1.8359194554381928</v>
      </c>
      <c r="AA48" s="40">
        <f>+AA28+AA32+AA38+AA42+AA47</f>
        <v>226479892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3435708</v>
      </c>
      <c r="F49" s="46">
        <f t="shared" si="10"/>
        <v>3435708</v>
      </c>
      <c r="G49" s="46">
        <f t="shared" si="10"/>
        <v>45985132</v>
      </c>
      <c r="H49" s="46">
        <f t="shared" si="10"/>
        <v>-6642475</v>
      </c>
      <c r="I49" s="46">
        <f t="shared" si="10"/>
        <v>-6347110</v>
      </c>
      <c r="J49" s="46">
        <f t="shared" si="10"/>
        <v>32995547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32995547</v>
      </c>
      <c r="X49" s="46">
        <f>IF(F25=F48,0,X25-X48)</f>
        <v>42061942</v>
      </c>
      <c r="Y49" s="46">
        <f t="shared" si="10"/>
        <v>-9066395</v>
      </c>
      <c r="Z49" s="47">
        <f>+IF(X49&lt;&gt;0,+(Y49/X49)*100,0)</f>
        <v>-21.554865441067843</v>
      </c>
      <c r="AA49" s="44">
        <f>+AA25-AA48</f>
        <v>3435708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55862950</v>
      </c>
      <c r="D5" s="19">
        <f>SUM(D6:D8)</f>
        <v>0</v>
      </c>
      <c r="E5" s="20">
        <f t="shared" si="0"/>
        <v>56256650</v>
      </c>
      <c r="F5" s="21">
        <f t="shared" si="0"/>
        <v>56256650</v>
      </c>
      <c r="G5" s="21">
        <f t="shared" si="0"/>
        <v>35726825</v>
      </c>
      <c r="H5" s="21">
        <f t="shared" si="0"/>
        <v>170901</v>
      </c>
      <c r="I5" s="21">
        <f t="shared" si="0"/>
        <v>629147</v>
      </c>
      <c r="J5" s="21">
        <f t="shared" si="0"/>
        <v>36526873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36526873</v>
      </c>
      <c r="X5" s="21">
        <f t="shared" si="0"/>
        <v>14058537</v>
      </c>
      <c r="Y5" s="21">
        <f t="shared" si="0"/>
        <v>22468336</v>
      </c>
      <c r="Z5" s="4">
        <f>+IF(X5&lt;&gt;0,+(Y5/X5)*100,0)</f>
        <v>159.8198731489628</v>
      </c>
      <c r="AA5" s="19">
        <f>SUM(AA6:AA8)</f>
        <v>56256650</v>
      </c>
    </row>
    <row r="6" spans="1:27" ht="13.5">
      <c r="A6" s="5" t="s">
        <v>33</v>
      </c>
      <c r="B6" s="3"/>
      <c r="C6" s="22">
        <v>161169</v>
      </c>
      <c r="D6" s="22"/>
      <c r="E6" s="23">
        <v>20951000</v>
      </c>
      <c r="F6" s="24">
        <v>20951000</v>
      </c>
      <c r="G6" s="24">
        <v>8288941</v>
      </c>
      <c r="H6" s="24">
        <v>1467</v>
      </c>
      <c r="I6" s="24">
        <v>197</v>
      </c>
      <c r="J6" s="24">
        <v>8290605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8290605</v>
      </c>
      <c r="X6" s="24">
        <v>12798240</v>
      </c>
      <c r="Y6" s="24">
        <v>-4507635</v>
      </c>
      <c r="Z6" s="6">
        <v>-35.22</v>
      </c>
      <c r="AA6" s="22">
        <v>20951000</v>
      </c>
    </row>
    <row r="7" spans="1:27" ht="13.5">
      <c r="A7" s="5" t="s">
        <v>34</v>
      </c>
      <c r="B7" s="3"/>
      <c r="C7" s="25">
        <v>30739308</v>
      </c>
      <c r="D7" s="25"/>
      <c r="E7" s="26">
        <v>34755650</v>
      </c>
      <c r="F7" s="27">
        <v>34755650</v>
      </c>
      <c r="G7" s="27">
        <v>27338747</v>
      </c>
      <c r="H7" s="27">
        <v>-50928</v>
      </c>
      <c r="I7" s="27">
        <v>-142365</v>
      </c>
      <c r="J7" s="27">
        <v>27145454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27145454</v>
      </c>
      <c r="X7" s="27">
        <v>1122852</v>
      </c>
      <c r="Y7" s="27">
        <v>26022602</v>
      </c>
      <c r="Z7" s="7">
        <v>2317.55</v>
      </c>
      <c r="AA7" s="25">
        <v>34755650</v>
      </c>
    </row>
    <row r="8" spans="1:27" ht="13.5">
      <c r="A8" s="5" t="s">
        <v>35</v>
      </c>
      <c r="B8" s="3"/>
      <c r="C8" s="22">
        <v>24962473</v>
      </c>
      <c r="D8" s="22"/>
      <c r="E8" s="23">
        <v>550000</v>
      </c>
      <c r="F8" s="24">
        <v>550000</v>
      </c>
      <c r="G8" s="24">
        <v>99137</v>
      </c>
      <c r="H8" s="24">
        <v>220362</v>
      </c>
      <c r="I8" s="24">
        <v>771315</v>
      </c>
      <c r="J8" s="24">
        <v>1090814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1090814</v>
      </c>
      <c r="X8" s="24">
        <v>137445</v>
      </c>
      <c r="Y8" s="24">
        <v>953369</v>
      </c>
      <c r="Z8" s="6">
        <v>693.64</v>
      </c>
      <c r="AA8" s="22">
        <v>550000</v>
      </c>
    </row>
    <row r="9" spans="1:27" ht="13.5">
      <c r="A9" s="2" t="s">
        <v>36</v>
      </c>
      <c r="B9" s="3"/>
      <c r="C9" s="19">
        <f aca="true" t="shared" si="1" ref="C9:Y9">SUM(C10:C14)</f>
        <v>52747498</v>
      </c>
      <c r="D9" s="19">
        <f>SUM(D10:D14)</f>
        <v>0</v>
      </c>
      <c r="E9" s="20">
        <f t="shared" si="1"/>
        <v>25739000</v>
      </c>
      <c r="F9" s="21">
        <f t="shared" si="1"/>
        <v>25739000</v>
      </c>
      <c r="G9" s="21">
        <f t="shared" si="1"/>
        <v>385063</v>
      </c>
      <c r="H9" s="21">
        <f t="shared" si="1"/>
        <v>321444</v>
      </c>
      <c r="I9" s="21">
        <f t="shared" si="1"/>
        <v>500768</v>
      </c>
      <c r="J9" s="21">
        <f t="shared" si="1"/>
        <v>1207275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1207275</v>
      </c>
      <c r="X9" s="21">
        <f t="shared" si="1"/>
        <v>6432927</v>
      </c>
      <c r="Y9" s="21">
        <f t="shared" si="1"/>
        <v>-5225652</v>
      </c>
      <c r="Z9" s="4">
        <f>+IF(X9&lt;&gt;0,+(Y9/X9)*100,0)</f>
        <v>-81.23288201467233</v>
      </c>
      <c r="AA9" s="19">
        <f>SUM(AA10:AA14)</f>
        <v>25739000</v>
      </c>
    </row>
    <row r="10" spans="1:27" ht="13.5">
      <c r="A10" s="5" t="s">
        <v>37</v>
      </c>
      <c r="B10" s="3"/>
      <c r="C10" s="22">
        <v>52743666</v>
      </c>
      <c r="D10" s="22"/>
      <c r="E10" s="23">
        <v>25736600</v>
      </c>
      <c r="F10" s="24">
        <v>25736600</v>
      </c>
      <c r="G10" s="24">
        <v>383562</v>
      </c>
      <c r="H10" s="24">
        <v>321437</v>
      </c>
      <c r="I10" s="24">
        <v>500768</v>
      </c>
      <c r="J10" s="24">
        <v>1205767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1205767</v>
      </c>
      <c r="X10" s="24">
        <v>6432327</v>
      </c>
      <c r="Y10" s="24">
        <v>-5226560</v>
      </c>
      <c r="Z10" s="6">
        <v>-81.25</v>
      </c>
      <c r="AA10" s="22">
        <v>25736600</v>
      </c>
    </row>
    <row r="11" spans="1:27" ht="13.5">
      <c r="A11" s="5" t="s">
        <v>38</v>
      </c>
      <c r="B11" s="3"/>
      <c r="C11" s="22">
        <v>3754</v>
      </c>
      <c r="D11" s="22"/>
      <c r="E11" s="23">
        <v>2400</v>
      </c>
      <c r="F11" s="24">
        <v>2400</v>
      </c>
      <c r="G11" s="24">
        <v>1494</v>
      </c>
      <c r="H11" s="24"/>
      <c r="I11" s="24"/>
      <c r="J11" s="24">
        <v>1494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1494</v>
      </c>
      <c r="X11" s="24">
        <v>600</v>
      </c>
      <c r="Y11" s="24">
        <v>894</v>
      </c>
      <c r="Z11" s="6">
        <v>149</v>
      </c>
      <c r="AA11" s="22">
        <v>2400</v>
      </c>
    </row>
    <row r="12" spans="1:27" ht="13.5">
      <c r="A12" s="5" t="s">
        <v>39</v>
      </c>
      <c r="B12" s="3"/>
      <c r="C12" s="22">
        <v>78</v>
      </c>
      <c r="D12" s="22"/>
      <c r="E12" s="23"/>
      <c r="F12" s="24"/>
      <c r="G12" s="24">
        <v>7</v>
      </c>
      <c r="H12" s="24">
        <v>7</v>
      </c>
      <c r="I12" s="24"/>
      <c r="J12" s="24">
        <v>14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14</v>
      </c>
      <c r="X12" s="24"/>
      <c r="Y12" s="24">
        <v>14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10161</v>
      </c>
      <c r="D15" s="19">
        <f>SUM(D16:D18)</f>
        <v>0</v>
      </c>
      <c r="E15" s="20">
        <f t="shared" si="2"/>
        <v>18346000</v>
      </c>
      <c r="F15" s="21">
        <f t="shared" si="2"/>
        <v>18346000</v>
      </c>
      <c r="G15" s="21">
        <f t="shared" si="2"/>
        <v>665774</v>
      </c>
      <c r="H15" s="21">
        <f t="shared" si="2"/>
        <v>3624472</v>
      </c>
      <c r="I15" s="21">
        <f t="shared" si="2"/>
        <v>3190623</v>
      </c>
      <c r="J15" s="21">
        <f t="shared" si="2"/>
        <v>7480869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7480869</v>
      </c>
      <c r="X15" s="21">
        <f t="shared" si="2"/>
        <v>4584666</v>
      </c>
      <c r="Y15" s="21">
        <f t="shared" si="2"/>
        <v>2896203</v>
      </c>
      <c r="Z15" s="4">
        <f>+IF(X15&lt;&gt;0,+(Y15/X15)*100,0)</f>
        <v>63.17151565675667</v>
      </c>
      <c r="AA15" s="19">
        <f>SUM(AA16:AA18)</f>
        <v>18346000</v>
      </c>
    </row>
    <row r="16" spans="1:27" ht="13.5">
      <c r="A16" s="5" t="s">
        <v>43</v>
      </c>
      <c r="B16" s="3"/>
      <c r="C16" s="22"/>
      <c r="D16" s="22"/>
      <c r="E16" s="23">
        <v>167000</v>
      </c>
      <c r="F16" s="24">
        <v>167000</v>
      </c>
      <c r="G16" s="24">
        <v>24491</v>
      </c>
      <c r="H16" s="24">
        <v>14478</v>
      </c>
      <c r="I16" s="24">
        <v>21764</v>
      </c>
      <c r="J16" s="24">
        <v>60733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60733</v>
      </c>
      <c r="X16" s="24">
        <v>41733</v>
      </c>
      <c r="Y16" s="24">
        <v>19000</v>
      </c>
      <c r="Z16" s="6">
        <v>45.53</v>
      </c>
      <c r="AA16" s="22">
        <v>167000</v>
      </c>
    </row>
    <row r="17" spans="1:27" ht="13.5">
      <c r="A17" s="5" t="s">
        <v>44</v>
      </c>
      <c r="B17" s="3"/>
      <c r="C17" s="22">
        <v>10161</v>
      </c>
      <c r="D17" s="22"/>
      <c r="E17" s="23">
        <v>18179000</v>
      </c>
      <c r="F17" s="24">
        <v>18179000</v>
      </c>
      <c r="G17" s="24">
        <v>641283</v>
      </c>
      <c r="H17" s="24">
        <v>3609994</v>
      </c>
      <c r="I17" s="24">
        <v>3168859</v>
      </c>
      <c r="J17" s="24">
        <v>7420136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7420136</v>
      </c>
      <c r="X17" s="24">
        <v>4542933</v>
      </c>
      <c r="Y17" s="24">
        <v>2877203</v>
      </c>
      <c r="Z17" s="6">
        <v>63.33</v>
      </c>
      <c r="AA17" s="22">
        <v>18179000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92224249</v>
      </c>
      <c r="D19" s="19">
        <f>SUM(D20:D23)</f>
        <v>0</v>
      </c>
      <c r="E19" s="20">
        <f t="shared" si="3"/>
        <v>95890600</v>
      </c>
      <c r="F19" s="21">
        <f t="shared" si="3"/>
        <v>95890600</v>
      </c>
      <c r="G19" s="21">
        <f t="shared" si="3"/>
        <v>9041125</v>
      </c>
      <c r="H19" s="21">
        <f t="shared" si="3"/>
        <v>6668609</v>
      </c>
      <c r="I19" s="21">
        <f t="shared" si="3"/>
        <v>6472895</v>
      </c>
      <c r="J19" s="21">
        <f t="shared" si="3"/>
        <v>22182629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22182629</v>
      </c>
      <c r="X19" s="21">
        <f t="shared" si="3"/>
        <v>23962179</v>
      </c>
      <c r="Y19" s="21">
        <f t="shared" si="3"/>
        <v>-1779550</v>
      </c>
      <c r="Z19" s="4">
        <f>+IF(X19&lt;&gt;0,+(Y19/X19)*100,0)</f>
        <v>-7.4264948943082345</v>
      </c>
      <c r="AA19" s="19">
        <f>SUM(AA20:AA23)</f>
        <v>95890600</v>
      </c>
    </row>
    <row r="20" spans="1:27" ht="13.5">
      <c r="A20" s="5" t="s">
        <v>47</v>
      </c>
      <c r="B20" s="3"/>
      <c r="C20" s="22">
        <v>71610538</v>
      </c>
      <c r="D20" s="22"/>
      <c r="E20" s="23">
        <v>63461000</v>
      </c>
      <c r="F20" s="24">
        <v>63461000</v>
      </c>
      <c r="G20" s="24">
        <v>5519070</v>
      </c>
      <c r="H20" s="24">
        <v>4469967</v>
      </c>
      <c r="I20" s="24">
        <v>4297100</v>
      </c>
      <c r="J20" s="24">
        <v>14286137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14286137</v>
      </c>
      <c r="X20" s="24">
        <v>15858153</v>
      </c>
      <c r="Y20" s="24">
        <v>-1572016</v>
      </c>
      <c r="Z20" s="6">
        <v>-9.91</v>
      </c>
      <c r="AA20" s="22">
        <v>63461000</v>
      </c>
    </row>
    <row r="21" spans="1:27" ht="13.5">
      <c r="A21" s="5" t="s">
        <v>48</v>
      </c>
      <c r="B21" s="3"/>
      <c r="C21" s="22">
        <v>9389518</v>
      </c>
      <c r="D21" s="22"/>
      <c r="E21" s="23">
        <v>10997000</v>
      </c>
      <c r="F21" s="24">
        <v>10997000</v>
      </c>
      <c r="G21" s="24">
        <v>1171386</v>
      </c>
      <c r="H21" s="24">
        <v>571816</v>
      </c>
      <c r="I21" s="24">
        <v>853663</v>
      </c>
      <c r="J21" s="24">
        <v>2596865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2596865</v>
      </c>
      <c r="X21" s="24">
        <v>2748150</v>
      </c>
      <c r="Y21" s="24">
        <v>-151285</v>
      </c>
      <c r="Z21" s="6">
        <v>-5.5</v>
      </c>
      <c r="AA21" s="22">
        <v>10997000</v>
      </c>
    </row>
    <row r="22" spans="1:27" ht="13.5">
      <c r="A22" s="5" t="s">
        <v>49</v>
      </c>
      <c r="B22" s="3"/>
      <c r="C22" s="25">
        <v>11224193</v>
      </c>
      <c r="D22" s="25"/>
      <c r="E22" s="26">
        <v>13811600</v>
      </c>
      <c r="F22" s="27">
        <v>13811600</v>
      </c>
      <c r="G22" s="27">
        <v>1398209</v>
      </c>
      <c r="H22" s="27">
        <v>994850</v>
      </c>
      <c r="I22" s="27">
        <v>833816</v>
      </c>
      <c r="J22" s="27">
        <v>3226875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3226875</v>
      </c>
      <c r="X22" s="27">
        <v>3451389</v>
      </c>
      <c r="Y22" s="27">
        <v>-224514</v>
      </c>
      <c r="Z22" s="7">
        <v>-6.51</v>
      </c>
      <c r="AA22" s="25">
        <v>13811600</v>
      </c>
    </row>
    <row r="23" spans="1:27" ht="13.5">
      <c r="A23" s="5" t="s">
        <v>50</v>
      </c>
      <c r="B23" s="3"/>
      <c r="C23" s="22"/>
      <c r="D23" s="22"/>
      <c r="E23" s="23">
        <v>7621000</v>
      </c>
      <c r="F23" s="24">
        <v>7621000</v>
      </c>
      <c r="G23" s="24">
        <v>952460</v>
      </c>
      <c r="H23" s="24">
        <v>631976</v>
      </c>
      <c r="I23" s="24">
        <v>488316</v>
      </c>
      <c r="J23" s="24">
        <v>2072752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2072752</v>
      </c>
      <c r="X23" s="24">
        <v>1904487</v>
      </c>
      <c r="Y23" s="24">
        <v>168265</v>
      </c>
      <c r="Z23" s="6">
        <v>8.84</v>
      </c>
      <c r="AA23" s="22">
        <v>7621000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200844858</v>
      </c>
      <c r="D25" s="40">
        <f>+D5+D9+D15+D19+D24</f>
        <v>0</v>
      </c>
      <c r="E25" s="41">
        <f t="shared" si="4"/>
        <v>196232250</v>
      </c>
      <c r="F25" s="42">
        <f t="shared" si="4"/>
        <v>196232250</v>
      </c>
      <c r="G25" s="42">
        <f t="shared" si="4"/>
        <v>45818787</v>
      </c>
      <c r="H25" s="42">
        <f t="shared" si="4"/>
        <v>10785426</v>
      </c>
      <c r="I25" s="42">
        <f t="shared" si="4"/>
        <v>10793433</v>
      </c>
      <c r="J25" s="42">
        <f t="shared" si="4"/>
        <v>67397646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67397646</v>
      </c>
      <c r="X25" s="42">
        <f t="shared" si="4"/>
        <v>49038309</v>
      </c>
      <c r="Y25" s="42">
        <f t="shared" si="4"/>
        <v>18359337</v>
      </c>
      <c r="Z25" s="43">
        <f>+IF(X25&lt;&gt;0,+(Y25/X25)*100,0)</f>
        <v>37.438764456580266</v>
      </c>
      <c r="AA25" s="40">
        <f>+AA5+AA9+AA15+AA19+AA24</f>
        <v>196232250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55455204</v>
      </c>
      <c r="D28" s="19">
        <f>SUM(D29:D31)</f>
        <v>0</v>
      </c>
      <c r="E28" s="20">
        <f t="shared" si="5"/>
        <v>47983827</v>
      </c>
      <c r="F28" s="21">
        <f t="shared" si="5"/>
        <v>47983827</v>
      </c>
      <c r="G28" s="21">
        <f t="shared" si="5"/>
        <v>2333071</v>
      </c>
      <c r="H28" s="21">
        <f t="shared" si="5"/>
        <v>3817842</v>
      </c>
      <c r="I28" s="21">
        <f t="shared" si="5"/>
        <v>5229130</v>
      </c>
      <c r="J28" s="21">
        <f t="shared" si="5"/>
        <v>11380043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11380043</v>
      </c>
      <c r="X28" s="21">
        <f t="shared" si="5"/>
        <v>11991159</v>
      </c>
      <c r="Y28" s="21">
        <f t="shared" si="5"/>
        <v>-611116</v>
      </c>
      <c r="Z28" s="4">
        <f>+IF(X28&lt;&gt;0,+(Y28/X28)*100,0)</f>
        <v>-5.096388097263993</v>
      </c>
      <c r="AA28" s="19">
        <f>SUM(AA29:AA31)</f>
        <v>47983827</v>
      </c>
    </row>
    <row r="29" spans="1:27" ht="13.5">
      <c r="A29" s="5" t="s">
        <v>33</v>
      </c>
      <c r="B29" s="3"/>
      <c r="C29" s="22">
        <v>7369706</v>
      </c>
      <c r="D29" s="22"/>
      <c r="E29" s="23">
        <v>20498635</v>
      </c>
      <c r="F29" s="24">
        <v>20498635</v>
      </c>
      <c r="G29" s="24">
        <v>758328</v>
      </c>
      <c r="H29" s="24">
        <v>1391025</v>
      </c>
      <c r="I29" s="24">
        <v>2202034</v>
      </c>
      <c r="J29" s="24">
        <v>4351387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4351387</v>
      </c>
      <c r="X29" s="24">
        <v>5122608</v>
      </c>
      <c r="Y29" s="24">
        <v>-771221</v>
      </c>
      <c r="Z29" s="6">
        <v>-15.06</v>
      </c>
      <c r="AA29" s="22">
        <v>20498635</v>
      </c>
    </row>
    <row r="30" spans="1:27" ht="13.5">
      <c r="A30" s="5" t="s">
        <v>34</v>
      </c>
      <c r="B30" s="3"/>
      <c r="C30" s="25">
        <v>25863680</v>
      </c>
      <c r="D30" s="25"/>
      <c r="E30" s="26">
        <v>19829613</v>
      </c>
      <c r="F30" s="27">
        <v>19829613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4955421</v>
      </c>
      <c r="Y30" s="27">
        <v>-4955421</v>
      </c>
      <c r="Z30" s="7">
        <v>-100</v>
      </c>
      <c r="AA30" s="25">
        <v>19829613</v>
      </c>
    </row>
    <row r="31" spans="1:27" ht="13.5">
      <c r="A31" s="5" t="s">
        <v>35</v>
      </c>
      <c r="B31" s="3"/>
      <c r="C31" s="22">
        <v>22221818</v>
      </c>
      <c r="D31" s="22"/>
      <c r="E31" s="23">
        <v>7655579</v>
      </c>
      <c r="F31" s="24">
        <v>7655579</v>
      </c>
      <c r="G31" s="24">
        <v>1574743</v>
      </c>
      <c r="H31" s="24">
        <v>2426817</v>
      </c>
      <c r="I31" s="24">
        <v>3027096</v>
      </c>
      <c r="J31" s="24">
        <v>7028656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7028656</v>
      </c>
      <c r="X31" s="24">
        <v>1913130</v>
      </c>
      <c r="Y31" s="24">
        <v>5115526</v>
      </c>
      <c r="Z31" s="6">
        <v>267.39</v>
      </c>
      <c r="AA31" s="22">
        <v>7655579</v>
      </c>
    </row>
    <row r="32" spans="1:27" ht="13.5">
      <c r="A32" s="2" t="s">
        <v>36</v>
      </c>
      <c r="B32" s="3"/>
      <c r="C32" s="19">
        <f aca="true" t="shared" si="6" ref="C32:Y32">SUM(C33:C37)</f>
        <v>52831683</v>
      </c>
      <c r="D32" s="19">
        <f>SUM(D33:D37)</f>
        <v>0</v>
      </c>
      <c r="E32" s="20">
        <f t="shared" si="6"/>
        <v>39155757</v>
      </c>
      <c r="F32" s="21">
        <f t="shared" si="6"/>
        <v>39155757</v>
      </c>
      <c r="G32" s="21">
        <f t="shared" si="6"/>
        <v>1152924</v>
      </c>
      <c r="H32" s="21">
        <f t="shared" si="6"/>
        <v>1259937</v>
      </c>
      <c r="I32" s="21">
        <f t="shared" si="6"/>
        <v>3265028</v>
      </c>
      <c r="J32" s="21">
        <f t="shared" si="6"/>
        <v>5677889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5677889</v>
      </c>
      <c r="X32" s="21">
        <f t="shared" si="6"/>
        <v>9785022</v>
      </c>
      <c r="Y32" s="21">
        <f t="shared" si="6"/>
        <v>-4107133</v>
      </c>
      <c r="Z32" s="4">
        <f>+IF(X32&lt;&gt;0,+(Y32/X32)*100,0)</f>
        <v>-41.97367159726365</v>
      </c>
      <c r="AA32" s="19">
        <f>SUM(AA33:AA37)</f>
        <v>39155757</v>
      </c>
    </row>
    <row r="33" spans="1:27" ht="13.5">
      <c r="A33" s="5" t="s">
        <v>37</v>
      </c>
      <c r="B33" s="3"/>
      <c r="C33" s="22">
        <v>51377368</v>
      </c>
      <c r="D33" s="22"/>
      <c r="E33" s="23">
        <v>37347757</v>
      </c>
      <c r="F33" s="24">
        <v>37347757</v>
      </c>
      <c r="G33" s="24">
        <v>1116173</v>
      </c>
      <c r="H33" s="24">
        <v>1105198</v>
      </c>
      <c r="I33" s="24">
        <v>3095540</v>
      </c>
      <c r="J33" s="24">
        <v>5316911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5316911</v>
      </c>
      <c r="X33" s="24">
        <v>9333204</v>
      </c>
      <c r="Y33" s="24">
        <v>-4016293</v>
      </c>
      <c r="Z33" s="6">
        <v>-43.03</v>
      </c>
      <c r="AA33" s="22">
        <v>37347757</v>
      </c>
    </row>
    <row r="34" spans="1:27" ht="13.5">
      <c r="A34" s="5" t="s">
        <v>38</v>
      </c>
      <c r="B34" s="3"/>
      <c r="C34" s="22">
        <v>234575</v>
      </c>
      <c r="D34" s="22"/>
      <c r="E34" s="23">
        <v>200000</v>
      </c>
      <c r="F34" s="24">
        <v>200000</v>
      </c>
      <c r="G34" s="24">
        <v>6286</v>
      </c>
      <c r="H34" s="24">
        <v>1455</v>
      </c>
      <c r="I34" s="24">
        <v>26376</v>
      </c>
      <c r="J34" s="24">
        <v>34117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34117</v>
      </c>
      <c r="X34" s="24">
        <v>49980</v>
      </c>
      <c r="Y34" s="24">
        <v>-15863</v>
      </c>
      <c r="Z34" s="6">
        <v>-31.74</v>
      </c>
      <c r="AA34" s="22">
        <v>200000</v>
      </c>
    </row>
    <row r="35" spans="1:27" ht="13.5">
      <c r="A35" s="5" t="s">
        <v>39</v>
      </c>
      <c r="B35" s="3"/>
      <c r="C35" s="22">
        <v>1219740</v>
      </c>
      <c r="D35" s="22"/>
      <c r="E35" s="23">
        <v>1608000</v>
      </c>
      <c r="F35" s="24">
        <v>1608000</v>
      </c>
      <c r="G35" s="24">
        <v>30465</v>
      </c>
      <c r="H35" s="24">
        <v>153284</v>
      </c>
      <c r="I35" s="24">
        <v>143112</v>
      </c>
      <c r="J35" s="24">
        <v>326861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326861</v>
      </c>
      <c r="X35" s="24">
        <v>401838</v>
      </c>
      <c r="Y35" s="24">
        <v>-74977</v>
      </c>
      <c r="Z35" s="6">
        <v>-18.66</v>
      </c>
      <c r="AA35" s="22">
        <v>1608000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7664175</v>
      </c>
      <c r="D38" s="19">
        <f>SUM(D39:D41)</f>
        <v>0</v>
      </c>
      <c r="E38" s="20">
        <f t="shared" si="7"/>
        <v>28035526</v>
      </c>
      <c r="F38" s="21">
        <f t="shared" si="7"/>
        <v>28035526</v>
      </c>
      <c r="G38" s="21">
        <f t="shared" si="7"/>
        <v>1136909</v>
      </c>
      <c r="H38" s="21">
        <f t="shared" si="7"/>
        <v>1480764</v>
      </c>
      <c r="I38" s="21">
        <f t="shared" si="7"/>
        <v>2294627</v>
      </c>
      <c r="J38" s="21">
        <f t="shared" si="7"/>
        <v>4912300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4912300</v>
      </c>
      <c r="X38" s="21">
        <f t="shared" si="7"/>
        <v>7006080</v>
      </c>
      <c r="Y38" s="21">
        <f t="shared" si="7"/>
        <v>-2093780</v>
      </c>
      <c r="Z38" s="4">
        <f>+IF(X38&lt;&gt;0,+(Y38/X38)*100,0)</f>
        <v>-29.885185438933043</v>
      </c>
      <c r="AA38" s="19">
        <f>SUM(AA39:AA41)</f>
        <v>28035526</v>
      </c>
    </row>
    <row r="39" spans="1:27" ht="13.5">
      <c r="A39" s="5" t="s">
        <v>43</v>
      </c>
      <c r="B39" s="3"/>
      <c r="C39" s="22"/>
      <c r="D39" s="22"/>
      <c r="E39" s="23">
        <v>2449157</v>
      </c>
      <c r="F39" s="24">
        <v>2449157</v>
      </c>
      <c r="G39" s="24">
        <v>111982</v>
      </c>
      <c r="H39" s="24">
        <v>166848</v>
      </c>
      <c r="I39" s="24">
        <v>130470</v>
      </c>
      <c r="J39" s="24">
        <v>409300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409300</v>
      </c>
      <c r="X39" s="24">
        <v>612045</v>
      </c>
      <c r="Y39" s="24">
        <v>-202745</v>
      </c>
      <c r="Z39" s="6">
        <v>-33.13</v>
      </c>
      <c r="AA39" s="22">
        <v>2449157</v>
      </c>
    </row>
    <row r="40" spans="1:27" ht="13.5">
      <c r="A40" s="5" t="s">
        <v>44</v>
      </c>
      <c r="B40" s="3"/>
      <c r="C40" s="22">
        <v>7664175</v>
      </c>
      <c r="D40" s="22"/>
      <c r="E40" s="23">
        <v>25586369</v>
      </c>
      <c r="F40" s="24">
        <v>25586369</v>
      </c>
      <c r="G40" s="24">
        <v>1024927</v>
      </c>
      <c r="H40" s="24">
        <v>1313916</v>
      </c>
      <c r="I40" s="24">
        <v>2164157</v>
      </c>
      <c r="J40" s="24">
        <v>4503000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4503000</v>
      </c>
      <c r="X40" s="24">
        <v>6394035</v>
      </c>
      <c r="Y40" s="24">
        <v>-1891035</v>
      </c>
      <c r="Z40" s="6">
        <v>-29.57</v>
      </c>
      <c r="AA40" s="22">
        <v>25586369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72583901</v>
      </c>
      <c r="D42" s="19">
        <f>SUM(D43:D46)</f>
        <v>0</v>
      </c>
      <c r="E42" s="20">
        <f t="shared" si="8"/>
        <v>79137149</v>
      </c>
      <c r="F42" s="21">
        <f t="shared" si="8"/>
        <v>79137149</v>
      </c>
      <c r="G42" s="21">
        <f t="shared" si="8"/>
        <v>1999811</v>
      </c>
      <c r="H42" s="21">
        <f t="shared" si="8"/>
        <v>6498289</v>
      </c>
      <c r="I42" s="21">
        <f t="shared" si="8"/>
        <v>7750144</v>
      </c>
      <c r="J42" s="21">
        <f t="shared" si="8"/>
        <v>16248244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16248244</v>
      </c>
      <c r="X42" s="21">
        <f t="shared" si="8"/>
        <v>19776243</v>
      </c>
      <c r="Y42" s="21">
        <f t="shared" si="8"/>
        <v>-3527999</v>
      </c>
      <c r="Z42" s="4">
        <f>+IF(X42&lt;&gt;0,+(Y42/X42)*100,0)</f>
        <v>-17.839581562584968</v>
      </c>
      <c r="AA42" s="19">
        <f>SUM(AA43:AA46)</f>
        <v>79137149</v>
      </c>
    </row>
    <row r="43" spans="1:27" ht="13.5">
      <c r="A43" s="5" t="s">
        <v>47</v>
      </c>
      <c r="B43" s="3"/>
      <c r="C43" s="22">
        <v>54020348</v>
      </c>
      <c r="D43" s="22"/>
      <c r="E43" s="23">
        <v>55106249</v>
      </c>
      <c r="F43" s="24">
        <v>55106249</v>
      </c>
      <c r="G43" s="24">
        <v>1013973</v>
      </c>
      <c r="H43" s="24">
        <v>5365162</v>
      </c>
      <c r="I43" s="24">
        <v>5893507</v>
      </c>
      <c r="J43" s="24">
        <v>12272642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12272642</v>
      </c>
      <c r="X43" s="24">
        <v>13771053</v>
      </c>
      <c r="Y43" s="24">
        <v>-1498411</v>
      </c>
      <c r="Z43" s="6">
        <v>-10.88</v>
      </c>
      <c r="AA43" s="22">
        <v>55106249</v>
      </c>
    </row>
    <row r="44" spans="1:27" ht="13.5">
      <c r="A44" s="5" t="s">
        <v>48</v>
      </c>
      <c r="B44" s="3"/>
      <c r="C44" s="22">
        <v>13497367</v>
      </c>
      <c r="D44" s="22"/>
      <c r="E44" s="23">
        <v>11064417</v>
      </c>
      <c r="F44" s="24">
        <v>11064417</v>
      </c>
      <c r="G44" s="24">
        <v>415786</v>
      </c>
      <c r="H44" s="24">
        <v>498012</v>
      </c>
      <c r="I44" s="24">
        <v>893793</v>
      </c>
      <c r="J44" s="24">
        <v>1807591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1807591</v>
      </c>
      <c r="X44" s="24">
        <v>2764998</v>
      </c>
      <c r="Y44" s="24">
        <v>-957407</v>
      </c>
      <c r="Z44" s="6">
        <v>-34.63</v>
      </c>
      <c r="AA44" s="22">
        <v>11064417</v>
      </c>
    </row>
    <row r="45" spans="1:27" ht="13.5">
      <c r="A45" s="5" t="s">
        <v>49</v>
      </c>
      <c r="B45" s="3"/>
      <c r="C45" s="25">
        <v>5066186</v>
      </c>
      <c r="D45" s="25"/>
      <c r="E45" s="26">
        <v>7137190</v>
      </c>
      <c r="F45" s="27">
        <v>7137190</v>
      </c>
      <c r="G45" s="27">
        <v>349178</v>
      </c>
      <c r="H45" s="27">
        <v>381991</v>
      </c>
      <c r="I45" s="27">
        <v>496179</v>
      </c>
      <c r="J45" s="27">
        <v>1227348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1227348</v>
      </c>
      <c r="X45" s="27">
        <v>1783452</v>
      </c>
      <c r="Y45" s="27">
        <v>-556104</v>
      </c>
      <c r="Z45" s="7">
        <v>-31.18</v>
      </c>
      <c r="AA45" s="25">
        <v>7137190</v>
      </c>
    </row>
    <row r="46" spans="1:27" ht="13.5">
      <c r="A46" s="5" t="s">
        <v>50</v>
      </c>
      <c r="B46" s="3"/>
      <c r="C46" s="22"/>
      <c r="D46" s="22"/>
      <c r="E46" s="23">
        <v>5829293</v>
      </c>
      <c r="F46" s="24">
        <v>5829293</v>
      </c>
      <c r="G46" s="24">
        <v>220874</v>
      </c>
      <c r="H46" s="24">
        <v>253124</v>
      </c>
      <c r="I46" s="24">
        <v>466665</v>
      </c>
      <c r="J46" s="24">
        <v>940663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940663</v>
      </c>
      <c r="X46" s="24">
        <v>1456740</v>
      </c>
      <c r="Y46" s="24">
        <v>-516077</v>
      </c>
      <c r="Z46" s="6">
        <v>-35.43</v>
      </c>
      <c r="AA46" s="22">
        <v>5829293</v>
      </c>
    </row>
    <row r="47" spans="1:27" ht="13.5">
      <c r="A47" s="2" t="s">
        <v>51</v>
      </c>
      <c r="B47" s="8" t="s">
        <v>52</v>
      </c>
      <c r="C47" s="19"/>
      <c r="D47" s="19"/>
      <c r="E47" s="20">
        <v>1367000</v>
      </c>
      <c r="F47" s="21">
        <v>1367000</v>
      </c>
      <c r="G47" s="21">
        <v>578</v>
      </c>
      <c r="H47" s="21">
        <v>90578</v>
      </c>
      <c r="I47" s="21">
        <v>90514</v>
      </c>
      <c r="J47" s="21">
        <v>181670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181670</v>
      </c>
      <c r="X47" s="21">
        <v>113871</v>
      </c>
      <c r="Y47" s="21">
        <v>67799</v>
      </c>
      <c r="Z47" s="4">
        <v>59.54</v>
      </c>
      <c r="AA47" s="19">
        <v>1367000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188534963</v>
      </c>
      <c r="D48" s="40">
        <f>+D28+D32+D38+D42+D47</f>
        <v>0</v>
      </c>
      <c r="E48" s="41">
        <f t="shared" si="9"/>
        <v>195679259</v>
      </c>
      <c r="F48" s="42">
        <f t="shared" si="9"/>
        <v>195679259</v>
      </c>
      <c r="G48" s="42">
        <f t="shared" si="9"/>
        <v>6623293</v>
      </c>
      <c r="H48" s="42">
        <f t="shared" si="9"/>
        <v>13147410</v>
      </c>
      <c r="I48" s="42">
        <f t="shared" si="9"/>
        <v>18629443</v>
      </c>
      <c r="J48" s="42">
        <f t="shared" si="9"/>
        <v>38400146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38400146</v>
      </c>
      <c r="X48" s="42">
        <f t="shared" si="9"/>
        <v>48672375</v>
      </c>
      <c r="Y48" s="42">
        <f t="shared" si="9"/>
        <v>-10272229</v>
      </c>
      <c r="Z48" s="43">
        <f>+IF(X48&lt;&gt;0,+(Y48/X48)*100,0)</f>
        <v>-21.10484438041086</v>
      </c>
      <c r="AA48" s="40">
        <f>+AA28+AA32+AA38+AA42+AA47</f>
        <v>195679259</v>
      </c>
    </row>
    <row r="49" spans="1:27" ht="13.5">
      <c r="A49" s="14" t="s">
        <v>58</v>
      </c>
      <c r="B49" s="15"/>
      <c r="C49" s="44">
        <f aca="true" t="shared" si="10" ref="C49:Y49">+C25-C48</f>
        <v>12309895</v>
      </c>
      <c r="D49" s="44">
        <f>+D25-D48</f>
        <v>0</v>
      </c>
      <c r="E49" s="45">
        <f t="shared" si="10"/>
        <v>552991</v>
      </c>
      <c r="F49" s="46">
        <f t="shared" si="10"/>
        <v>552991</v>
      </c>
      <c r="G49" s="46">
        <f t="shared" si="10"/>
        <v>39195494</v>
      </c>
      <c r="H49" s="46">
        <f t="shared" si="10"/>
        <v>-2361984</v>
      </c>
      <c r="I49" s="46">
        <f t="shared" si="10"/>
        <v>-7836010</v>
      </c>
      <c r="J49" s="46">
        <f t="shared" si="10"/>
        <v>28997500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28997500</v>
      </c>
      <c r="X49" s="46">
        <f>IF(F25=F48,0,X25-X48)</f>
        <v>365934</v>
      </c>
      <c r="Y49" s="46">
        <f t="shared" si="10"/>
        <v>28631566</v>
      </c>
      <c r="Z49" s="47">
        <f>+IF(X49&lt;&gt;0,+(Y49/X49)*100,0)</f>
        <v>7824.243169533303</v>
      </c>
      <c r="AA49" s="44">
        <f>+AA25-AA48</f>
        <v>552991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57497373</v>
      </c>
      <c r="D5" s="19">
        <f>SUM(D6:D8)</f>
        <v>0</v>
      </c>
      <c r="E5" s="20">
        <f t="shared" si="0"/>
        <v>60979150</v>
      </c>
      <c r="F5" s="21">
        <f t="shared" si="0"/>
        <v>62017000</v>
      </c>
      <c r="G5" s="21">
        <f t="shared" si="0"/>
        <v>20009347</v>
      </c>
      <c r="H5" s="21">
        <f t="shared" si="0"/>
        <v>197213</v>
      </c>
      <c r="I5" s="21">
        <f t="shared" si="0"/>
        <v>185986</v>
      </c>
      <c r="J5" s="21">
        <f t="shared" si="0"/>
        <v>20392546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20392546</v>
      </c>
      <c r="X5" s="21">
        <f t="shared" si="0"/>
        <v>23432600</v>
      </c>
      <c r="Y5" s="21">
        <f t="shared" si="0"/>
        <v>-3040054</v>
      </c>
      <c r="Z5" s="4">
        <f>+IF(X5&lt;&gt;0,+(Y5/X5)*100,0)</f>
        <v>-12.973609415941892</v>
      </c>
      <c r="AA5" s="19">
        <f>SUM(AA6:AA8)</f>
        <v>62017000</v>
      </c>
    </row>
    <row r="6" spans="1:27" ht="13.5">
      <c r="A6" s="5" t="s">
        <v>33</v>
      </c>
      <c r="B6" s="3"/>
      <c r="C6" s="22">
        <v>4505518</v>
      </c>
      <c r="D6" s="22"/>
      <c r="E6" s="23">
        <v>4872750</v>
      </c>
      <c r="F6" s="24">
        <v>5461000</v>
      </c>
      <c r="G6" s="24">
        <v>303</v>
      </c>
      <c r="H6" s="24">
        <v>1683</v>
      </c>
      <c r="I6" s="24"/>
      <c r="J6" s="24">
        <v>1986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1986</v>
      </c>
      <c r="X6" s="24">
        <v>1327894</v>
      </c>
      <c r="Y6" s="24">
        <v>-1325908</v>
      </c>
      <c r="Z6" s="6">
        <v>-99.85</v>
      </c>
      <c r="AA6" s="22">
        <v>5461000</v>
      </c>
    </row>
    <row r="7" spans="1:27" ht="13.5">
      <c r="A7" s="5" t="s">
        <v>34</v>
      </c>
      <c r="B7" s="3"/>
      <c r="C7" s="25">
        <v>52975553</v>
      </c>
      <c r="D7" s="25"/>
      <c r="E7" s="26">
        <v>55238800</v>
      </c>
      <c r="F7" s="27">
        <v>56538000</v>
      </c>
      <c r="G7" s="27">
        <v>20007593</v>
      </c>
      <c r="H7" s="27">
        <v>194079</v>
      </c>
      <c r="I7" s="27">
        <v>179678</v>
      </c>
      <c r="J7" s="27">
        <v>20381350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20381350</v>
      </c>
      <c r="X7" s="27">
        <v>22100305</v>
      </c>
      <c r="Y7" s="27">
        <v>-1718955</v>
      </c>
      <c r="Z7" s="7">
        <v>-7.78</v>
      </c>
      <c r="AA7" s="25">
        <v>56538000</v>
      </c>
    </row>
    <row r="8" spans="1:27" ht="13.5">
      <c r="A8" s="5" t="s">
        <v>35</v>
      </c>
      <c r="B8" s="3"/>
      <c r="C8" s="22">
        <v>16302</v>
      </c>
      <c r="D8" s="22"/>
      <c r="E8" s="23">
        <v>867600</v>
      </c>
      <c r="F8" s="24">
        <v>18000</v>
      </c>
      <c r="G8" s="24">
        <v>1451</v>
      </c>
      <c r="H8" s="24">
        <v>1451</v>
      </c>
      <c r="I8" s="24">
        <v>6308</v>
      </c>
      <c r="J8" s="24">
        <v>9210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9210</v>
      </c>
      <c r="X8" s="24">
        <v>4401</v>
      </c>
      <c r="Y8" s="24">
        <v>4809</v>
      </c>
      <c r="Z8" s="6">
        <v>109.27</v>
      </c>
      <c r="AA8" s="22">
        <v>18000</v>
      </c>
    </row>
    <row r="9" spans="1:27" ht="13.5">
      <c r="A9" s="2" t="s">
        <v>36</v>
      </c>
      <c r="B9" s="3"/>
      <c r="C9" s="19">
        <f aca="true" t="shared" si="1" ref="C9:Y9">SUM(C10:C14)</f>
        <v>11720246</v>
      </c>
      <c r="D9" s="19">
        <f>SUM(D10:D14)</f>
        <v>0</v>
      </c>
      <c r="E9" s="20">
        <f t="shared" si="1"/>
        <v>11998750</v>
      </c>
      <c r="F9" s="21">
        <f t="shared" si="1"/>
        <v>12123750</v>
      </c>
      <c r="G9" s="21">
        <f t="shared" si="1"/>
        <v>7999785</v>
      </c>
      <c r="H9" s="21">
        <f t="shared" si="1"/>
        <v>204397</v>
      </c>
      <c r="I9" s="21">
        <f t="shared" si="1"/>
        <v>751411</v>
      </c>
      <c r="J9" s="21">
        <f t="shared" si="1"/>
        <v>8955593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8955593</v>
      </c>
      <c r="X9" s="21">
        <f t="shared" si="1"/>
        <v>8886239</v>
      </c>
      <c r="Y9" s="21">
        <f t="shared" si="1"/>
        <v>69354</v>
      </c>
      <c r="Z9" s="4">
        <f>+IF(X9&lt;&gt;0,+(Y9/X9)*100,0)</f>
        <v>0.7804651664219249</v>
      </c>
      <c r="AA9" s="19">
        <f>SUM(AA10:AA14)</f>
        <v>12123750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11482507</v>
      </c>
      <c r="D11" s="22"/>
      <c r="E11" s="23">
        <v>11913250</v>
      </c>
      <c r="F11" s="24">
        <v>11913250</v>
      </c>
      <c r="G11" s="24">
        <v>7998379</v>
      </c>
      <c r="H11" s="24">
        <v>199190</v>
      </c>
      <c r="I11" s="24">
        <v>751411</v>
      </c>
      <c r="J11" s="24">
        <v>8948980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8948980</v>
      </c>
      <c r="X11" s="24">
        <v>8873277</v>
      </c>
      <c r="Y11" s="24">
        <v>75703</v>
      </c>
      <c r="Z11" s="6">
        <v>0.85</v>
      </c>
      <c r="AA11" s="22">
        <v>11913250</v>
      </c>
    </row>
    <row r="12" spans="1:27" ht="13.5">
      <c r="A12" s="5" t="s">
        <v>39</v>
      </c>
      <c r="B12" s="3"/>
      <c r="C12" s="22">
        <v>123084</v>
      </c>
      <c r="D12" s="22"/>
      <c r="E12" s="23">
        <v>85500</v>
      </c>
      <c r="F12" s="24">
        <v>85500</v>
      </c>
      <c r="G12" s="24">
        <v>1406</v>
      </c>
      <c r="H12" s="24">
        <v>5207</v>
      </c>
      <c r="I12" s="24"/>
      <c r="J12" s="24">
        <v>6613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6613</v>
      </c>
      <c r="X12" s="24">
        <v>12962</v>
      </c>
      <c r="Y12" s="24">
        <v>-6349</v>
      </c>
      <c r="Z12" s="6">
        <v>-48.98</v>
      </c>
      <c r="AA12" s="22">
        <v>85500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114655</v>
      </c>
      <c r="D14" s="25"/>
      <c r="E14" s="26"/>
      <c r="F14" s="27">
        <v>125000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>
        <v>125000</v>
      </c>
    </row>
    <row r="15" spans="1:27" ht="13.5">
      <c r="A15" s="2" t="s">
        <v>42</v>
      </c>
      <c r="B15" s="8"/>
      <c r="C15" s="19">
        <f aca="true" t="shared" si="2" ref="C15:Y15">SUM(C16:C18)</f>
        <v>50824921</v>
      </c>
      <c r="D15" s="19">
        <f>SUM(D16:D18)</f>
        <v>0</v>
      </c>
      <c r="E15" s="20">
        <f t="shared" si="2"/>
        <v>40943160</v>
      </c>
      <c r="F15" s="21">
        <f t="shared" si="2"/>
        <v>48765000</v>
      </c>
      <c r="G15" s="21">
        <f t="shared" si="2"/>
        <v>7709739</v>
      </c>
      <c r="H15" s="21">
        <f t="shared" si="2"/>
        <v>418974</v>
      </c>
      <c r="I15" s="21">
        <f t="shared" si="2"/>
        <v>9721944</v>
      </c>
      <c r="J15" s="21">
        <f t="shared" si="2"/>
        <v>17850657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17850657</v>
      </c>
      <c r="X15" s="21">
        <f t="shared" si="2"/>
        <v>17325938</v>
      </c>
      <c r="Y15" s="21">
        <f t="shared" si="2"/>
        <v>524719</v>
      </c>
      <c r="Z15" s="4">
        <f>+IF(X15&lt;&gt;0,+(Y15/X15)*100,0)</f>
        <v>3.0285171284810093</v>
      </c>
      <c r="AA15" s="19">
        <f>SUM(AA16:AA18)</f>
        <v>48765000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>
        <v>20000</v>
      </c>
      <c r="J16" s="24">
        <v>20000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20000</v>
      </c>
      <c r="X16" s="24"/>
      <c r="Y16" s="24">
        <v>20000</v>
      </c>
      <c r="Z16" s="6">
        <v>0</v>
      </c>
      <c r="AA16" s="22"/>
    </row>
    <row r="17" spans="1:27" ht="13.5">
      <c r="A17" s="5" t="s">
        <v>44</v>
      </c>
      <c r="B17" s="3"/>
      <c r="C17" s="22">
        <v>50779726</v>
      </c>
      <c r="D17" s="22"/>
      <c r="E17" s="23">
        <v>40921160</v>
      </c>
      <c r="F17" s="24">
        <v>48743000</v>
      </c>
      <c r="G17" s="24">
        <v>7706168</v>
      </c>
      <c r="H17" s="24">
        <v>403619</v>
      </c>
      <c r="I17" s="24">
        <v>9694996</v>
      </c>
      <c r="J17" s="24">
        <v>17804783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17804783</v>
      </c>
      <c r="X17" s="24">
        <v>17325938</v>
      </c>
      <c r="Y17" s="24">
        <v>478845</v>
      </c>
      <c r="Z17" s="6">
        <v>2.76</v>
      </c>
      <c r="AA17" s="22">
        <v>48743000</v>
      </c>
    </row>
    <row r="18" spans="1:27" ht="13.5">
      <c r="A18" s="5" t="s">
        <v>45</v>
      </c>
      <c r="B18" s="3"/>
      <c r="C18" s="22">
        <v>45195</v>
      </c>
      <c r="D18" s="22"/>
      <c r="E18" s="23">
        <v>22000</v>
      </c>
      <c r="F18" s="24">
        <v>22000</v>
      </c>
      <c r="G18" s="24">
        <v>3571</v>
      </c>
      <c r="H18" s="24">
        <v>15355</v>
      </c>
      <c r="I18" s="24">
        <v>6948</v>
      </c>
      <c r="J18" s="24">
        <v>25874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25874</v>
      </c>
      <c r="X18" s="24"/>
      <c r="Y18" s="24">
        <v>25874</v>
      </c>
      <c r="Z18" s="6">
        <v>0</v>
      </c>
      <c r="AA18" s="22">
        <v>22000</v>
      </c>
    </row>
    <row r="19" spans="1:27" ht="13.5">
      <c r="A19" s="2" t="s">
        <v>46</v>
      </c>
      <c r="B19" s="8"/>
      <c r="C19" s="19">
        <f aca="true" t="shared" si="3" ref="C19:Y19">SUM(C20:C23)</f>
        <v>11255</v>
      </c>
      <c r="D19" s="19">
        <f>SUM(D20:D23)</f>
        <v>0</v>
      </c>
      <c r="E19" s="20">
        <f t="shared" si="3"/>
        <v>0</v>
      </c>
      <c r="F19" s="21">
        <f t="shared" si="3"/>
        <v>45000</v>
      </c>
      <c r="G19" s="21">
        <f t="shared" si="3"/>
        <v>7500</v>
      </c>
      <c r="H19" s="21">
        <f t="shared" si="3"/>
        <v>0</v>
      </c>
      <c r="I19" s="21">
        <f t="shared" si="3"/>
        <v>0</v>
      </c>
      <c r="J19" s="21">
        <f t="shared" si="3"/>
        <v>7500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7500</v>
      </c>
      <c r="X19" s="21">
        <f t="shared" si="3"/>
        <v>0</v>
      </c>
      <c r="Y19" s="21">
        <f t="shared" si="3"/>
        <v>7500</v>
      </c>
      <c r="Z19" s="4">
        <f>+IF(X19&lt;&gt;0,+(Y19/X19)*100,0)</f>
        <v>0</v>
      </c>
      <c r="AA19" s="19">
        <f>SUM(AA20:AA23)</f>
        <v>45000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11255</v>
      </c>
      <c r="D23" s="22"/>
      <c r="E23" s="23"/>
      <c r="F23" s="24">
        <v>45000</v>
      </c>
      <c r="G23" s="24">
        <v>7500</v>
      </c>
      <c r="H23" s="24"/>
      <c r="I23" s="24"/>
      <c r="J23" s="24">
        <v>7500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7500</v>
      </c>
      <c r="X23" s="24"/>
      <c r="Y23" s="24">
        <v>7500</v>
      </c>
      <c r="Z23" s="6">
        <v>0</v>
      </c>
      <c r="AA23" s="22">
        <v>45000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120053795</v>
      </c>
      <c r="D25" s="40">
        <f>+D5+D9+D15+D19+D24</f>
        <v>0</v>
      </c>
      <c r="E25" s="41">
        <f t="shared" si="4"/>
        <v>113921060</v>
      </c>
      <c r="F25" s="42">
        <f t="shared" si="4"/>
        <v>122950750</v>
      </c>
      <c r="G25" s="42">
        <f t="shared" si="4"/>
        <v>35726371</v>
      </c>
      <c r="H25" s="42">
        <f t="shared" si="4"/>
        <v>820584</v>
      </c>
      <c r="I25" s="42">
        <f t="shared" si="4"/>
        <v>10659341</v>
      </c>
      <c r="J25" s="42">
        <f t="shared" si="4"/>
        <v>47206296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47206296</v>
      </c>
      <c r="X25" s="42">
        <f t="shared" si="4"/>
        <v>49644777</v>
      </c>
      <c r="Y25" s="42">
        <f t="shared" si="4"/>
        <v>-2438481</v>
      </c>
      <c r="Z25" s="43">
        <f>+IF(X25&lt;&gt;0,+(Y25/X25)*100,0)</f>
        <v>-4.911858099392812</v>
      </c>
      <c r="AA25" s="40">
        <f>+AA5+AA9+AA15+AA19+AA24</f>
        <v>122950750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30787923</v>
      </c>
      <c r="D28" s="19">
        <f>SUM(D29:D31)</f>
        <v>0</v>
      </c>
      <c r="E28" s="20">
        <f t="shared" si="5"/>
        <v>33003220</v>
      </c>
      <c r="F28" s="21">
        <f t="shared" si="5"/>
        <v>33447510</v>
      </c>
      <c r="G28" s="21">
        <f t="shared" si="5"/>
        <v>1975081</v>
      </c>
      <c r="H28" s="21">
        <f t="shared" si="5"/>
        <v>2407758</v>
      </c>
      <c r="I28" s="21">
        <f t="shared" si="5"/>
        <v>2384559</v>
      </c>
      <c r="J28" s="21">
        <f t="shared" si="5"/>
        <v>6767398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6767398</v>
      </c>
      <c r="X28" s="21">
        <f t="shared" si="5"/>
        <v>7502544</v>
      </c>
      <c r="Y28" s="21">
        <f t="shared" si="5"/>
        <v>-735146</v>
      </c>
      <c r="Z28" s="4">
        <f>+IF(X28&lt;&gt;0,+(Y28/X28)*100,0)</f>
        <v>-9.79862297375397</v>
      </c>
      <c r="AA28" s="19">
        <f>SUM(AA29:AA31)</f>
        <v>33447510</v>
      </c>
    </row>
    <row r="29" spans="1:27" ht="13.5">
      <c r="A29" s="5" t="s">
        <v>33</v>
      </c>
      <c r="B29" s="3"/>
      <c r="C29" s="22">
        <v>11475265</v>
      </c>
      <c r="D29" s="22"/>
      <c r="E29" s="23">
        <v>10691690</v>
      </c>
      <c r="F29" s="24">
        <v>11753000</v>
      </c>
      <c r="G29" s="24">
        <v>1101690</v>
      </c>
      <c r="H29" s="24">
        <v>761247</v>
      </c>
      <c r="I29" s="24">
        <v>920337</v>
      </c>
      <c r="J29" s="24">
        <v>2783274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2783274</v>
      </c>
      <c r="X29" s="24">
        <v>1950542</v>
      </c>
      <c r="Y29" s="24">
        <v>832732</v>
      </c>
      <c r="Z29" s="6">
        <v>42.69</v>
      </c>
      <c r="AA29" s="22">
        <v>11753000</v>
      </c>
    </row>
    <row r="30" spans="1:27" ht="13.5">
      <c r="A30" s="5" t="s">
        <v>34</v>
      </c>
      <c r="B30" s="3"/>
      <c r="C30" s="25">
        <v>13231311</v>
      </c>
      <c r="D30" s="25"/>
      <c r="E30" s="26">
        <v>14066960</v>
      </c>
      <c r="F30" s="27">
        <v>14763000</v>
      </c>
      <c r="G30" s="27">
        <v>536107</v>
      </c>
      <c r="H30" s="27">
        <v>1160642</v>
      </c>
      <c r="I30" s="27">
        <v>842615</v>
      </c>
      <c r="J30" s="27">
        <v>2539364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2539364</v>
      </c>
      <c r="X30" s="27">
        <v>3684210</v>
      </c>
      <c r="Y30" s="27">
        <v>-1144846</v>
      </c>
      <c r="Z30" s="7">
        <v>-31.07</v>
      </c>
      <c r="AA30" s="25">
        <v>14763000</v>
      </c>
    </row>
    <row r="31" spans="1:27" ht="13.5">
      <c r="A31" s="5" t="s">
        <v>35</v>
      </c>
      <c r="B31" s="3"/>
      <c r="C31" s="22">
        <v>6081347</v>
      </c>
      <c r="D31" s="22"/>
      <c r="E31" s="23">
        <v>8244570</v>
      </c>
      <c r="F31" s="24">
        <v>6931510</v>
      </c>
      <c r="G31" s="24">
        <v>337284</v>
      </c>
      <c r="H31" s="24">
        <v>485869</v>
      </c>
      <c r="I31" s="24">
        <v>621607</v>
      </c>
      <c r="J31" s="24">
        <v>1444760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1444760</v>
      </c>
      <c r="X31" s="24">
        <v>1867792</v>
      </c>
      <c r="Y31" s="24">
        <v>-423032</v>
      </c>
      <c r="Z31" s="6">
        <v>-22.65</v>
      </c>
      <c r="AA31" s="22">
        <v>6931510</v>
      </c>
    </row>
    <row r="32" spans="1:27" ht="13.5">
      <c r="A32" s="2" t="s">
        <v>36</v>
      </c>
      <c r="B32" s="3"/>
      <c r="C32" s="19">
        <f aca="true" t="shared" si="6" ref="C32:Y32">SUM(C33:C37)</f>
        <v>28139749</v>
      </c>
      <c r="D32" s="19">
        <f>SUM(D33:D37)</f>
        <v>0</v>
      </c>
      <c r="E32" s="20">
        <f t="shared" si="6"/>
        <v>28715060</v>
      </c>
      <c r="F32" s="21">
        <f t="shared" si="6"/>
        <v>28815000</v>
      </c>
      <c r="G32" s="21">
        <f t="shared" si="6"/>
        <v>1394443</v>
      </c>
      <c r="H32" s="21">
        <f t="shared" si="6"/>
        <v>1927108</v>
      </c>
      <c r="I32" s="21">
        <f t="shared" si="6"/>
        <v>1916210</v>
      </c>
      <c r="J32" s="21">
        <f t="shared" si="6"/>
        <v>5237761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5237761</v>
      </c>
      <c r="X32" s="21">
        <f t="shared" si="6"/>
        <v>5567589</v>
      </c>
      <c r="Y32" s="21">
        <f t="shared" si="6"/>
        <v>-329828</v>
      </c>
      <c r="Z32" s="4">
        <f>+IF(X32&lt;&gt;0,+(Y32/X32)*100,0)</f>
        <v>-5.924072340828319</v>
      </c>
      <c r="AA32" s="19">
        <f>SUM(AA33:AA37)</f>
        <v>28815000</v>
      </c>
    </row>
    <row r="33" spans="1:27" ht="13.5">
      <c r="A33" s="5" t="s">
        <v>37</v>
      </c>
      <c r="B33" s="3"/>
      <c r="C33" s="22">
        <v>1169409</v>
      </c>
      <c r="D33" s="22"/>
      <c r="E33" s="23"/>
      <c r="F33" s="24"/>
      <c r="G33" s="24">
        <v>97069</v>
      </c>
      <c r="H33" s="24"/>
      <c r="I33" s="24"/>
      <c r="J33" s="24">
        <v>97069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97069</v>
      </c>
      <c r="X33" s="24"/>
      <c r="Y33" s="24">
        <v>97069</v>
      </c>
      <c r="Z33" s="6">
        <v>0</v>
      </c>
      <c r="AA33" s="22"/>
    </row>
    <row r="34" spans="1:27" ht="13.5">
      <c r="A34" s="5" t="s">
        <v>38</v>
      </c>
      <c r="B34" s="3"/>
      <c r="C34" s="22">
        <v>10500705</v>
      </c>
      <c r="D34" s="22"/>
      <c r="E34" s="23">
        <v>10693100</v>
      </c>
      <c r="F34" s="24">
        <v>10675000</v>
      </c>
      <c r="G34" s="24">
        <v>373793</v>
      </c>
      <c r="H34" s="24">
        <v>838024</v>
      </c>
      <c r="I34" s="24">
        <v>790788</v>
      </c>
      <c r="J34" s="24">
        <v>2002605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2002605</v>
      </c>
      <c r="X34" s="24">
        <v>1954570</v>
      </c>
      <c r="Y34" s="24">
        <v>48035</v>
      </c>
      <c r="Z34" s="6">
        <v>2.46</v>
      </c>
      <c r="AA34" s="22">
        <v>10675000</v>
      </c>
    </row>
    <row r="35" spans="1:27" ht="13.5">
      <c r="A35" s="5" t="s">
        <v>39</v>
      </c>
      <c r="B35" s="3"/>
      <c r="C35" s="22">
        <v>16354980</v>
      </c>
      <c r="D35" s="22"/>
      <c r="E35" s="23">
        <v>18021960</v>
      </c>
      <c r="F35" s="24">
        <v>18015000</v>
      </c>
      <c r="G35" s="24">
        <v>914080</v>
      </c>
      <c r="H35" s="24">
        <v>1079108</v>
      </c>
      <c r="I35" s="24">
        <v>1125422</v>
      </c>
      <c r="J35" s="24">
        <v>3118610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3118610</v>
      </c>
      <c r="X35" s="24">
        <v>3613019</v>
      </c>
      <c r="Y35" s="24">
        <v>-494409</v>
      </c>
      <c r="Z35" s="6">
        <v>-13.68</v>
      </c>
      <c r="AA35" s="22">
        <v>18015000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114655</v>
      </c>
      <c r="D37" s="25"/>
      <c r="E37" s="26"/>
      <c r="F37" s="27">
        <v>125000</v>
      </c>
      <c r="G37" s="27">
        <v>9501</v>
      </c>
      <c r="H37" s="27">
        <v>9976</v>
      </c>
      <c r="I37" s="27"/>
      <c r="J37" s="27">
        <v>19477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19477</v>
      </c>
      <c r="X37" s="27"/>
      <c r="Y37" s="27">
        <v>19477</v>
      </c>
      <c r="Z37" s="7">
        <v>0</v>
      </c>
      <c r="AA37" s="25">
        <v>125000</v>
      </c>
    </row>
    <row r="38" spans="1:27" ht="13.5">
      <c r="A38" s="2" t="s">
        <v>42</v>
      </c>
      <c r="B38" s="8"/>
      <c r="C38" s="19">
        <f aca="true" t="shared" si="7" ref="C38:Y38">SUM(C39:C41)</f>
        <v>61895718</v>
      </c>
      <c r="D38" s="19">
        <f>SUM(D39:D41)</f>
        <v>0</v>
      </c>
      <c r="E38" s="20">
        <f t="shared" si="7"/>
        <v>54999140</v>
      </c>
      <c r="F38" s="21">
        <f t="shared" si="7"/>
        <v>62938000</v>
      </c>
      <c r="G38" s="21">
        <f t="shared" si="7"/>
        <v>3464994</v>
      </c>
      <c r="H38" s="21">
        <f t="shared" si="7"/>
        <v>4857301</v>
      </c>
      <c r="I38" s="21">
        <f t="shared" si="7"/>
        <v>6121098</v>
      </c>
      <c r="J38" s="21">
        <f t="shared" si="7"/>
        <v>14443393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14443393</v>
      </c>
      <c r="X38" s="21">
        <f t="shared" si="7"/>
        <v>14087549</v>
      </c>
      <c r="Y38" s="21">
        <f t="shared" si="7"/>
        <v>355844</v>
      </c>
      <c r="Z38" s="4">
        <f>+IF(X38&lt;&gt;0,+(Y38/X38)*100,0)</f>
        <v>2.5259468485256025</v>
      </c>
      <c r="AA38" s="19">
        <f>SUM(AA39:AA41)</f>
        <v>62938000</v>
      </c>
    </row>
    <row r="39" spans="1:27" ht="13.5">
      <c r="A39" s="5" t="s">
        <v>43</v>
      </c>
      <c r="B39" s="3"/>
      <c r="C39" s="22">
        <v>992319</v>
      </c>
      <c r="D39" s="22"/>
      <c r="E39" s="23">
        <v>1253900</v>
      </c>
      <c r="F39" s="24">
        <v>1254100</v>
      </c>
      <c r="G39" s="24">
        <v>80584</v>
      </c>
      <c r="H39" s="24">
        <v>74490</v>
      </c>
      <c r="I39" s="24">
        <v>144475</v>
      </c>
      <c r="J39" s="24">
        <v>299549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299549</v>
      </c>
      <c r="X39" s="24">
        <v>250545</v>
      </c>
      <c r="Y39" s="24">
        <v>49004</v>
      </c>
      <c r="Z39" s="6">
        <v>19.56</v>
      </c>
      <c r="AA39" s="22">
        <v>1254100</v>
      </c>
    </row>
    <row r="40" spans="1:27" ht="13.5">
      <c r="A40" s="5" t="s">
        <v>44</v>
      </c>
      <c r="B40" s="3"/>
      <c r="C40" s="22">
        <v>50779726</v>
      </c>
      <c r="D40" s="22"/>
      <c r="E40" s="23">
        <v>40921160</v>
      </c>
      <c r="F40" s="24">
        <v>48743900</v>
      </c>
      <c r="G40" s="24">
        <v>2709970</v>
      </c>
      <c r="H40" s="24">
        <v>3979801</v>
      </c>
      <c r="I40" s="24">
        <v>5077863</v>
      </c>
      <c r="J40" s="24">
        <v>11767634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11767634</v>
      </c>
      <c r="X40" s="24">
        <v>10863681</v>
      </c>
      <c r="Y40" s="24">
        <v>903953</v>
      </c>
      <c r="Z40" s="6">
        <v>8.32</v>
      </c>
      <c r="AA40" s="22">
        <v>48743900</v>
      </c>
    </row>
    <row r="41" spans="1:27" ht="13.5">
      <c r="A41" s="5" t="s">
        <v>45</v>
      </c>
      <c r="B41" s="3"/>
      <c r="C41" s="22">
        <v>10123673</v>
      </c>
      <c r="D41" s="22"/>
      <c r="E41" s="23">
        <v>12824080</v>
      </c>
      <c r="F41" s="24">
        <v>12940000</v>
      </c>
      <c r="G41" s="24">
        <v>674440</v>
      </c>
      <c r="H41" s="24">
        <v>803010</v>
      </c>
      <c r="I41" s="24">
        <v>898760</v>
      </c>
      <c r="J41" s="24">
        <v>2376210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2376210</v>
      </c>
      <c r="X41" s="24">
        <v>2973323</v>
      </c>
      <c r="Y41" s="24">
        <v>-597113</v>
      </c>
      <c r="Z41" s="6">
        <v>-20.08</v>
      </c>
      <c r="AA41" s="22">
        <v>12940000</v>
      </c>
    </row>
    <row r="42" spans="1:27" ht="13.5">
      <c r="A42" s="2" t="s">
        <v>46</v>
      </c>
      <c r="B42" s="8"/>
      <c r="C42" s="19">
        <f aca="true" t="shared" si="8" ref="C42:Y42">SUM(C43:C46)</f>
        <v>1480383</v>
      </c>
      <c r="D42" s="19">
        <f>SUM(D43:D46)</f>
        <v>0</v>
      </c>
      <c r="E42" s="20">
        <f t="shared" si="8"/>
        <v>248350</v>
      </c>
      <c r="F42" s="21">
        <f t="shared" si="8"/>
        <v>335000</v>
      </c>
      <c r="G42" s="21">
        <f t="shared" si="8"/>
        <v>3834</v>
      </c>
      <c r="H42" s="21">
        <f t="shared" si="8"/>
        <v>6011</v>
      </c>
      <c r="I42" s="21">
        <f t="shared" si="8"/>
        <v>30376</v>
      </c>
      <c r="J42" s="21">
        <f t="shared" si="8"/>
        <v>40221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40221</v>
      </c>
      <c r="X42" s="21">
        <f t="shared" si="8"/>
        <v>0</v>
      </c>
      <c r="Y42" s="21">
        <f t="shared" si="8"/>
        <v>40221</v>
      </c>
      <c r="Z42" s="4">
        <f>+IF(X42&lt;&gt;0,+(Y42/X42)*100,0)</f>
        <v>0</v>
      </c>
      <c r="AA42" s="19">
        <f>SUM(AA43:AA46)</f>
        <v>335000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1480383</v>
      </c>
      <c r="D46" s="22"/>
      <c r="E46" s="23">
        <v>248350</v>
      </c>
      <c r="F46" s="24">
        <v>335000</v>
      </c>
      <c r="G46" s="24">
        <v>3834</v>
      </c>
      <c r="H46" s="24">
        <v>6011</v>
      </c>
      <c r="I46" s="24">
        <v>30376</v>
      </c>
      <c r="J46" s="24">
        <v>40221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40221</v>
      </c>
      <c r="X46" s="24"/>
      <c r="Y46" s="24">
        <v>40221</v>
      </c>
      <c r="Z46" s="6">
        <v>0</v>
      </c>
      <c r="AA46" s="22">
        <v>335000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122303773</v>
      </c>
      <c r="D48" s="40">
        <f>+D28+D32+D38+D42+D47</f>
        <v>0</v>
      </c>
      <c r="E48" s="41">
        <f t="shared" si="9"/>
        <v>116965770</v>
      </c>
      <c r="F48" s="42">
        <f t="shared" si="9"/>
        <v>125535510</v>
      </c>
      <c r="G48" s="42">
        <f t="shared" si="9"/>
        <v>6838352</v>
      </c>
      <c r="H48" s="42">
        <f t="shared" si="9"/>
        <v>9198178</v>
      </c>
      <c r="I48" s="42">
        <f t="shared" si="9"/>
        <v>10452243</v>
      </c>
      <c r="J48" s="42">
        <f t="shared" si="9"/>
        <v>26488773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26488773</v>
      </c>
      <c r="X48" s="42">
        <f t="shared" si="9"/>
        <v>27157682</v>
      </c>
      <c r="Y48" s="42">
        <f t="shared" si="9"/>
        <v>-668909</v>
      </c>
      <c r="Z48" s="43">
        <f>+IF(X48&lt;&gt;0,+(Y48/X48)*100,0)</f>
        <v>-2.4630563094449665</v>
      </c>
      <c r="AA48" s="40">
        <f>+AA28+AA32+AA38+AA42+AA47</f>
        <v>125535510</v>
      </c>
    </row>
    <row r="49" spans="1:27" ht="13.5">
      <c r="A49" s="14" t="s">
        <v>58</v>
      </c>
      <c r="B49" s="15"/>
      <c r="C49" s="44">
        <f aca="true" t="shared" si="10" ref="C49:Y49">+C25-C48</f>
        <v>-2249978</v>
      </c>
      <c r="D49" s="44">
        <f>+D25-D48</f>
        <v>0</v>
      </c>
      <c r="E49" s="45">
        <f t="shared" si="10"/>
        <v>-3044710</v>
      </c>
      <c r="F49" s="46">
        <f t="shared" si="10"/>
        <v>-2584760</v>
      </c>
      <c r="G49" s="46">
        <f t="shared" si="10"/>
        <v>28888019</v>
      </c>
      <c r="H49" s="46">
        <f t="shared" si="10"/>
        <v>-8377594</v>
      </c>
      <c r="I49" s="46">
        <f t="shared" si="10"/>
        <v>207098</v>
      </c>
      <c r="J49" s="46">
        <f t="shared" si="10"/>
        <v>20717523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20717523</v>
      </c>
      <c r="X49" s="46">
        <f>IF(F25=F48,0,X25-X48)</f>
        <v>22487095</v>
      </c>
      <c r="Y49" s="46">
        <f t="shared" si="10"/>
        <v>-1769572</v>
      </c>
      <c r="Z49" s="47">
        <f>+IF(X49&lt;&gt;0,+(Y49/X49)*100,0)</f>
        <v>-7.869277912509374</v>
      </c>
      <c r="AA49" s="44">
        <f>+AA25-AA48</f>
        <v>-2584760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29838494</v>
      </c>
      <c r="D5" s="19">
        <f>SUM(D6:D8)</f>
        <v>0</v>
      </c>
      <c r="E5" s="20">
        <f t="shared" si="0"/>
        <v>27866530</v>
      </c>
      <c r="F5" s="21">
        <f t="shared" si="0"/>
        <v>27866530</v>
      </c>
      <c r="G5" s="21">
        <f t="shared" si="0"/>
        <v>13680580</v>
      </c>
      <c r="H5" s="21">
        <f t="shared" si="0"/>
        <v>421913</v>
      </c>
      <c r="I5" s="21">
        <f t="shared" si="0"/>
        <v>378442</v>
      </c>
      <c r="J5" s="21">
        <f t="shared" si="0"/>
        <v>14480935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14480935</v>
      </c>
      <c r="X5" s="21">
        <f t="shared" si="0"/>
        <v>8359959</v>
      </c>
      <c r="Y5" s="21">
        <f t="shared" si="0"/>
        <v>6120976</v>
      </c>
      <c r="Z5" s="4">
        <f>+IF(X5&lt;&gt;0,+(Y5/X5)*100,0)</f>
        <v>73.21777535033365</v>
      </c>
      <c r="AA5" s="19">
        <f>SUM(AA6:AA8)</f>
        <v>27866530</v>
      </c>
    </row>
    <row r="6" spans="1:27" ht="13.5">
      <c r="A6" s="5" t="s">
        <v>33</v>
      </c>
      <c r="B6" s="3"/>
      <c r="C6" s="22">
        <v>2372583</v>
      </c>
      <c r="D6" s="22"/>
      <c r="E6" s="23">
        <v>6454980</v>
      </c>
      <c r="F6" s="24">
        <v>6454980</v>
      </c>
      <c r="G6" s="24">
        <v>25000</v>
      </c>
      <c r="H6" s="24"/>
      <c r="I6" s="24"/>
      <c r="J6" s="24">
        <v>25000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25000</v>
      </c>
      <c r="X6" s="24">
        <v>1936494</v>
      </c>
      <c r="Y6" s="24">
        <v>-1911494</v>
      </c>
      <c r="Z6" s="6">
        <v>-98.71</v>
      </c>
      <c r="AA6" s="22">
        <v>6454980</v>
      </c>
    </row>
    <row r="7" spans="1:27" ht="13.5">
      <c r="A7" s="5" t="s">
        <v>34</v>
      </c>
      <c r="B7" s="3"/>
      <c r="C7" s="25">
        <v>27313518</v>
      </c>
      <c r="D7" s="25"/>
      <c r="E7" s="26">
        <v>21357500</v>
      </c>
      <c r="F7" s="27">
        <v>21357500</v>
      </c>
      <c r="G7" s="27">
        <v>13567287</v>
      </c>
      <c r="H7" s="27">
        <v>321096</v>
      </c>
      <c r="I7" s="27">
        <v>274612</v>
      </c>
      <c r="J7" s="27">
        <v>14162995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14162995</v>
      </c>
      <c r="X7" s="27">
        <v>6407250</v>
      </c>
      <c r="Y7" s="27">
        <v>7755745</v>
      </c>
      <c r="Z7" s="7">
        <v>121.05</v>
      </c>
      <c r="AA7" s="25">
        <v>21357500</v>
      </c>
    </row>
    <row r="8" spans="1:27" ht="13.5">
      <c r="A8" s="5" t="s">
        <v>35</v>
      </c>
      <c r="B8" s="3"/>
      <c r="C8" s="22">
        <v>152393</v>
      </c>
      <c r="D8" s="22"/>
      <c r="E8" s="23">
        <v>54050</v>
      </c>
      <c r="F8" s="24">
        <v>54050</v>
      </c>
      <c r="G8" s="24">
        <v>88293</v>
      </c>
      <c r="H8" s="24">
        <v>100817</v>
      </c>
      <c r="I8" s="24">
        <v>103830</v>
      </c>
      <c r="J8" s="24">
        <v>292940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292940</v>
      </c>
      <c r="X8" s="24">
        <v>16215</v>
      </c>
      <c r="Y8" s="24">
        <v>276725</v>
      </c>
      <c r="Z8" s="6">
        <v>1706.6</v>
      </c>
      <c r="AA8" s="22">
        <v>54050</v>
      </c>
    </row>
    <row r="9" spans="1:27" ht="13.5">
      <c r="A9" s="2" t="s">
        <v>36</v>
      </c>
      <c r="B9" s="3"/>
      <c r="C9" s="19">
        <f aca="true" t="shared" si="1" ref="C9:Y9">SUM(C10:C14)</f>
        <v>17994820</v>
      </c>
      <c r="D9" s="19">
        <f>SUM(D10:D14)</f>
        <v>0</v>
      </c>
      <c r="E9" s="20">
        <f t="shared" si="1"/>
        <v>18227229</v>
      </c>
      <c r="F9" s="21">
        <f t="shared" si="1"/>
        <v>18227229</v>
      </c>
      <c r="G9" s="21">
        <f t="shared" si="1"/>
        <v>27235</v>
      </c>
      <c r="H9" s="21">
        <f t="shared" si="1"/>
        <v>31705</v>
      </c>
      <c r="I9" s="21">
        <f t="shared" si="1"/>
        <v>25760</v>
      </c>
      <c r="J9" s="21">
        <f t="shared" si="1"/>
        <v>84700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84700</v>
      </c>
      <c r="X9" s="21">
        <f t="shared" si="1"/>
        <v>5468169</v>
      </c>
      <c r="Y9" s="21">
        <f t="shared" si="1"/>
        <v>-5383469</v>
      </c>
      <c r="Z9" s="4">
        <f>+IF(X9&lt;&gt;0,+(Y9/X9)*100,0)</f>
        <v>-98.45103543800494</v>
      </c>
      <c r="AA9" s="19">
        <f>SUM(AA10:AA14)</f>
        <v>18227229</v>
      </c>
    </row>
    <row r="10" spans="1:27" ht="13.5">
      <c r="A10" s="5" t="s">
        <v>37</v>
      </c>
      <c r="B10" s="3"/>
      <c r="C10" s="22">
        <v>4817261</v>
      </c>
      <c r="D10" s="22"/>
      <c r="E10" s="23">
        <v>3910016</v>
      </c>
      <c r="F10" s="24">
        <v>3910016</v>
      </c>
      <c r="G10" s="24">
        <v>24854</v>
      </c>
      <c r="H10" s="24">
        <v>29324</v>
      </c>
      <c r="I10" s="24">
        <v>23379</v>
      </c>
      <c r="J10" s="24">
        <v>77557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77557</v>
      </c>
      <c r="X10" s="24">
        <v>1173006</v>
      </c>
      <c r="Y10" s="24">
        <v>-1095449</v>
      </c>
      <c r="Z10" s="6">
        <v>-93.39</v>
      </c>
      <c r="AA10" s="22">
        <v>3910016</v>
      </c>
    </row>
    <row r="11" spans="1:27" ht="13.5">
      <c r="A11" s="5" t="s">
        <v>38</v>
      </c>
      <c r="B11" s="3"/>
      <c r="C11" s="22">
        <v>1890969</v>
      </c>
      <c r="D11" s="22"/>
      <c r="E11" s="23">
        <v>3810793</v>
      </c>
      <c r="F11" s="24">
        <v>3810793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1143237</v>
      </c>
      <c r="Y11" s="24">
        <v>-1143237</v>
      </c>
      <c r="Z11" s="6">
        <v>-100</v>
      </c>
      <c r="AA11" s="22">
        <v>3810793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11286590</v>
      </c>
      <c r="D13" s="22"/>
      <c r="E13" s="23">
        <v>10506420</v>
      </c>
      <c r="F13" s="24">
        <v>10506420</v>
      </c>
      <c r="G13" s="24">
        <v>2381</v>
      </c>
      <c r="H13" s="24">
        <v>2381</v>
      </c>
      <c r="I13" s="24">
        <v>2381</v>
      </c>
      <c r="J13" s="24">
        <v>7143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7143</v>
      </c>
      <c r="X13" s="24">
        <v>3151926</v>
      </c>
      <c r="Y13" s="24">
        <v>-3144783</v>
      </c>
      <c r="Z13" s="6">
        <v>-99.77</v>
      </c>
      <c r="AA13" s="22">
        <v>10506420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8048641</v>
      </c>
      <c r="D15" s="19">
        <f>SUM(D16:D18)</f>
        <v>0</v>
      </c>
      <c r="E15" s="20">
        <f t="shared" si="2"/>
        <v>4524970</v>
      </c>
      <c r="F15" s="21">
        <f t="shared" si="2"/>
        <v>4524970</v>
      </c>
      <c r="G15" s="21">
        <f t="shared" si="2"/>
        <v>20183</v>
      </c>
      <c r="H15" s="21">
        <f t="shared" si="2"/>
        <v>231138</v>
      </c>
      <c r="I15" s="21">
        <f t="shared" si="2"/>
        <v>14474</v>
      </c>
      <c r="J15" s="21">
        <f t="shared" si="2"/>
        <v>265795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265795</v>
      </c>
      <c r="X15" s="21">
        <f t="shared" si="2"/>
        <v>1357491</v>
      </c>
      <c r="Y15" s="21">
        <f t="shared" si="2"/>
        <v>-1091696</v>
      </c>
      <c r="Z15" s="4">
        <f>+IF(X15&lt;&gt;0,+(Y15/X15)*100,0)</f>
        <v>-80.42012801558168</v>
      </c>
      <c r="AA15" s="19">
        <f>SUM(AA16:AA18)</f>
        <v>4524970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8048641</v>
      </c>
      <c r="D17" s="22"/>
      <c r="E17" s="23">
        <v>4524970</v>
      </c>
      <c r="F17" s="24">
        <v>4524970</v>
      </c>
      <c r="G17" s="24">
        <v>20183</v>
      </c>
      <c r="H17" s="24">
        <v>231138</v>
      </c>
      <c r="I17" s="24">
        <v>14474</v>
      </c>
      <c r="J17" s="24">
        <v>265795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265795</v>
      </c>
      <c r="X17" s="24">
        <v>1357491</v>
      </c>
      <c r="Y17" s="24">
        <v>-1091696</v>
      </c>
      <c r="Z17" s="6">
        <v>-80.42</v>
      </c>
      <c r="AA17" s="22">
        <v>4524970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95186276</v>
      </c>
      <c r="D19" s="19">
        <f>SUM(D20:D23)</f>
        <v>0</v>
      </c>
      <c r="E19" s="20">
        <f t="shared" si="3"/>
        <v>88403431</v>
      </c>
      <c r="F19" s="21">
        <f t="shared" si="3"/>
        <v>88403431</v>
      </c>
      <c r="G19" s="21">
        <f t="shared" si="3"/>
        <v>7406570</v>
      </c>
      <c r="H19" s="21">
        <f t="shared" si="3"/>
        <v>5434714</v>
      </c>
      <c r="I19" s="21">
        <f t="shared" si="3"/>
        <v>2493088</v>
      </c>
      <c r="J19" s="21">
        <f t="shared" si="3"/>
        <v>15334372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15334372</v>
      </c>
      <c r="X19" s="21">
        <f t="shared" si="3"/>
        <v>26521029</v>
      </c>
      <c r="Y19" s="21">
        <f t="shared" si="3"/>
        <v>-11186657</v>
      </c>
      <c r="Z19" s="4">
        <f>+IF(X19&lt;&gt;0,+(Y19/X19)*100,0)</f>
        <v>-42.18032792015725</v>
      </c>
      <c r="AA19" s="19">
        <f>SUM(AA20:AA23)</f>
        <v>88403431</v>
      </c>
    </row>
    <row r="20" spans="1:27" ht="13.5">
      <c r="A20" s="5" t="s">
        <v>47</v>
      </c>
      <c r="B20" s="3"/>
      <c r="C20" s="22">
        <v>52653480</v>
      </c>
      <c r="D20" s="22"/>
      <c r="E20" s="23">
        <v>46199860</v>
      </c>
      <c r="F20" s="24">
        <v>46199860</v>
      </c>
      <c r="G20" s="24">
        <v>2694674</v>
      </c>
      <c r="H20" s="24">
        <v>3934806</v>
      </c>
      <c r="I20" s="24">
        <v>1343863</v>
      </c>
      <c r="J20" s="24">
        <v>7973343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7973343</v>
      </c>
      <c r="X20" s="24">
        <v>13859958</v>
      </c>
      <c r="Y20" s="24">
        <v>-5886615</v>
      </c>
      <c r="Z20" s="6">
        <v>-42.47</v>
      </c>
      <c r="AA20" s="22">
        <v>46199860</v>
      </c>
    </row>
    <row r="21" spans="1:27" ht="13.5">
      <c r="A21" s="5" t="s">
        <v>48</v>
      </c>
      <c r="B21" s="3"/>
      <c r="C21" s="22">
        <v>20633554</v>
      </c>
      <c r="D21" s="22"/>
      <c r="E21" s="23">
        <v>19872771</v>
      </c>
      <c r="F21" s="24">
        <v>19872771</v>
      </c>
      <c r="G21" s="24">
        <v>840176</v>
      </c>
      <c r="H21" s="24">
        <v>907381</v>
      </c>
      <c r="I21" s="24">
        <v>560674</v>
      </c>
      <c r="J21" s="24">
        <v>2308231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2308231</v>
      </c>
      <c r="X21" s="24">
        <v>5961831</v>
      </c>
      <c r="Y21" s="24">
        <v>-3653600</v>
      </c>
      <c r="Z21" s="6">
        <v>-61.28</v>
      </c>
      <c r="AA21" s="22">
        <v>19872771</v>
      </c>
    </row>
    <row r="22" spans="1:27" ht="13.5">
      <c r="A22" s="5" t="s">
        <v>49</v>
      </c>
      <c r="B22" s="3"/>
      <c r="C22" s="25">
        <v>13552122</v>
      </c>
      <c r="D22" s="25"/>
      <c r="E22" s="26">
        <v>14328410</v>
      </c>
      <c r="F22" s="27">
        <v>14328410</v>
      </c>
      <c r="G22" s="27">
        <v>3382110</v>
      </c>
      <c r="H22" s="27">
        <v>123348</v>
      </c>
      <c r="I22" s="27">
        <v>167189</v>
      </c>
      <c r="J22" s="27">
        <v>3672647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3672647</v>
      </c>
      <c r="X22" s="27">
        <v>4298523</v>
      </c>
      <c r="Y22" s="27">
        <v>-625876</v>
      </c>
      <c r="Z22" s="7">
        <v>-14.56</v>
      </c>
      <c r="AA22" s="25">
        <v>14328410</v>
      </c>
    </row>
    <row r="23" spans="1:27" ht="13.5">
      <c r="A23" s="5" t="s">
        <v>50</v>
      </c>
      <c r="B23" s="3"/>
      <c r="C23" s="22">
        <v>8347120</v>
      </c>
      <c r="D23" s="22"/>
      <c r="E23" s="23">
        <v>8002390</v>
      </c>
      <c r="F23" s="24">
        <v>8002390</v>
      </c>
      <c r="G23" s="24">
        <v>489610</v>
      </c>
      <c r="H23" s="24">
        <v>469179</v>
      </c>
      <c r="I23" s="24">
        <v>421362</v>
      </c>
      <c r="J23" s="24">
        <v>1380151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1380151</v>
      </c>
      <c r="X23" s="24">
        <v>2400717</v>
      </c>
      <c r="Y23" s="24">
        <v>-1020566</v>
      </c>
      <c r="Z23" s="6">
        <v>-42.51</v>
      </c>
      <c r="AA23" s="22">
        <v>8002390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151068231</v>
      </c>
      <c r="D25" s="40">
        <f>+D5+D9+D15+D19+D24</f>
        <v>0</v>
      </c>
      <c r="E25" s="41">
        <f t="shared" si="4"/>
        <v>139022160</v>
      </c>
      <c r="F25" s="42">
        <f t="shared" si="4"/>
        <v>139022160</v>
      </c>
      <c r="G25" s="42">
        <f t="shared" si="4"/>
        <v>21134568</v>
      </c>
      <c r="H25" s="42">
        <f t="shared" si="4"/>
        <v>6119470</v>
      </c>
      <c r="I25" s="42">
        <f t="shared" si="4"/>
        <v>2911764</v>
      </c>
      <c r="J25" s="42">
        <f t="shared" si="4"/>
        <v>30165802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30165802</v>
      </c>
      <c r="X25" s="42">
        <f t="shared" si="4"/>
        <v>41706648</v>
      </c>
      <c r="Y25" s="42">
        <f t="shared" si="4"/>
        <v>-11540846</v>
      </c>
      <c r="Z25" s="43">
        <f>+IF(X25&lt;&gt;0,+(Y25/X25)*100,0)</f>
        <v>-27.671478177771565</v>
      </c>
      <c r="AA25" s="40">
        <f>+AA5+AA9+AA15+AA19+AA24</f>
        <v>139022160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58557148</v>
      </c>
      <c r="D28" s="19">
        <f>SUM(D29:D31)</f>
        <v>0</v>
      </c>
      <c r="E28" s="20">
        <f t="shared" si="5"/>
        <v>43737440</v>
      </c>
      <c r="F28" s="21">
        <f t="shared" si="5"/>
        <v>43737440</v>
      </c>
      <c r="G28" s="21">
        <f t="shared" si="5"/>
        <v>2601801</v>
      </c>
      <c r="H28" s="21">
        <f t="shared" si="5"/>
        <v>3493891</v>
      </c>
      <c r="I28" s="21">
        <f t="shared" si="5"/>
        <v>4024948</v>
      </c>
      <c r="J28" s="21">
        <f t="shared" si="5"/>
        <v>10120640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10120640</v>
      </c>
      <c r="X28" s="21">
        <f t="shared" si="5"/>
        <v>13121232</v>
      </c>
      <c r="Y28" s="21">
        <f t="shared" si="5"/>
        <v>-3000592</v>
      </c>
      <c r="Z28" s="4">
        <f>+IF(X28&lt;&gt;0,+(Y28/X28)*100,0)</f>
        <v>-22.868218472167857</v>
      </c>
      <c r="AA28" s="19">
        <f>SUM(AA29:AA31)</f>
        <v>43737440</v>
      </c>
    </row>
    <row r="29" spans="1:27" ht="13.5">
      <c r="A29" s="5" t="s">
        <v>33</v>
      </c>
      <c r="B29" s="3"/>
      <c r="C29" s="22">
        <v>20723840</v>
      </c>
      <c r="D29" s="22"/>
      <c r="E29" s="23">
        <v>15699420</v>
      </c>
      <c r="F29" s="24">
        <v>15699420</v>
      </c>
      <c r="G29" s="24">
        <v>798024</v>
      </c>
      <c r="H29" s="24">
        <v>964419</v>
      </c>
      <c r="I29" s="24">
        <v>1289744</v>
      </c>
      <c r="J29" s="24">
        <v>3052187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3052187</v>
      </c>
      <c r="X29" s="24">
        <v>4709826</v>
      </c>
      <c r="Y29" s="24">
        <v>-1657639</v>
      </c>
      <c r="Z29" s="6">
        <v>-35.2</v>
      </c>
      <c r="AA29" s="22">
        <v>15699420</v>
      </c>
    </row>
    <row r="30" spans="1:27" ht="13.5">
      <c r="A30" s="5" t="s">
        <v>34</v>
      </c>
      <c r="B30" s="3"/>
      <c r="C30" s="25">
        <v>28738967</v>
      </c>
      <c r="D30" s="25"/>
      <c r="E30" s="26">
        <v>19218110</v>
      </c>
      <c r="F30" s="27">
        <v>19218110</v>
      </c>
      <c r="G30" s="27">
        <v>1086586</v>
      </c>
      <c r="H30" s="27">
        <v>1781901</v>
      </c>
      <c r="I30" s="27">
        <v>1988277</v>
      </c>
      <c r="J30" s="27">
        <v>4856764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4856764</v>
      </c>
      <c r="X30" s="27">
        <v>5765433</v>
      </c>
      <c r="Y30" s="27">
        <v>-908669</v>
      </c>
      <c r="Z30" s="7">
        <v>-15.76</v>
      </c>
      <c r="AA30" s="25">
        <v>19218110</v>
      </c>
    </row>
    <row r="31" spans="1:27" ht="13.5">
      <c r="A31" s="5" t="s">
        <v>35</v>
      </c>
      <c r="B31" s="3"/>
      <c r="C31" s="22">
        <v>9094341</v>
      </c>
      <c r="D31" s="22"/>
      <c r="E31" s="23">
        <v>8819910</v>
      </c>
      <c r="F31" s="24">
        <v>8819910</v>
      </c>
      <c r="G31" s="24">
        <v>717191</v>
      </c>
      <c r="H31" s="24">
        <v>747571</v>
      </c>
      <c r="I31" s="24">
        <v>746927</v>
      </c>
      <c r="J31" s="24">
        <v>2211689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2211689</v>
      </c>
      <c r="X31" s="24">
        <v>2645973</v>
      </c>
      <c r="Y31" s="24">
        <v>-434284</v>
      </c>
      <c r="Z31" s="6">
        <v>-16.41</v>
      </c>
      <c r="AA31" s="22">
        <v>8819910</v>
      </c>
    </row>
    <row r="32" spans="1:27" ht="13.5">
      <c r="A32" s="2" t="s">
        <v>36</v>
      </c>
      <c r="B32" s="3"/>
      <c r="C32" s="19">
        <f aca="true" t="shared" si="6" ref="C32:Y32">SUM(C33:C37)</f>
        <v>5049775</v>
      </c>
      <c r="D32" s="19">
        <f>SUM(D33:D37)</f>
        <v>0</v>
      </c>
      <c r="E32" s="20">
        <f t="shared" si="6"/>
        <v>16449000</v>
      </c>
      <c r="F32" s="21">
        <f t="shared" si="6"/>
        <v>16449000</v>
      </c>
      <c r="G32" s="21">
        <f t="shared" si="6"/>
        <v>395646</v>
      </c>
      <c r="H32" s="21">
        <f t="shared" si="6"/>
        <v>669842</v>
      </c>
      <c r="I32" s="21">
        <f t="shared" si="6"/>
        <v>442414</v>
      </c>
      <c r="J32" s="21">
        <f t="shared" si="6"/>
        <v>1507902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1507902</v>
      </c>
      <c r="X32" s="21">
        <f t="shared" si="6"/>
        <v>4934700</v>
      </c>
      <c r="Y32" s="21">
        <f t="shared" si="6"/>
        <v>-3426798</v>
      </c>
      <c r="Z32" s="4">
        <f>+IF(X32&lt;&gt;0,+(Y32/X32)*100,0)</f>
        <v>-69.44288406590067</v>
      </c>
      <c r="AA32" s="19">
        <f>SUM(AA33:AA37)</f>
        <v>16449000</v>
      </c>
    </row>
    <row r="33" spans="1:27" ht="13.5">
      <c r="A33" s="5" t="s">
        <v>37</v>
      </c>
      <c r="B33" s="3"/>
      <c r="C33" s="22">
        <v>3353244</v>
      </c>
      <c r="D33" s="22"/>
      <c r="E33" s="23">
        <v>4157250</v>
      </c>
      <c r="F33" s="24">
        <v>4157250</v>
      </c>
      <c r="G33" s="24">
        <v>320718</v>
      </c>
      <c r="H33" s="24">
        <v>578504</v>
      </c>
      <c r="I33" s="24">
        <v>359555</v>
      </c>
      <c r="J33" s="24">
        <v>1258777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1258777</v>
      </c>
      <c r="X33" s="24">
        <v>1247175</v>
      </c>
      <c r="Y33" s="24">
        <v>11602</v>
      </c>
      <c r="Z33" s="6">
        <v>0.93</v>
      </c>
      <c r="AA33" s="22">
        <v>4157250</v>
      </c>
    </row>
    <row r="34" spans="1:27" ht="13.5">
      <c r="A34" s="5" t="s">
        <v>38</v>
      </c>
      <c r="B34" s="3"/>
      <c r="C34" s="22">
        <v>936853</v>
      </c>
      <c r="D34" s="22"/>
      <c r="E34" s="23">
        <v>1011800</v>
      </c>
      <c r="F34" s="24">
        <v>1011800</v>
      </c>
      <c r="G34" s="24">
        <v>12912</v>
      </c>
      <c r="H34" s="24">
        <v>32400</v>
      </c>
      <c r="I34" s="24">
        <v>24024</v>
      </c>
      <c r="J34" s="24">
        <v>69336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69336</v>
      </c>
      <c r="X34" s="24">
        <v>303540</v>
      </c>
      <c r="Y34" s="24">
        <v>-234204</v>
      </c>
      <c r="Z34" s="6">
        <v>-77.16</v>
      </c>
      <c r="AA34" s="22">
        <v>1011800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759678</v>
      </c>
      <c r="D36" s="22"/>
      <c r="E36" s="23">
        <v>11279950</v>
      </c>
      <c r="F36" s="24">
        <v>11279950</v>
      </c>
      <c r="G36" s="24">
        <v>62016</v>
      </c>
      <c r="H36" s="24">
        <v>58938</v>
      </c>
      <c r="I36" s="24">
        <v>58835</v>
      </c>
      <c r="J36" s="24">
        <v>179789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179789</v>
      </c>
      <c r="X36" s="24">
        <v>3383985</v>
      </c>
      <c r="Y36" s="24">
        <v>-3204196</v>
      </c>
      <c r="Z36" s="6">
        <v>-94.69</v>
      </c>
      <c r="AA36" s="22">
        <v>11279950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23639189</v>
      </c>
      <c r="D38" s="19">
        <f>SUM(D39:D41)</f>
        <v>0</v>
      </c>
      <c r="E38" s="20">
        <f t="shared" si="7"/>
        <v>9371730</v>
      </c>
      <c r="F38" s="21">
        <f t="shared" si="7"/>
        <v>9371730</v>
      </c>
      <c r="G38" s="21">
        <f t="shared" si="7"/>
        <v>165698</v>
      </c>
      <c r="H38" s="21">
        <f t="shared" si="7"/>
        <v>173430</v>
      </c>
      <c r="I38" s="21">
        <f t="shared" si="7"/>
        <v>204736</v>
      </c>
      <c r="J38" s="21">
        <f t="shared" si="7"/>
        <v>543864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543864</v>
      </c>
      <c r="X38" s="21">
        <f t="shared" si="7"/>
        <v>2811519</v>
      </c>
      <c r="Y38" s="21">
        <f t="shared" si="7"/>
        <v>-2267655</v>
      </c>
      <c r="Z38" s="4">
        <f>+IF(X38&lt;&gt;0,+(Y38/X38)*100,0)</f>
        <v>-80.65586609942882</v>
      </c>
      <c r="AA38" s="19">
        <f>SUM(AA39:AA41)</f>
        <v>9371730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23639189</v>
      </c>
      <c r="D40" s="22"/>
      <c r="E40" s="23">
        <v>9371730</v>
      </c>
      <c r="F40" s="24">
        <v>9371730</v>
      </c>
      <c r="G40" s="24">
        <v>165698</v>
      </c>
      <c r="H40" s="24">
        <v>173430</v>
      </c>
      <c r="I40" s="24">
        <v>204736</v>
      </c>
      <c r="J40" s="24">
        <v>543864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543864</v>
      </c>
      <c r="X40" s="24">
        <v>2811519</v>
      </c>
      <c r="Y40" s="24">
        <v>-2267655</v>
      </c>
      <c r="Z40" s="6">
        <v>-80.66</v>
      </c>
      <c r="AA40" s="22">
        <v>9371730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61651543</v>
      </c>
      <c r="D42" s="19">
        <f>SUM(D43:D46)</f>
        <v>0</v>
      </c>
      <c r="E42" s="20">
        <f t="shared" si="8"/>
        <v>44597840</v>
      </c>
      <c r="F42" s="21">
        <f t="shared" si="8"/>
        <v>44597840</v>
      </c>
      <c r="G42" s="21">
        <f t="shared" si="8"/>
        <v>736038</v>
      </c>
      <c r="H42" s="21">
        <f t="shared" si="8"/>
        <v>4271026</v>
      </c>
      <c r="I42" s="21">
        <f t="shared" si="8"/>
        <v>4260190</v>
      </c>
      <c r="J42" s="21">
        <f t="shared" si="8"/>
        <v>9267254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9267254</v>
      </c>
      <c r="X42" s="21">
        <f t="shared" si="8"/>
        <v>13379352</v>
      </c>
      <c r="Y42" s="21">
        <f t="shared" si="8"/>
        <v>-4112098</v>
      </c>
      <c r="Z42" s="4">
        <f>+IF(X42&lt;&gt;0,+(Y42/X42)*100,0)</f>
        <v>-30.734657403437776</v>
      </c>
      <c r="AA42" s="19">
        <f>SUM(AA43:AA46)</f>
        <v>44597840</v>
      </c>
    </row>
    <row r="43" spans="1:27" ht="13.5">
      <c r="A43" s="5" t="s">
        <v>47</v>
      </c>
      <c r="B43" s="3"/>
      <c r="C43" s="22">
        <v>40831255</v>
      </c>
      <c r="D43" s="22"/>
      <c r="E43" s="23">
        <v>30187170</v>
      </c>
      <c r="F43" s="24">
        <v>30187170</v>
      </c>
      <c r="G43" s="24">
        <v>207976</v>
      </c>
      <c r="H43" s="24">
        <v>3478951</v>
      </c>
      <c r="I43" s="24">
        <v>3682473</v>
      </c>
      <c r="J43" s="24">
        <v>7369400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7369400</v>
      </c>
      <c r="X43" s="24">
        <v>9056151</v>
      </c>
      <c r="Y43" s="24">
        <v>-1686751</v>
      </c>
      <c r="Z43" s="6">
        <v>-18.63</v>
      </c>
      <c r="AA43" s="22">
        <v>30187170</v>
      </c>
    </row>
    <row r="44" spans="1:27" ht="13.5">
      <c r="A44" s="5" t="s">
        <v>48</v>
      </c>
      <c r="B44" s="3"/>
      <c r="C44" s="22">
        <v>8457614</v>
      </c>
      <c r="D44" s="22"/>
      <c r="E44" s="23">
        <v>7202990</v>
      </c>
      <c r="F44" s="24">
        <v>7202990</v>
      </c>
      <c r="G44" s="24">
        <v>294897</v>
      </c>
      <c r="H44" s="24">
        <v>449329</v>
      </c>
      <c r="I44" s="24">
        <v>291870</v>
      </c>
      <c r="J44" s="24">
        <v>1036096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1036096</v>
      </c>
      <c r="X44" s="24">
        <v>2160897</v>
      </c>
      <c r="Y44" s="24">
        <v>-1124801</v>
      </c>
      <c r="Z44" s="6">
        <v>-52.05</v>
      </c>
      <c r="AA44" s="22">
        <v>7202990</v>
      </c>
    </row>
    <row r="45" spans="1:27" ht="13.5">
      <c r="A45" s="5" t="s">
        <v>49</v>
      </c>
      <c r="B45" s="3"/>
      <c r="C45" s="25">
        <v>5212370</v>
      </c>
      <c r="D45" s="25"/>
      <c r="E45" s="26">
        <v>4626790</v>
      </c>
      <c r="F45" s="27">
        <v>4626790</v>
      </c>
      <c r="G45" s="27">
        <v>145842</v>
      </c>
      <c r="H45" s="27">
        <v>224677</v>
      </c>
      <c r="I45" s="27">
        <v>166383</v>
      </c>
      <c r="J45" s="27">
        <v>536902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536902</v>
      </c>
      <c r="X45" s="27">
        <v>1388037</v>
      </c>
      <c r="Y45" s="27">
        <v>-851135</v>
      </c>
      <c r="Z45" s="7">
        <v>-61.32</v>
      </c>
      <c r="AA45" s="25">
        <v>4626790</v>
      </c>
    </row>
    <row r="46" spans="1:27" ht="13.5">
      <c r="A46" s="5" t="s">
        <v>50</v>
      </c>
      <c r="B46" s="3"/>
      <c r="C46" s="22">
        <v>7150304</v>
      </c>
      <c r="D46" s="22"/>
      <c r="E46" s="23">
        <v>2580890</v>
      </c>
      <c r="F46" s="24">
        <v>2580890</v>
      </c>
      <c r="G46" s="24">
        <v>87323</v>
      </c>
      <c r="H46" s="24">
        <v>118069</v>
      </c>
      <c r="I46" s="24">
        <v>119464</v>
      </c>
      <c r="J46" s="24">
        <v>324856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324856</v>
      </c>
      <c r="X46" s="24">
        <v>774267</v>
      </c>
      <c r="Y46" s="24">
        <v>-449411</v>
      </c>
      <c r="Z46" s="6">
        <v>-58.04</v>
      </c>
      <c r="AA46" s="22">
        <v>2580890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148897655</v>
      </c>
      <c r="D48" s="40">
        <f>+D28+D32+D38+D42+D47</f>
        <v>0</v>
      </c>
      <c r="E48" s="41">
        <f t="shared" si="9"/>
        <v>114156010</v>
      </c>
      <c r="F48" s="42">
        <f t="shared" si="9"/>
        <v>114156010</v>
      </c>
      <c r="G48" s="42">
        <f t="shared" si="9"/>
        <v>3899183</v>
      </c>
      <c r="H48" s="42">
        <f t="shared" si="9"/>
        <v>8608189</v>
      </c>
      <c r="I48" s="42">
        <f t="shared" si="9"/>
        <v>8932288</v>
      </c>
      <c r="J48" s="42">
        <f t="shared" si="9"/>
        <v>21439660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21439660</v>
      </c>
      <c r="X48" s="42">
        <f t="shared" si="9"/>
        <v>34246803</v>
      </c>
      <c r="Y48" s="42">
        <f t="shared" si="9"/>
        <v>-12807143</v>
      </c>
      <c r="Z48" s="43">
        <f>+IF(X48&lt;&gt;0,+(Y48/X48)*100,0)</f>
        <v>-37.39660896230227</v>
      </c>
      <c r="AA48" s="40">
        <f>+AA28+AA32+AA38+AA42+AA47</f>
        <v>114156010</v>
      </c>
    </row>
    <row r="49" spans="1:27" ht="13.5">
      <c r="A49" s="14" t="s">
        <v>58</v>
      </c>
      <c r="B49" s="15"/>
      <c r="C49" s="44">
        <f aca="true" t="shared" si="10" ref="C49:Y49">+C25-C48</f>
        <v>2170576</v>
      </c>
      <c r="D49" s="44">
        <f>+D25-D48</f>
        <v>0</v>
      </c>
      <c r="E49" s="45">
        <f t="shared" si="10"/>
        <v>24866150</v>
      </c>
      <c r="F49" s="46">
        <f t="shared" si="10"/>
        <v>24866150</v>
      </c>
      <c r="G49" s="46">
        <f t="shared" si="10"/>
        <v>17235385</v>
      </c>
      <c r="H49" s="46">
        <f t="shared" si="10"/>
        <v>-2488719</v>
      </c>
      <c r="I49" s="46">
        <f t="shared" si="10"/>
        <v>-6020524</v>
      </c>
      <c r="J49" s="46">
        <f t="shared" si="10"/>
        <v>8726142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8726142</v>
      </c>
      <c r="X49" s="46">
        <f>IF(F25=F48,0,X25-X48)</f>
        <v>7459845</v>
      </c>
      <c r="Y49" s="46">
        <f t="shared" si="10"/>
        <v>1266297</v>
      </c>
      <c r="Z49" s="47">
        <f>+IF(X49&lt;&gt;0,+(Y49/X49)*100,0)</f>
        <v>16.97484331108756</v>
      </c>
      <c r="AA49" s="44">
        <f>+AA25-AA48</f>
        <v>24866150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229153175</v>
      </c>
      <c r="D5" s="19">
        <f>SUM(D6:D8)</f>
        <v>0</v>
      </c>
      <c r="E5" s="20">
        <f t="shared" si="0"/>
        <v>109579971</v>
      </c>
      <c r="F5" s="21">
        <f t="shared" si="0"/>
        <v>109579971</v>
      </c>
      <c r="G5" s="21">
        <f t="shared" si="0"/>
        <v>24042186</v>
      </c>
      <c r="H5" s="21">
        <f t="shared" si="0"/>
        <v>2973691</v>
      </c>
      <c r="I5" s="21">
        <f t="shared" si="0"/>
        <v>2524657</v>
      </c>
      <c r="J5" s="21">
        <f t="shared" si="0"/>
        <v>29540534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29540534</v>
      </c>
      <c r="X5" s="21">
        <f t="shared" si="0"/>
        <v>34467398</v>
      </c>
      <c r="Y5" s="21">
        <f t="shared" si="0"/>
        <v>-4926864</v>
      </c>
      <c r="Z5" s="4">
        <f>+IF(X5&lt;&gt;0,+(Y5/X5)*100,0)</f>
        <v>-14.294273098305826</v>
      </c>
      <c r="AA5" s="19">
        <f>SUM(AA6:AA8)</f>
        <v>109579971</v>
      </c>
    </row>
    <row r="6" spans="1:27" ht="13.5">
      <c r="A6" s="5" t="s">
        <v>33</v>
      </c>
      <c r="B6" s="3"/>
      <c r="C6" s="22">
        <v>199801840</v>
      </c>
      <c r="D6" s="22"/>
      <c r="E6" s="23">
        <v>273600</v>
      </c>
      <c r="F6" s="24">
        <v>273600</v>
      </c>
      <c r="G6" s="24">
        <v>368</v>
      </c>
      <c r="H6" s="24">
        <v>553</v>
      </c>
      <c r="I6" s="24">
        <v>645</v>
      </c>
      <c r="J6" s="24">
        <v>1566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1566</v>
      </c>
      <c r="X6" s="24">
        <v>40899</v>
      </c>
      <c r="Y6" s="24">
        <v>-39333</v>
      </c>
      <c r="Z6" s="6">
        <v>-96.17</v>
      </c>
      <c r="AA6" s="22">
        <v>273600</v>
      </c>
    </row>
    <row r="7" spans="1:27" ht="13.5">
      <c r="A7" s="5" t="s">
        <v>34</v>
      </c>
      <c r="B7" s="3"/>
      <c r="C7" s="25">
        <v>29351335</v>
      </c>
      <c r="D7" s="25"/>
      <c r="E7" s="26">
        <v>99072790</v>
      </c>
      <c r="F7" s="27">
        <v>99072790</v>
      </c>
      <c r="G7" s="27">
        <v>23977577</v>
      </c>
      <c r="H7" s="27">
        <v>2877673</v>
      </c>
      <c r="I7" s="27">
        <v>2446078</v>
      </c>
      <c r="J7" s="27">
        <v>29301328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29301328</v>
      </c>
      <c r="X7" s="27">
        <v>31169828</v>
      </c>
      <c r="Y7" s="27">
        <v>-1868500</v>
      </c>
      <c r="Z7" s="7">
        <v>-5.99</v>
      </c>
      <c r="AA7" s="25">
        <v>99072790</v>
      </c>
    </row>
    <row r="8" spans="1:27" ht="13.5">
      <c r="A8" s="5" t="s">
        <v>35</v>
      </c>
      <c r="B8" s="3"/>
      <c r="C8" s="22"/>
      <c r="D8" s="22"/>
      <c r="E8" s="23">
        <v>10233581</v>
      </c>
      <c r="F8" s="24">
        <v>10233581</v>
      </c>
      <c r="G8" s="24">
        <v>64241</v>
      </c>
      <c r="H8" s="24">
        <v>95465</v>
      </c>
      <c r="I8" s="24">
        <v>77934</v>
      </c>
      <c r="J8" s="24">
        <v>237640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237640</v>
      </c>
      <c r="X8" s="24">
        <v>3256671</v>
      </c>
      <c r="Y8" s="24">
        <v>-3019031</v>
      </c>
      <c r="Z8" s="6">
        <v>-92.7</v>
      </c>
      <c r="AA8" s="22">
        <v>10233581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18136229</v>
      </c>
      <c r="F9" s="21">
        <f t="shared" si="1"/>
        <v>18136229</v>
      </c>
      <c r="G9" s="21">
        <f t="shared" si="1"/>
        <v>432361</v>
      </c>
      <c r="H9" s="21">
        <f t="shared" si="1"/>
        <v>446814</v>
      </c>
      <c r="I9" s="21">
        <f t="shared" si="1"/>
        <v>536519</v>
      </c>
      <c r="J9" s="21">
        <f t="shared" si="1"/>
        <v>1415694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1415694</v>
      </c>
      <c r="X9" s="21">
        <f t="shared" si="1"/>
        <v>5476955</v>
      </c>
      <c r="Y9" s="21">
        <f t="shared" si="1"/>
        <v>-4061261</v>
      </c>
      <c r="Z9" s="4">
        <f>+IF(X9&lt;&gt;0,+(Y9/X9)*100,0)</f>
        <v>-74.15180515450648</v>
      </c>
      <c r="AA9" s="19">
        <f>SUM(AA10:AA14)</f>
        <v>18136229</v>
      </c>
    </row>
    <row r="10" spans="1:27" ht="13.5">
      <c r="A10" s="5" t="s">
        <v>37</v>
      </c>
      <c r="B10" s="3"/>
      <c r="C10" s="22"/>
      <c r="D10" s="22"/>
      <c r="E10" s="23">
        <v>6433375</v>
      </c>
      <c r="F10" s="24">
        <v>6433375</v>
      </c>
      <c r="G10" s="24">
        <v>48156</v>
      </c>
      <c r="H10" s="24">
        <v>72782</v>
      </c>
      <c r="I10" s="24">
        <v>48038</v>
      </c>
      <c r="J10" s="24">
        <v>168976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168976</v>
      </c>
      <c r="X10" s="24">
        <v>2094677</v>
      </c>
      <c r="Y10" s="24">
        <v>-1925701</v>
      </c>
      <c r="Z10" s="6">
        <v>-91.93</v>
      </c>
      <c r="AA10" s="22">
        <v>6433375</v>
      </c>
    </row>
    <row r="11" spans="1:27" ht="13.5">
      <c r="A11" s="5" t="s">
        <v>38</v>
      </c>
      <c r="B11" s="3"/>
      <c r="C11" s="22"/>
      <c r="D11" s="22"/>
      <c r="E11" s="23">
        <v>2479354</v>
      </c>
      <c r="F11" s="24">
        <v>2479354</v>
      </c>
      <c r="G11" s="24">
        <v>79355</v>
      </c>
      <c r="H11" s="24">
        <v>80272</v>
      </c>
      <c r="I11" s="24">
        <v>123497</v>
      </c>
      <c r="J11" s="24">
        <v>283124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283124</v>
      </c>
      <c r="X11" s="24">
        <v>452987</v>
      </c>
      <c r="Y11" s="24">
        <v>-169863</v>
      </c>
      <c r="Z11" s="6">
        <v>-37.5</v>
      </c>
      <c r="AA11" s="22">
        <v>2479354</v>
      </c>
    </row>
    <row r="12" spans="1:27" ht="13.5">
      <c r="A12" s="5" t="s">
        <v>39</v>
      </c>
      <c r="B12" s="3"/>
      <c r="C12" s="22"/>
      <c r="D12" s="22"/>
      <c r="E12" s="23">
        <v>1480500</v>
      </c>
      <c r="F12" s="24">
        <v>1480500</v>
      </c>
      <c r="G12" s="24">
        <v>280468</v>
      </c>
      <c r="H12" s="24">
        <v>269378</v>
      </c>
      <c r="I12" s="24">
        <v>340486</v>
      </c>
      <c r="J12" s="24">
        <v>890332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890332</v>
      </c>
      <c r="X12" s="24">
        <v>370125</v>
      </c>
      <c r="Y12" s="24">
        <v>520207</v>
      </c>
      <c r="Z12" s="6">
        <v>140.55</v>
      </c>
      <c r="AA12" s="22">
        <v>1480500</v>
      </c>
    </row>
    <row r="13" spans="1:27" ht="13.5">
      <c r="A13" s="5" t="s">
        <v>40</v>
      </c>
      <c r="B13" s="3"/>
      <c r="C13" s="22"/>
      <c r="D13" s="22"/>
      <c r="E13" s="23">
        <v>7743000</v>
      </c>
      <c r="F13" s="24">
        <v>7743000</v>
      </c>
      <c r="G13" s="24">
        <v>24382</v>
      </c>
      <c r="H13" s="24">
        <v>24382</v>
      </c>
      <c r="I13" s="24">
        <v>24498</v>
      </c>
      <c r="J13" s="24">
        <v>73262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73262</v>
      </c>
      <c r="X13" s="24">
        <v>2559166</v>
      </c>
      <c r="Y13" s="24">
        <v>-2485904</v>
      </c>
      <c r="Z13" s="6">
        <v>-97.14</v>
      </c>
      <c r="AA13" s="22">
        <v>7743000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5405250</v>
      </c>
      <c r="F15" s="21">
        <f t="shared" si="2"/>
        <v>5405250</v>
      </c>
      <c r="G15" s="21">
        <f t="shared" si="2"/>
        <v>612927</v>
      </c>
      <c r="H15" s="21">
        <f t="shared" si="2"/>
        <v>441808</v>
      </c>
      <c r="I15" s="21">
        <f t="shared" si="2"/>
        <v>-102583</v>
      </c>
      <c r="J15" s="21">
        <f t="shared" si="2"/>
        <v>952152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952152</v>
      </c>
      <c r="X15" s="21">
        <f t="shared" si="2"/>
        <v>1439893</v>
      </c>
      <c r="Y15" s="21">
        <f t="shared" si="2"/>
        <v>-487741</v>
      </c>
      <c r="Z15" s="4">
        <f>+IF(X15&lt;&gt;0,+(Y15/X15)*100,0)</f>
        <v>-33.873419761051686</v>
      </c>
      <c r="AA15" s="19">
        <f>SUM(AA16:AA18)</f>
        <v>5405250</v>
      </c>
    </row>
    <row r="16" spans="1:27" ht="13.5">
      <c r="A16" s="5" t="s">
        <v>43</v>
      </c>
      <c r="B16" s="3"/>
      <c r="C16" s="22"/>
      <c r="D16" s="22"/>
      <c r="E16" s="23">
        <v>477050</v>
      </c>
      <c r="F16" s="24">
        <v>477050</v>
      </c>
      <c r="G16" s="24">
        <v>20497</v>
      </c>
      <c r="H16" s="24">
        <v>29056</v>
      </c>
      <c r="I16" s="24">
        <v>46218</v>
      </c>
      <c r="J16" s="24">
        <v>95771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95771</v>
      </c>
      <c r="X16" s="24">
        <v>119259</v>
      </c>
      <c r="Y16" s="24">
        <v>-23488</v>
      </c>
      <c r="Z16" s="6">
        <v>-19.69</v>
      </c>
      <c r="AA16" s="22">
        <v>477050</v>
      </c>
    </row>
    <row r="17" spans="1:27" ht="13.5">
      <c r="A17" s="5" t="s">
        <v>44</v>
      </c>
      <c r="B17" s="3"/>
      <c r="C17" s="22"/>
      <c r="D17" s="22"/>
      <c r="E17" s="23">
        <v>4928200</v>
      </c>
      <c r="F17" s="24">
        <v>4928200</v>
      </c>
      <c r="G17" s="24">
        <v>592430</v>
      </c>
      <c r="H17" s="24">
        <v>412752</v>
      </c>
      <c r="I17" s="24">
        <v>-148801</v>
      </c>
      <c r="J17" s="24">
        <v>856381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856381</v>
      </c>
      <c r="X17" s="24">
        <v>1320634</v>
      </c>
      <c r="Y17" s="24">
        <v>-464253</v>
      </c>
      <c r="Z17" s="6">
        <v>-35.15</v>
      </c>
      <c r="AA17" s="22">
        <v>4928200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118499554</v>
      </c>
      <c r="F19" s="21">
        <f t="shared" si="3"/>
        <v>118499554</v>
      </c>
      <c r="G19" s="21">
        <f t="shared" si="3"/>
        <v>10016366</v>
      </c>
      <c r="H19" s="21">
        <f t="shared" si="3"/>
        <v>10698164</v>
      </c>
      <c r="I19" s="21">
        <f t="shared" si="3"/>
        <v>9683369</v>
      </c>
      <c r="J19" s="21">
        <f t="shared" si="3"/>
        <v>30397899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30397899</v>
      </c>
      <c r="X19" s="21">
        <f t="shared" si="3"/>
        <v>31026565</v>
      </c>
      <c r="Y19" s="21">
        <f t="shared" si="3"/>
        <v>-628666</v>
      </c>
      <c r="Z19" s="4">
        <f>+IF(X19&lt;&gt;0,+(Y19/X19)*100,0)</f>
        <v>-2.0262185001787985</v>
      </c>
      <c r="AA19" s="19">
        <f>SUM(AA20:AA23)</f>
        <v>118499554</v>
      </c>
    </row>
    <row r="20" spans="1:27" ht="13.5">
      <c r="A20" s="5" t="s">
        <v>47</v>
      </c>
      <c r="B20" s="3"/>
      <c r="C20" s="22"/>
      <c r="D20" s="22"/>
      <c r="E20" s="23">
        <v>80964765</v>
      </c>
      <c r="F20" s="24">
        <v>80964765</v>
      </c>
      <c r="G20" s="24">
        <v>6707540</v>
      </c>
      <c r="H20" s="24">
        <v>7310868</v>
      </c>
      <c r="I20" s="24">
        <v>6509783</v>
      </c>
      <c r="J20" s="24">
        <v>20528191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20528191</v>
      </c>
      <c r="X20" s="24">
        <v>20206469</v>
      </c>
      <c r="Y20" s="24">
        <v>321722</v>
      </c>
      <c r="Z20" s="6">
        <v>1.59</v>
      </c>
      <c r="AA20" s="22">
        <v>80964765</v>
      </c>
    </row>
    <row r="21" spans="1:27" ht="13.5">
      <c r="A21" s="5" t="s">
        <v>48</v>
      </c>
      <c r="B21" s="3"/>
      <c r="C21" s="22"/>
      <c r="D21" s="22"/>
      <c r="E21" s="23">
        <v>13172285</v>
      </c>
      <c r="F21" s="24">
        <v>13172285</v>
      </c>
      <c r="G21" s="24">
        <v>922716</v>
      </c>
      <c r="H21" s="24">
        <v>1131171</v>
      </c>
      <c r="I21" s="24">
        <v>1043649</v>
      </c>
      <c r="J21" s="24">
        <v>3097536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3097536</v>
      </c>
      <c r="X21" s="24">
        <v>2411775</v>
      </c>
      <c r="Y21" s="24">
        <v>685761</v>
      </c>
      <c r="Z21" s="6">
        <v>28.43</v>
      </c>
      <c r="AA21" s="22">
        <v>13172285</v>
      </c>
    </row>
    <row r="22" spans="1:27" ht="13.5">
      <c r="A22" s="5" t="s">
        <v>49</v>
      </c>
      <c r="B22" s="3"/>
      <c r="C22" s="25"/>
      <c r="D22" s="25"/>
      <c r="E22" s="26">
        <v>13089690</v>
      </c>
      <c r="F22" s="27">
        <v>13089690</v>
      </c>
      <c r="G22" s="27">
        <v>1158943</v>
      </c>
      <c r="H22" s="27">
        <v>1093346</v>
      </c>
      <c r="I22" s="27">
        <v>1106182</v>
      </c>
      <c r="J22" s="27">
        <v>3358471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3358471</v>
      </c>
      <c r="X22" s="27">
        <v>4474797</v>
      </c>
      <c r="Y22" s="27">
        <v>-1116326</v>
      </c>
      <c r="Z22" s="7">
        <v>-24.95</v>
      </c>
      <c r="AA22" s="25">
        <v>13089690</v>
      </c>
    </row>
    <row r="23" spans="1:27" ht="13.5">
      <c r="A23" s="5" t="s">
        <v>50</v>
      </c>
      <c r="B23" s="3"/>
      <c r="C23" s="22"/>
      <c r="D23" s="22"/>
      <c r="E23" s="23">
        <v>11272814</v>
      </c>
      <c r="F23" s="24">
        <v>11272814</v>
      </c>
      <c r="G23" s="24">
        <v>1227167</v>
      </c>
      <c r="H23" s="24">
        <v>1162779</v>
      </c>
      <c r="I23" s="24">
        <v>1023755</v>
      </c>
      <c r="J23" s="24">
        <v>3413701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3413701</v>
      </c>
      <c r="X23" s="24">
        <v>3933524</v>
      </c>
      <c r="Y23" s="24">
        <v>-519823</v>
      </c>
      <c r="Z23" s="6">
        <v>-13.22</v>
      </c>
      <c r="AA23" s="22">
        <v>11272814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229153175</v>
      </c>
      <c r="D25" s="40">
        <f>+D5+D9+D15+D19+D24</f>
        <v>0</v>
      </c>
      <c r="E25" s="41">
        <f t="shared" si="4"/>
        <v>251621004</v>
      </c>
      <c r="F25" s="42">
        <f t="shared" si="4"/>
        <v>251621004</v>
      </c>
      <c r="G25" s="42">
        <f t="shared" si="4"/>
        <v>35103840</v>
      </c>
      <c r="H25" s="42">
        <f t="shared" si="4"/>
        <v>14560477</v>
      </c>
      <c r="I25" s="42">
        <f t="shared" si="4"/>
        <v>12641962</v>
      </c>
      <c r="J25" s="42">
        <f t="shared" si="4"/>
        <v>62306279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62306279</v>
      </c>
      <c r="X25" s="42">
        <f t="shared" si="4"/>
        <v>72410811</v>
      </c>
      <c r="Y25" s="42">
        <f t="shared" si="4"/>
        <v>-10104532</v>
      </c>
      <c r="Z25" s="43">
        <f>+IF(X25&lt;&gt;0,+(Y25/X25)*100,0)</f>
        <v>-13.954452188085561</v>
      </c>
      <c r="AA25" s="40">
        <f>+AA5+AA9+AA15+AA19+AA24</f>
        <v>251621004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202244984</v>
      </c>
      <c r="D28" s="19">
        <f>SUM(D29:D31)</f>
        <v>0</v>
      </c>
      <c r="E28" s="20">
        <f t="shared" si="5"/>
        <v>53907017</v>
      </c>
      <c r="F28" s="21">
        <f t="shared" si="5"/>
        <v>53907017</v>
      </c>
      <c r="G28" s="21">
        <f t="shared" si="5"/>
        <v>3222009</v>
      </c>
      <c r="H28" s="21">
        <f t="shared" si="5"/>
        <v>2789320</v>
      </c>
      <c r="I28" s="21">
        <f t="shared" si="5"/>
        <v>2788065</v>
      </c>
      <c r="J28" s="21">
        <f t="shared" si="5"/>
        <v>8799394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8799394</v>
      </c>
      <c r="X28" s="21">
        <f t="shared" si="5"/>
        <v>12562145</v>
      </c>
      <c r="Y28" s="21">
        <f t="shared" si="5"/>
        <v>-3762751</v>
      </c>
      <c r="Z28" s="4">
        <f>+IF(X28&lt;&gt;0,+(Y28/X28)*100,0)</f>
        <v>-29.953093201837746</v>
      </c>
      <c r="AA28" s="19">
        <f>SUM(AA29:AA31)</f>
        <v>53907017</v>
      </c>
    </row>
    <row r="29" spans="1:27" ht="13.5">
      <c r="A29" s="5" t="s">
        <v>33</v>
      </c>
      <c r="B29" s="3"/>
      <c r="C29" s="22">
        <v>202244984</v>
      </c>
      <c r="D29" s="22"/>
      <c r="E29" s="23">
        <v>12843580</v>
      </c>
      <c r="F29" s="24">
        <v>12843580</v>
      </c>
      <c r="G29" s="24">
        <v>1437429</v>
      </c>
      <c r="H29" s="24">
        <v>721015</v>
      </c>
      <c r="I29" s="24">
        <v>763809</v>
      </c>
      <c r="J29" s="24">
        <v>2922253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2922253</v>
      </c>
      <c r="X29" s="24">
        <v>3691924</v>
      </c>
      <c r="Y29" s="24">
        <v>-769671</v>
      </c>
      <c r="Z29" s="6">
        <v>-20.85</v>
      </c>
      <c r="AA29" s="22">
        <v>12843580</v>
      </c>
    </row>
    <row r="30" spans="1:27" ht="13.5">
      <c r="A30" s="5" t="s">
        <v>34</v>
      </c>
      <c r="B30" s="3"/>
      <c r="C30" s="25"/>
      <c r="D30" s="25"/>
      <c r="E30" s="26">
        <v>26585817</v>
      </c>
      <c r="F30" s="27">
        <v>26585817</v>
      </c>
      <c r="G30" s="27">
        <v>1196821</v>
      </c>
      <c r="H30" s="27">
        <v>1429561</v>
      </c>
      <c r="I30" s="27">
        <v>1300332</v>
      </c>
      <c r="J30" s="27">
        <v>3926714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3926714</v>
      </c>
      <c r="X30" s="27">
        <v>5995519</v>
      </c>
      <c r="Y30" s="27">
        <v>-2068805</v>
      </c>
      <c r="Z30" s="7">
        <v>-34.51</v>
      </c>
      <c r="AA30" s="25">
        <v>26585817</v>
      </c>
    </row>
    <row r="31" spans="1:27" ht="13.5">
      <c r="A31" s="5" t="s">
        <v>35</v>
      </c>
      <c r="B31" s="3"/>
      <c r="C31" s="22"/>
      <c r="D31" s="22"/>
      <c r="E31" s="23">
        <v>14477620</v>
      </c>
      <c r="F31" s="24">
        <v>14477620</v>
      </c>
      <c r="G31" s="24">
        <v>587759</v>
      </c>
      <c r="H31" s="24">
        <v>638744</v>
      </c>
      <c r="I31" s="24">
        <v>723924</v>
      </c>
      <c r="J31" s="24">
        <v>1950427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1950427</v>
      </c>
      <c r="X31" s="24">
        <v>2874702</v>
      </c>
      <c r="Y31" s="24">
        <v>-924275</v>
      </c>
      <c r="Z31" s="6">
        <v>-32.15</v>
      </c>
      <c r="AA31" s="22">
        <v>14477620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30051992</v>
      </c>
      <c r="F32" s="21">
        <f t="shared" si="6"/>
        <v>30051992</v>
      </c>
      <c r="G32" s="21">
        <f t="shared" si="6"/>
        <v>1446315</v>
      </c>
      <c r="H32" s="21">
        <f t="shared" si="6"/>
        <v>1749655</v>
      </c>
      <c r="I32" s="21">
        <f t="shared" si="6"/>
        <v>1765500</v>
      </c>
      <c r="J32" s="21">
        <f t="shared" si="6"/>
        <v>4961470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4961470</v>
      </c>
      <c r="X32" s="21">
        <f t="shared" si="6"/>
        <v>6965369</v>
      </c>
      <c r="Y32" s="21">
        <f t="shared" si="6"/>
        <v>-2003899</v>
      </c>
      <c r="Z32" s="4">
        <f>+IF(X32&lt;&gt;0,+(Y32/X32)*100,0)</f>
        <v>-28.769459306463162</v>
      </c>
      <c r="AA32" s="19">
        <f>SUM(AA33:AA37)</f>
        <v>30051992</v>
      </c>
    </row>
    <row r="33" spans="1:27" ht="13.5">
      <c r="A33" s="5" t="s">
        <v>37</v>
      </c>
      <c r="B33" s="3"/>
      <c r="C33" s="22"/>
      <c r="D33" s="22"/>
      <c r="E33" s="23">
        <v>10541840</v>
      </c>
      <c r="F33" s="24">
        <v>10541840</v>
      </c>
      <c r="G33" s="24">
        <v>631260</v>
      </c>
      <c r="H33" s="24">
        <v>780308</v>
      </c>
      <c r="I33" s="24">
        <v>839124</v>
      </c>
      <c r="J33" s="24">
        <v>2250692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2250692</v>
      </c>
      <c r="X33" s="24">
        <v>2394402</v>
      </c>
      <c r="Y33" s="24">
        <v>-143710</v>
      </c>
      <c r="Z33" s="6">
        <v>-6</v>
      </c>
      <c r="AA33" s="22">
        <v>10541840</v>
      </c>
    </row>
    <row r="34" spans="1:27" ht="13.5">
      <c r="A34" s="5" t="s">
        <v>38</v>
      </c>
      <c r="B34" s="3"/>
      <c r="C34" s="22"/>
      <c r="D34" s="22"/>
      <c r="E34" s="23">
        <v>4892266</v>
      </c>
      <c r="F34" s="24">
        <v>4892266</v>
      </c>
      <c r="G34" s="24">
        <v>250593</v>
      </c>
      <c r="H34" s="24">
        <v>322145</v>
      </c>
      <c r="I34" s="24">
        <v>289507</v>
      </c>
      <c r="J34" s="24">
        <v>862245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862245</v>
      </c>
      <c r="X34" s="24">
        <v>1036638</v>
      </c>
      <c r="Y34" s="24">
        <v>-174393</v>
      </c>
      <c r="Z34" s="6">
        <v>-16.82</v>
      </c>
      <c r="AA34" s="22">
        <v>4892266</v>
      </c>
    </row>
    <row r="35" spans="1:27" ht="13.5">
      <c r="A35" s="5" t="s">
        <v>39</v>
      </c>
      <c r="B35" s="3"/>
      <c r="C35" s="22"/>
      <c r="D35" s="22"/>
      <c r="E35" s="23">
        <v>6411094</v>
      </c>
      <c r="F35" s="24">
        <v>6411094</v>
      </c>
      <c r="G35" s="24">
        <v>515107</v>
      </c>
      <c r="H35" s="24">
        <v>600741</v>
      </c>
      <c r="I35" s="24">
        <v>611298</v>
      </c>
      <c r="J35" s="24">
        <v>1727146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1727146</v>
      </c>
      <c r="X35" s="24">
        <v>1503245</v>
      </c>
      <c r="Y35" s="24">
        <v>223901</v>
      </c>
      <c r="Z35" s="6">
        <v>14.89</v>
      </c>
      <c r="AA35" s="22">
        <v>6411094</v>
      </c>
    </row>
    <row r="36" spans="1:27" ht="13.5">
      <c r="A36" s="5" t="s">
        <v>40</v>
      </c>
      <c r="B36" s="3"/>
      <c r="C36" s="22"/>
      <c r="D36" s="22"/>
      <c r="E36" s="23">
        <v>8206792</v>
      </c>
      <c r="F36" s="24">
        <v>8206792</v>
      </c>
      <c r="G36" s="24">
        <v>49355</v>
      </c>
      <c r="H36" s="24">
        <v>46461</v>
      </c>
      <c r="I36" s="24">
        <v>25571</v>
      </c>
      <c r="J36" s="24">
        <v>121387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121387</v>
      </c>
      <c r="X36" s="24">
        <v>2031084</v>
      </c>
      <c r="Y36" s="24">
        <v>-1909697</v>
      </c>
      <c r="Z36" s="6">
        <v>-94.02</v>
      </c>
      <c r="AA36" s="22">
        <v>8206792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25002476</v>
      </c>
      <c r="F38" s="21">
        <f t="shared" si="7"/>
        <v>25002476</v>
      </c>
      <c r="G38" s="21">
        <f t="shared" si="7"/>
        <v>1507720</v>
      </c>
      <c r="H38" s="21">
        <f t="shared" si="7"/>
        <v>1739910</v>
      </c>
      <c r="I38" s="21">
        <f t="shared" si="7"/>
        <v>1743903</v>
      </c>
      <c r="J38" s="21">
        <f t="shared" si="7"/>
        <v>4991533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4991533</v>
      </c>
      <c r="X38" s="21">
        <f t="shared" si="7"/>
        <v>4988622</v>
      </c>
      <c r="Y38" s="21">
        <f t="shared" si="7"/>
        <v>2911</v>
      </c>
      <c r="Z38" s="4">
        <f>+IF(X38&lt;&gt;0,+(Y38/X38)*100,0)</f>
        <v>0.05835278760347046</v>
      </c>
      <c r="AA38" s="19">
        <f>SUM(AA39:AA41)</f>
        <v>25002476</v>
      </c>
    </row>
    <row r="39" spans="1:27" ht="13.5">
      <c r="A39" s="5" t="s">
        <v>43</v>
      </c>
      <c r="B39" s="3"/>
      <c r="C39" s="22"/>
      <c r="D39" s="22"/>
      <c r="E39" s="23">
        <v>4763382</v>
      </c>
      <c r="F39" s="24">
        <v>4763382</v>
      </c>
      <c r="G39" s="24">
        <v>320569</v>
      </c>
      <c r="H39" s="24">
        <v>341508</v>
      </c>
      <c r="I39" s="24">
        <v>343521</v>
      </c>
      <c r="J39" s="24">
        <v>1005598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1005598</v>
      </c>
      <c r="X39" s="24">
        <v>1108728</v>
      </c>
      <c r="Y39" s="24">
        <v>-103130</v>
      </c>
      <c r="Z39" s="6">
        <v>-9.3</v>
      </c>
      <c r="AA39" s="22">
        <v>4763382</v>
      </c>
    </row>
    <row r="40" spans="1:27" ht="13.5">
      <c r="A40" s="5" t="s">
        <v>44</v>
      </c>
      <c r="B40" s="3"/>
      <c r="C40" s="22"/>
      <c r="D40" s="22"/>
      <c r="E40" s="23">
        <v>20239094</v>
      </c>
      <c r="F40" s="24">
        <v>20239094</v>
      </c>
      <c r="G40" s="24">
        <v>1187151</v>
      </c>
      <c r="H40" s="24">
        <v>1398402</v>
      </c>
      <c r="I40" s="24">
        <v>1400382</v>
      </c>
      <c r="J40" s="24">
        <v>3985935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3985935</v>
      </c>
      <c r="X40" s="24">
        <v>3879894</v>
      </c>
      <c r="Y40" s="24">
        <v>106041</v>
      </c>
      <c r="Z40" s="6">
        <v>2.73</v>
      </c>
      <c r="AA40" s="22">
        <v>20239094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116568889</v>
      </c>
      <c r="F42" s="21">
        <f t="shared" si="8"/>
        <v>116568889</v>
      </c>
      <c r="G42" s="21">
        <f t="shared" si="8"/>
        <v>8678984</v>
      </c>
      <c r="H42" s="21">
        <f t="shared" si="8"/>
        <v>10252824</v>
      </c>
      <c r="I42" s="21">
        <f t="shared" si="8"/>
        <v>9682031</v>
      </c>
      <c r="J42" s="21">
        <f t="shared" si="8"/>
        <v>28613839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28613839</v>
      </c>
      <c r="X42" s="21">
        <f t="shared" si="8"/>
        <v>25702071</v>
      </c>
      <c r="Y42" s="21">
        <f t="shared" si="8"/>
        <v>2911768</v>
      </c>
      <c r="Z42" s="4">
        <f>+IF(X42&lt;&gt;0,+(Y42/X42)*100,0)</f>
        <v>11.328923649771259</v>
      </c>
      <c r="AA42" s="19">
        <f>SUM(AA43:AA46)</f>
        <v>116568889</v>
      </c>
    </row>
    <row r="43" spans="1:27" ht="13.5">
      <c r="A43" s="5" t="s">
        <v>47</v>
      </c>
      <c r="B43" s="3"/>
      <c r="C43" s="22"/>
      <c r="D43" s="22"/>
      <c r="E43" s="23">
        <v>76886194</v>
      </c>
      <c r="F43" s="24">
        <v>76886194</v>
      </c>
      <c r="G43" s="24">
        <v>6822710</v>
      </c>
      <c r="H43" s="24">
        <v>8499289</v>
      </c>
      <c r="I43" s="24">
        <v>7799867</v>
      </c>
      <c r="J43" s="24">
        <v>23121866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23121866</v>
      </c>
      <c r="X43" s="24">
        <v>18737167</v>
      </c>
      <c r="Y43" s="24">
        <v>4384699</v>
      </c>
      <c r="Z43" s="6">
        <v>23.4</v>
      </c>
      <c r="AA43" s="22">
        <v>76886194</v>
      </c>
    </row>
    <row r="44" spans="1:27" ht="13.5">
      <c r="A44" s="5" t="s">
        <v>48</v>
      </c>
      <c r="B44" s="3"/>
      <c r="C44" s="22"/>
      <c r="D44" s="22"/>
      <c r="E44" s="23">
        <v>14575768</v>
      </c>
      <c r="F44" s="24">
        <v>14575768</v>
      </c>
      <c r="G44" s="24">
        <v>1210065</v>
      </c>
      <c r="H44" s="24">
        <v>836893</v>
      </c>
      <c r="I44" s="24">
        <v>1016153</v>
      </c>
      <c r="J44" s="24">
        <v>3063111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3063111</v>
      </c>
      <c r="X44" s="24">
        <v>2868088</v>
      </c>
      <c r="Y44" s="24">
        <v>195023</v>
      </c>
      <c r="Z44" s="6">
        <v>6.8</v>
      </c>
      <c r="AA44" s="22">
        <v>14575768</v>
      </c>
    </row>
    <row r="45" spans="1:27" ht="13.5">
      <c r="A45" s="5" t="s">
        <v>49</v>
      </c>
      <c r="B45" s="3"/>
      <c r="C45" s="25"/>
      <c r="D45" s="25"/>
      <c r="E45" s="26">
        <v>10481107</v>
      </c>
      <c r="F45" s="27">
        <v>10481107</v>
      </c>
      <c r="G45" s="27">
        <v>287582</v>
      </c>
      <c r="H45" s="27">
        <v>457255</v>
      </c>
      <c r="I45" s="27">
        <v>402917</v>
      </c>
      <c r="J45" s="27">
        <v>1147754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1147754</v>
      </c>
      <c r="X45" s="27">
        <v>1408137</v>
      </c>
      <c r="Y45" s="27">
        <v>-260383</v>
      </c>
      <c r="Z45" s="7">
        <v>-18.49</v>
      </c>
      <c r="AA45" s="25">
        <v>10481107</v>
      </c>
    </row>
    <row r="46" spans="1:27" ht="13.5">
      <c r="A46" s="5" t="s">
        <v>50</v>
      </c>
      <c r="B46" s="3"/>
      <c r="C46" s="22"/>
      <c r="D46" s="22"/>
      <c r="E46" s="23">
        <v>14625820</v>
      </c>
      <c r="F46" s="24">
        <v>14625820</v>
      </c>
      <c r="G46" s="24">
        <v>358627</v>
      </c>
      <c r="H46" s="24">
        <v>459387</v>
      </c>
      <c r="I46" s="24">
        <v>463094</v>
      </c>
      <c r="J46" s="24">
        <v>1281108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1281108</v>
      </c>
      <c r="X46" s="24">
        <v>2688679</v>
      </c>
      <c r="Y46" s="24">
        <v>-1407571</v>
      </c>
      <c r="Z46" s="6">
        <v>-52.35</v>
      </c>
      <c r="AA46" s="22">
        <v>14625820</v>
      </c>
    </row>
    <row r="47" spans="1:27" ht="13.5">
      <c r="A47" s="2" t="s">
        <v>51</v>
      </c>
      <c r="B47" s="8" t="s">
        <v>52</v>
      </c>
      <c r="C47" s="19"/>
      <c r="D47" s="19"/>
      <c r="E47" s="20">
        <v>1226676</v>
      </c>
      <c r="F47" s="21">
        <v>1226676</v>
      </c>
      <c r="G47" s="21">
        <v>27394</v>
      </c>
      <c r="H47" s="21">
        <v>251552</v>
      </c>
      <c r="I47" s="21">
        <v>27394</v>
      </c>
      <c r="J47" s="21">
        <v>306340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306340</v>
      </c>
      <c r="X47" s="21">
        <v>299664</v>
      </c>
      <c r="Y47" s="21">
        <v>6676</v>
      </c>
      <c r="Z47" s="4">
        <v>2.23</v>
      </c>
      <c r="AA47" s="19">
        <v>1226676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202244984</v>
      </c>
      <c r="D48" s="40">
        <f>+D28+D32+D38+D42+D47</f>
        <v>0</v>
      </c>
      <c r="E48" s="41">
        <f t="shared" si="9"/>
        <v>226757050</v>
      </c>
      <c r="F48" s="42">
        <f t="shared" si="9"/>
        <v>226757050</v>
      </c>
      <c r="G48" s="42">
        <f t="shared" si="9"/>
        <v>14882422</v>
      </c>
      <c r="H48" s="42">
        <f t="shared" si="9"/>
        <v>16783261</v>
      </c>
      <c r="I48" s="42">
        <f t="shared" si="9"/>
        <v>16006893</v>
      </c>
      <c r="J48" s="42">
        <f t="shared" si="9"/>
        <v>47672576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47672576</v>
      </c>
      <c r="X48" s="42">
        <f t="shared" si="9"/>
        <v>50517871</v>
      </c>
      <c r="Y48" s="42">
        <f t="shared" si="9"/>
        <v>-2845295</v>
      </c>
      <c r="Z48" s="43">
        <f>+IF(X48&lt;&gt;0,+(Y48/X48)*100,0)</f>
        <v>-5.632254375882151</v>
      </c>
      <c r="AA48" s="40">
        <f>+AA28+AA32+AA38+AA42+AA47</f>
        <v>226757050</v>
      </c>
    </row>
    <row r="49" spans="1:27" ht="13.5">
      <c r="A49" s="14" t="s">
        <v>58</v>
      </c>
      <c r="B49" s="15"/>
      <c r="C49" s="44">
        <f aca="true" t="shared" si="10" ref="C49:Y49">+C25-C48</f>
        <v>26908191</v>
      </c>
      <c r="D49" s="44">
        <f>+D25-D48</f>
        <v>0</v>
      </c>
      <c r="E49" s="45">
        <f t="shared" si="10"/>
        <v>24863954</v>
      </c>
      <c r="F49" s="46">
        <f t="shared" si="10"/>
        <v>24863954</v>
      </c>
      <c r="G49" s="46">
        <f t="shared" si="10"/>
        <v>20221418</v>
      </c>
      <c r="H49" s="46">
        <f t="shared" si="10"/>
        <v>-2222784</v>
      </c>
      <c r="I49" s="46">
        <f t="shared" si="10"/>
        <v>-3364931</v>
      </c>
      <c r="J49" s="46">
        <f t="shared" si="10"/>
        <v>14633703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14633703</v>
      </c>
      <c r="X49" s="46">
        <f>IF(F25=F48,0,X25-X48)</f>
        <v>21892940</v>
      </c>
      <c r="Y49" s="46">
        <f t="shared" si="10"/>
        <v>-7259237</v>
      </c>
      <c r="Z49" s="47">
        <f>+IF(X49&lt;&gt;0,+(Y49/X49)*100,0)</f>
        <v>-33.15789016915956</v>
      </c>
      <c r="AA49" s="44">
        <f>+AA25-AA48</f>
        <v>24863954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112447148</v>
      </c>
      <c r="D5" s="19">
        <f>SUM(D6:D8)</f>
        <v>0</v>
      </c>
      <c r="E5" s="20">
        <f t="shared" si="0"/>
        <v>100028908</v>
      </c>
      <c r="F5" s="21">
        <f t="shared" si="0"/>
        <v>100028908</v>
      </c>
      <c r="G5" s="21">
        <f t="shared" si="0"/>
        <v>73495319</v>
      </c>
      <c r="H5" s="21">
        <f t="shared" si="0"/>
        <v>418118</v>
      </c>
      <c r="I5" s="21">
        <f t="shared" si="0"/>
        <v>-233075</v>
      </c>
      <c r="J5" s="21">
        <f t="shared" si="0"/>
        <v>73680362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73680362</v>
      </c>
      <c r="X5" s="21">
        <f t="shared" si="0"/>
        <v>75234346</v>
      </c>
      <c r="Y5" s="21">
        <f t="shared" si="0"/>
        <v>-1553984</v>
      </c>
      <c r="Z5" s="4">
        <f>+IF(X5&lt;&gt;0,+(Y5/X5)*100,0)</f>
        <v>-2.0655247006466966</v>
      </c>
      <c r="AA5" s="19">
        <f>SUM(AA6:AA8)</f>
        <v>100028908</v>
      </c>
    </row>
    <row r="6" spans="1:27" ht="13.5">
      <c r="A6" s="5" t="s">
        <v>33</v>
      </c>
      <c r="B6" s="3"/>
      <c r="C6" s="22">
        <v>30156773</v>
      </c>
      <c r="D6" s="22"/>
      <c r="E6" s="23">
        <v>30571299</v>
      </c>
      <c r="F6" s="24">
        <v>30571299</v>
      </c>
      <c r="G6" s="24">
        <v>11871975</v>
      </c>
      <c r="H6" s="24">
        <v>68051</v>
      </c>
      <c r="I6" s="24">
        <v>18751</v>
      </c>
      <c r="J6" s="24">
        <v>11958777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11958777</v>
      </c>
      <c r="X6" s="24">
        <v>10142242</v>
      </c>
      <c r="Y6" s="24">
        <v>1816535</v>
      </c>
      <c r="Z6" s="6">
        <v>17.91</v>
      </c>
      <c r="AA6" s="22">
        <v>30571299</v>
      </c>
    </row>
    <row r="7" spans="1:27" ht="13.5">
      <c r="A7" s="5" t="s">
        <v>34</v>
      </c>
      <c r="B7" s="3"/>
      <c r="C7" s="25">
        <v>61974236</v>
      </c>
      <c r="D7" s="25"/>
      <c r="E7" s="26">
        <v>68029579</v>
      </c>
      <c r="F7" s="27">
        <v>68029579</v>
      </c>
      <c r="G7" s="27">
        <v>61493180</v>
      </c>
      <c r="H7" s="27">
        <v>245838</v>
      </c>
      <c r="I7" s="27">
        <v>-360433</v>
      </c>
      <c r="J7" s="27">
        <v>61378585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61378585</v>
      </c>
      <c r="X7" s="27">
        <v>64702197</v>
      </c>
      <c r="Y7" s="27">
        <v>-3323612</v>
      </c>
      <c r="Z7" s="7">
        <v>-5.14</v>
      </c>
      <c r="AA7" s="25">
        <v>68029579</v>
      </c>
    </row>
    <row r="8" spans="1:27" ht="13.5">
      <c r="A8" s="5" t="s">
        <v>35</v>
      </c>
      <c r="B8" s="3"/>
      <c r="C8" s="22">
        <v>20316139</v>
      </c>
      <c r="D8" s="22"/>
      <c r="E8" s="23">
        <v>1428030</v>
      </c>
      <c r="F8" s="24">
        <v>1428030</v>
      </c>
      <c r="G8" s="24">
        <v>130164</v>
      </c>
      <c r="H8" s="24">
        <v>104229</v>
      </c>
      <c r="I8" s="24">
        <v>108607</v>
      </c>
      <c r="J8" s="24">
        <v>343000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343000</v>
      </c>
      <c r="X8" s="24">
        <v>389907</v>
      </c>
      <c r="Y8" s="24">
        <v>-46907</v>
      </c>
      <c r="Z8" s="6">
        <v>-12.03</v>
      </c>
      <c r="AA8" s="22">
        <v>1428030</v>
      </c>
    </row>
    <row r="9" spans="1:27" ht="13.5">
      <c r="A9" s="2" t="s">
        <v>36</v>
      </c>
      <c r="B9" s="3"/>
      <c r="C9" s="19">
        <f aca="true" t="shared" si="1" ref="C9:Y9">SUM(C10:C14)</f>
        <v>55480845</v>
      </c>
      <c r="D9" s="19">
        <f>SUM(D10:D14)</f>
        <v>0</v>
      </c>
      <c r="E9" s="20">
        <f t="shared" si="1"/>
        <v>24696221</v>
      </c>
      <c r="F9" s="21">
        <f t="shared" si="1"/>
        <v>24696221</v>
      </c>
      <c r="G9" s="21">
        <f t="shared" si="1"/>
        <v>2014185</v>
      </c>
      <c r="H9" s="21">
        <f t="shared" si="1"/>
        <v>2888205</v>
      </c>
      <c r="I9" s="21">
        <f t="shared" si="1"/>
        <v>2590994</v>
      </c>
      <c r="J9" s="21">
        <f t="shared" si="1"/>
        <v>7493384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7493384</v>
      </c>
      <c r="X9" s="21">
        <f t="shared" si="1"/>
        <v>6513254</v>
      </c>
      <c r="Y9" s="21">
        <f t="shared" si="1"/>
        <v>980130</v>
      </c>
      <c r="Z9" s="4">
        <f>+IF(X9&lt;&gt;0,+(Y9/X9)*100,0)</f>
        <v>15.048238560940508</v>
      </c>
      <c r="AA9" s="19">
        <f>SUM(AA10:AA14)</f>
        <v>24696221</v>
      </c>
    </row>
    <row r="10" spans="1:27" ht="13.5">
      <c r="A10" s="5" t="s">
        <v>37</v>
      </c>
      <c r="B10" s="3"/>
      <c r="C10" s="22">
        <v>5424875</v>
      </c>
      <c r="D10" s="22"/>
      <c r="E10" s="23">
        <v>6382045</v>
      </c>
      <c r="F10" s="24">
        <v>6382045</v>
      </c>
      <c r="G10" s="24">
        <v>49982</v>
      </c>
      <c r="H10" s="24">
        <v>369310</v>
      </c>
      <c r="I10" s="24">
        <v>412074</v>
      </c>
      <c r="J10" s="24">
        <v>831366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831366</v>
      </c>
      <c r="X10" s="24">
        <v>2082268</v>
      </c>
      <c r="Y10" s="24">
        <v>-1250902</v>
      </c>
      <c r="Z10" s="6">
        <v>-60.07</v>
      </c>
      <c r="AA10" s="22">
        <v>6382045</v>
      </c>
    </row>
    <row r="11" spans="1:27" ht="13.5">
      <c r="A11" s="5" t="s">
        <v>38</v>
      </c>
      <c r="B11" s="3"/>
      <c r="C11" s="22">
        <v>12058851</v>
      </c>
      <c r="D11" s="22"/>
      <c r="E11" s="23">
        <v>9407946</v>
      </c>
      <c r="F11" s="24">
        <v>9407946</v>
      </c>
      <c r="G11" s="24">
        <v>742447</v>
      </c>
      <c r="H11" s="24">
        <v>1286711</v>
      </c>
      <c r="I11" s="24">
        <v>838114</v>
      </c>
      <c r="J11" s="24">
        <v>2867272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2867272</v>
      </c>
      <c r="X11" s="24">
        <v>2609792</v>
      </c>
      <c r="Y11" s="24">
        <v>257480</v>
      </c>
      <c r="Z11" s="6">
        <v>9.87</v>
      </c>
      <c r="AA11" s="22">
        <v>9407946</v>
      </c>
    </row>
    <row r="12" spans="1:27" ht="13.5">
      <c r="A12" s="5" t="s">
        <v>39</v>
      </c>
      <c r="B12" s="3"/>
      <c r="C12" s="22">
        <v>29507669</v>
      </c>
      <c r="D12" s="22"/>
      <c r="E12" s="23">
        <v>7114996</v>
      </c>
      <c r="F12" s="24">
        <v>7114996</v>
      </c>
      <c r="G12" s="24">
        <v>1209592</v>
      </c>
      <c r="H12" s="24">
        <v>1219848</v>
      </c>
      <c r="I12" s="24">
        <v>1328487</v>
      </c>
      <c r="J12" s="24">
        <v>3757927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3757927</v>
      </c>
      <c r="X12" s="24">
        <v>1373385</v>
      </c>
      <c r="Y12" s="24">
        <v>2384542</v>
      </c>
      <c r="Z12" s="6">
        <v>173.63</v>
      </c>
      <c r="AA12" s="22">
        <v>7114996</v>
      </c>
    </row>
    <row r="13" spans="1:27" ht="13.5">
      <c r="A13" s="5" t="s">
        <v>40</v>
      </c>
      <c r="B13" s="3"/>
      <c r="C13" s="22">
        <v>8489450</v>
      </c>
      <c r="D13" s="22"/>
      <c r="E13" s="23">
        <v>1791234</v>
      </c>
      <c r="F13" s="24">
        <v>1791234</v>
      </c>
      <c r="G13" s="24">
        <v>12164</v>
      </c>
      <c r="H13" s="24">
        <v>12336</v>
      </c>
      <c r="I13" s="24">
        <v>12319</v>
      </c>
      <c r="J13" s="24">
        <v>36819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36819</v>
      </c>
      <c r="X13" s="24">
        <v>447809</v>
      </c>
      <c r="Y13" s="24">
        <v>-410990</v>
      </c>
      <c r="Z13" s="6">
        <v>-91.78</v>
      </c>
      <c r="AA13" s="22">
        <v>1791234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9899999</v>
      </c>
      <c r="D15" s="19">
        <f>SUM(D16:D18)</f>
        <v>0</v>
      </c>
      <c r="E15" s="20">
        <f t="shared" si="2"/>
        <v>23749601</v>
      </c>
      <c r="F15" s="21">
        <f t="shared" si="2"/>
        <v>23749601</v>
      </c>
      <c r="G15" s="21">
        <f t="shared" si="2"/>
        <v>939610</v>
      </c>
      <c r="H15" s="21">
        <f t="shared" si="2"/>
        <v>251172</v>
      </c>
      <c r="I15" s="21">
        <f t="shared" si="2"/>
        <v>248383</v>
      </c>
      <c r="J15" s="21">
        <f t="shared" si="2"/>
        <v>1439165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1439165</v>
      </c>
      <c r="X15" s="21">
        <f t="shared" si="2"/>
        <v>2091089</v>
      </c>
      <c r="Y15" s="21">
        <f t="shared" si="2"/>
        <v>-651924</v>
      </c>
      <c r="Z15" s="4">
        <f>+IF(X15&lt;&gt;0,+(Y15/X15)*100,0)</f>
        <v>-31.176291396492452</v>
      </c>
      <c r="AA15" s="19">
        <f>SUM(AA16:AA18)</f>
        <v>23749601</v>
      </c>
    </row>
    <row r="16" spans="1:27" ht="13.5">
      <c r="A16" s="5" t="s">
        <v>43</v>
      </c>
      <c r="B16" s="3"/>
      <c r="C16" s="22">
        <v>2583747</v>
      </c>
      <c r="D16" s="22"/>
      <c r="E16" s="23">
        <v>6180773</v>
      </c>
      <c r="F16" s="24">
        <v>6180773</v>
      </c>
      <c r="G16" s="24">
        <v>939610</v>
      </c>
      <c r="H16" s="24">
        <v>230562</v>
      </c>
      <c r="I16" s="24">
        <v>165303</v>
      </c>
      <c r="J16" s="24">
        <v>1335475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1335475</v>
      </c>
      <c r="X16" s="24">
        <v>1613443</v>
      </c>
      <c r="Y16" s="24">
        <v>-277968</v>
      </c>
      <c r="Z16" s="6">
        <v>-17.23</v>
      </c>
      <c r="AA16" s="22">
        <v>6180773</v>
      </c>
    </row>
    <row r="17" spans="1:27" ht="13.5">
      <c r="A17" s="5" t="s">
        <v>44</v>
      </c>
      <c r="B17" s="3"/>
      <c r="C17" s="22">
        <v>7031773</v>
      </c>
      <c r="D17" s="22"/>
      <c r="E17" s="23">
        <v>17048828</v>
      </c>
      <c r="F17" s="24">
        <v>17048828</v>
      </c>
      <c r="G17" s="24"/>
      <c r="H17" s="24">
        <v>1240</v>
      </c>
      <c r="I17" s="24">
        <v>57253</v>
      </c>
      <c r="J17" s="24">
        <v>58493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58493</v>
      </c>
      <c r="X17" s="24">
        <v>347644</v>
      </c>
      <c r="Y17" s="24">
        <v>-289151</v>
      </c>
      <c r="Z17" s="6">
        <v>-83.17</v>
      </c>
      <c r="AA17" s="22">
        <v>17048828</v>
      </c>
    </row>
    <row r="18" spans="1:27" ht="13.5">
      <c r="A18" s="5" t="s">
        <v>45</v>
      </c>
      <c r="B18" s="3"/>
      <c r="C18" s="22">
        <v>284479</v>
      </c>
      <c r="D18" s="22"/>
      <c r="E18" s="23">
        <v>520000</v>
      </c>
      <c r="F18" s="24">
        <v>520000</v>
      </c>
      <c r="G18" s="24"/>
      <c r="H18" s="24">
        <v>19370</v>
      </c>
      <c r="I18" s="24">
        <v>25827</v>
      </c>
      <c r="J18" s="24">
        <v>45197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45197</v>
      </c>
      <c r="X18" s="24">
        <v>130002</v>
      </c>
      <c r="Y18" s="24">
        <v>-84805</v>
      </c>
      <c r="Z18" s="6">
        <v>-65.23</v>
      </c>
      <c r="AA18" s="22">
        <v>520000</v>
      </c>
    </row>
    <row r="19" spans="1:27" ht="13.5">
      <c r="A19" s="2" t="s">
        <v>46</v>
      </c>
      <c r="B19" s="8"/>
      <c r="C19" s="19">
        <f aca="true" t="shared" si="3" ref="C19:Y19">SUM(C20:C23)</f>
        <v>162478788</v>
      </c>
      <c r="D19" s="19">
        <f>SUM(D20:D23)</f>
        <v>0</v>
      </c>
      <c r="E19" s="20">
        <f t="shared" si="3"/>
        <v>180269501</v>
      </c>
      <c r="F19" s="21">
        <f t="shared" si="3"/>
        <v>180269501</v>
      </c>
      <c r="G19" s="21">
        <f t="shared" si="3"/>
        <v>21701561</v>
      </c>
      <c r="H19" s="21">
        <f t="shared" si="3"/>
        <v>9526723</v>
      </c>
      <c r="I19" s="21">
        <f t="shared" si="3"/>
        <v>12629054</v>
      </c>
      <c r="J19" s="21">
        <f t="shared" si="3"/>
        <v>43857338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43857338</v>
      </c>
      <c r="X19" s="21">
        <f t="shared" si="3"/>
        <v>49206490</v>
      </c>
      <c r="Y19" s="21">
        <f t="shared" si="3"/>
        <v>-5349152</v>
      </c>
      <c r="Z19" s="4">
        <f>+IF(X19&lt;&gt;0,+(Y19/X19)*100,0)</f>
        <v>-10.870826185732817</v>
      </c>
      <c r="AA19" s="19">
        <f>SUM(AA20:AA23)</f>
        <v>180269501</v>
      </c>
    </row>
    <row r="20" spans="1:27" ht="13.5">
      <c r="A20" s="5" t="s">
        <v>47</v>
      </c>
      <c r="B20" s="3"/>
      <c r="C20" s="22">
        <v>101095149</v>
      </c>
      <c r="D20" s="22"/>
      <c r="E20" s="23">
        <v>109165329</v>
      </c>
      <c r="F20" s="24">
        <v>109165329</v>
      </c>
      <c r="G20" s="24">
        <v>12597313</v>
      </c>
      <c r="H20" s="24">
        <v>5551001</v>
      </c>
      <c r="I20" s="24">
        <v>7905877</v>
      </c>
      <c r="J20" s="24">
        <v>26054191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26054191</v>
      </c>
      <c r="X20" s="24">
        <v>30003122</v>
      </c>
      <c r="Y20" s="24">
        <v>-3948931</v>
      </c>
      <c r="Z20" s="6">
        <v>-13.16</v>
      </c>
      <c r="AA20" s="22">
        <v>109165329</v>
      </c>
    </row>
    <row r="21" spans="1:27" ht="13.5">
      <c r="A21" s="5" t="s">
        <v>48</v>
      </c>
      <c r="B21" s="3"/>
      <c r="C21" s="22">
        <v>26939752</v>
      </c>
      <c r="D21" s="22"/>
      <c r="E21" s="23">
        <v>28238022</v>
      </c>
      <c r="F21" s="24">
        <v>28238022</v>
      </c>
      <c r="G21" s="24">
        <v>4001654</v>
      </c>
      <c r="H21" s="24">
        <v>1250366</v>
      </c>
      <c r="I21" s="24">
        <v>2010744</v>
      </c>
      <c r="J21" s="24">
        <v>7262764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7262764</v>
      </c>
      <c r="X21" s="24">
        <v>8539654</v>
      </c>
      <c r="Y21" s="24">
        <v>-1276890</v>
      </c>
      <c r="Z21" s="6">
        <v>-14.95</v>
      </c>
      <c r="AA21" s="22">
        <v>28238022</v>
      </c>
    </row>
    <row r="22" spans="1:27" ht="13.5">
      <c r="A22" s="5" t="s">
        <v>49</v>
      </c>
      <c r="B22" s="3"/>
      <c r="C22" s="25">
        <v>21084080</v>
      </c>
      <c r="D22" s="25"/>
      <c r="E22" s="26">
        <v>28485314</v>
      </c>
      <c r="F22" s="27">
        <v>28485314</v>
      </c>
      <c r="G22" s="27">
        <v>3872458</v>
      </c>
      <c r="H22" s="27">
        <v>1502282</v>
      </c>
      <c r="I22" s="27">
        <v>1487010</v>
      </c>
      <c r="J22" s="27">
        <v>6861750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6861750</v>
      </c>
      <c r="X22" s="27">
        <v>7068499</v>
      </c>
      <c r="Y22" s="27">
        <v>-206749</v>
      </c>
      <c r="Z22" s="7">
        <v>-2.92</v>
      </c>
      <c r="AA22" s="25">
        <v>28485314</v>
      </c>
    </row>
    <row r="23" spans="1:27" ht="13.5">
      <c r="A23" s="5" t="s">
        <v>50</v>
      </c>
      <c r="B23" s="3"/>
      <c r="C23" s="22">
        <v>13359807</v>
      </c>
      <c r="D23" s="22"/>
      <c r="E23" s="23">
        <v>14380836</v>
      </c>
      <c r="F23" s="24">
        <v>14380836</v>
      </c>
      <c r="G23" s="24">
        <v>1230136</v>
      </c>
      <c r="H23" s="24">
        <v>1223074</v>
      </c>
      <c r="I23" s="24">
        <v>1225423</v>
      </c>
      <c r="J23" s="24">
        <v>3678633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3678633</v>
      </c>
      <c r="X23" s="24">
        <v>3595215</v>
      </c>
      <c r="Y23" s="24">
        <v>83418</v>
      </c>
      <c r="Z23" s="6">
        <v>2.32</v>
      </c>
      <c r="AA23" s="22">
        <v>14380836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340306780</v>
      </c>
      <c r="D25" s="40">
        <f>+D5+D9+D15+D19+D24</f>
        <v>0</v>
      </c>
      <c r="E25" s="41">
        <f t="shared" si="4"/>
        <v>328744231</v>
      </c>
      <c r="F25" s="42">
        <f t="shared" si="4"/>
        <v>328744231</v>
      </c>
      <c r="G25" s="42">
        <f t="shared" si="4"/>
        <v>98150675</v>
      </c>
      <c r="H25" s="42">
        <f t="shared" si="4"/>
        <v>13084218</v>
      </c>
      <c r="I25" s="42">
        <f t="shared" si="4"/>
        <v>15235356</v>
      </c>
      <c r="J25" s="42">
        <f t="shared" si="4"/>
        <v>126470249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126470249</v>
      </c>
      <c r="X25" s="42">
        <f t="shared" si="4"/>
        <v>133045179</v>
      </c>
      <c r="Y25" s="42">
        <f t="shared" si="4"/>
        <v>-6574930</v>
      </c>
      <c r="Z25" s="43">
        <f>+IF(X25&lt;&gt;0,+(Y25/X25)*100,0)</f>
        <v>-4.941877676003577</v>
      </c>
      <c r="AA25" s="40">
        <f>+AA5+AA9+AA15+AA19+AA24</f>
        <v>328744231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88633707</v>
      </c>
      <c r="D28" s="19">
        <f>SUM(D29:D31)</f>
        <v>0</v>
      </c>
      <c r="E28" s="20">
        <f t="shared" si="5"/>
        <v>79218765</v>
      </c>
      <c r="F28" s="21">
        <f t="shared" si="5"/>
        <v>79218765</v>
      </c>
      <c r="G28" s="21">
        <f t="shared" si="5"/>
        <v>5882789</v>
      </c>
      <c r="H28" s="21">
        <f t="shared" si="5"/>
        <v>5623977</v>
      </c>
      <c r="I28" s="21">
        <f t="shared" si="5"/>
        <v>6015599</v>
      </c>
      <c r="J28" s="21">
        <f t="shared" si="5"/>
        <v>17522365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17522365</v>
      </c>
      <c r="X28" s="21">
        <f t="shared" si="5"/>
        <v>18966834</v>
      </c>
      <c r="Y28" s="21">
        <f t="shared" si="5"/>
        <v>-1444469</v>
      </c>
      <c r="Z28" s="4">
        <f>+IF(X28&lt;&gt;0,+(Y28/X28)*100,0)</f>
        <v>-7.61576233545356</v>
      </c>
      <c r="AA28" s="19">
        <f>SUM(AA29:AA31)</f>
        <v>79218765</v>
      </c>
    </row>
    <row r="29" spans="1:27" ht="13.5">
      <c r="A29" s="5" t="s">
        <v>33</v>
      </c>
      <c r="B29" s="3"/>
      <c r="C29" s="22">
        <v>32627797</v>
      </c>
      <c r="D29" s="22"/>
      <c r="E29" s="23">
        <v>34535584</v>
      </c>
      <c r="F29" s="24">
        <v>34535584</v>
      </c>
      <c r="G29" s="24">
        <v>3272627</v>
      </c>
      <c r="H29" s="24">
        <v>2318173</v>
      </c>
      <c r="I29" s="24">
        <v>1926345</v>
      </c>
      <c r="J29" s="24">
        <v>7517145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7517145</v>
      </c>
      <c r="X29" s="24">
        <v>8398745</v>
      </c>
      <c r="Y29" s="24">
        <v>-881600</v>
      </c>
      <c r="Z29" s="6">
        <v>-10.5</v>
      </c>
      <c r="AA29" s="22">
        <v>34535584</v>
      </c>
    </row>
    <row r="30" spans="1:27" ht="13.5">
      <c r="A30" s="5" t="s">
        <v>34</v>
      </c>
      <c r="B30" s="3"/>
      <c r="C30" s="25">
        <v>20218232</v>
      </c>
      <c r="D30" s="25"/>
      <c r="E30" s="26">
        <v>20121694</v>
      </c>
      <c r="F30" s="27">
        <v>20121694</v>
      </c>
      <c r="G30" s="27">
        <v>1429511</v>
      </c>
      <c r="H30" s="27">
        <v>1799435</v>
      </c>
      <c r="I30" s="27">
        <v>1705017</v>
      </c>
      <c r="J30" s="27">
        <v>4933963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4933963</v>
      </c>
      <c r="X30" s="27">
        <v>4747446</v>
      </c>
      <c r="Y30" s="27">
        <v>186517</v>
      </c>
      <c r="Z30" s="7">
        <v>3.93</v>
      </c>
      <c r="AA30" s="25">
        <v>20121694</v>
      </c>
    </row>
    <row r="31" spans="1:27" ht="13.5">
      <c r="A31" s="5" t="s">
        <v>35</v>
      </c>
      <c r="B31" s="3"/>
      <c r="C31" s="22">
        <v>35787678</v>
      </c>
      <c r="D31" s="22"/>
      <c r="E31" s="23">
        <v>24561487</v>
      </c>
      <c r="F31" s="24">
        <v>24561487</v>
      </c>
      <c r="G31" s="24">
        <v>1180651</v>
      </c>
      <c r="H31" s="24">
        <v>1506369</v>
      </c>
      <c r="I31" s="24">
        <v>2384237</v>
      </c>
      <c r="J31" s="24">
        <v>5071257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5071257</v>
      </c>
      <c r="X31" s="24">
        <v>5820643</v>
      </c>
      <c r="Y31" s="24">
        <v>-749386</v>
      </c>
      <c r="Z31" s="6">
        <v>-12.87</v>
      </c>
      <c r="AA31" s="22">
        <v>24561487</v>
      </c>
    </row>
    <row r="32" spans="1:27" ht="13.5">
      <c r="A32" s="2" t="s">
        <v>36</v>
      </c>
      <c r="B32" s="3"/>
      <c r="C32" s="19">
        <f aca="true" t="shared" si="6" ref="C32:Y32">SUM(C33:C37)</f>
        <v>50315413</v>
      </c>
      <c r="D32" s="19">
        <f>SUM(D33:D37)</f>
        <v>0</v>
      </c>
      <c r="E32" s="20">
        <f t="shared" si="6"/>
        <v>42090657</v>
      </c>
      <c r="F32" s="21">
        <f t="shared" si="6"/>
        <v>42090657</v>
      </c>
      <c r="G32" s="21">
        <f t="shared" si="6"/>
        <v>1673045</v>
      </c>
      <c r="H32" s="21">
        <f t="shared" si="6"/>
        <v>2683771</v>
      </c>
      <c r="I32" s="21">
        <f t="shared" si="6"/>
        <v>3233454</v>
      </c>
      <c r="J32" s="21">
        <f t="shared" si="6"/>
        <v>7590270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7590270</v>
      </c>
      <c r="X32" s="21">
        <f t="shared" si="6"/>
        <v>9737600</v>
      </c>
      <c r="Y32" s="21">
        <f t="shared" si="6"/>
        <v>-2147330</v>
      </c>
      <c r="Z32" s="4">
        <f>+IF(X32&lt;&gt;0,+(Y32/X32)*100,0)</f>
        <v>-22.05194298389747</v>
      </c>
      <c r="AA32" s="19">
        <f>SUM(AA33:AA37)</f>
        <v>42090657</v>
      </c>
    </row>
    <row r="33" spans="1:27" ht="13.5">
      <c r="A33" s="5" t="s">
        <v>37</v>
      </c>
      <c r="B33" s="3"/>
      <c r="C33" s="22">
        <v>9459028</v>
      </c>
      <c r="D33" s="22"/>
      <c r="E33" s="23">
        <v>10342008</v>
      </c>
      <c r="F33" s="24">
        <v>10342008</v>
      </c>
      <c r="G33" s="24">
        <v>545155</v>
      </c>
      <c r="H33" s="24">
        <v>657389</v>
      </c>
      <c r="I33" s="24">
        <v>911668</v>
      </c>
      <c r="J33" s="24">
        <v>2114212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2114212</v>
      </c>
      <c r="X33" s="24">
        <v>2553272</v>
      </c>
      <c r="Y33" s="24">
        <v>-439060</v>
      </c>
      <c r="Z33" s="6">
        <v>-17.2</v>
      </c>
      <c r="AA33" s="22">
        <v>10342008</v>
      </c>
    </row>
    <row r="34" spans="1:27" ht="13.5">
      <c r="A34" s="5" t="s">
        <v>38</v>
      </c>
      <c r="B34" s="3"/>
      <c r="C34" s="22">
        <v>19640347</v>
      </c>
      <c r="D34" s="22"/>
      <c r="E34" s="23">
        <v>16932134</v>
      </c>
      <c r="F34" s="24">
        <v>16932134</v>
      </c>
      <c r="G34" s="24">
        <v>778708</v>
      </c>
      <c r="H34" s="24">
        <v>855847</v>
      </c>
      <c r="I34" s="24">
        <v>1338123</v>
      </c>
      <c r="J34" s="24">
        <v>2972678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2972678</v>
      </c>
      <c r="X34" s="24">
        <v>3911395</v>
      </c>
      <c r="Y34" s="24">
        <v>-938717</v>
      </c>
      <c r="Z34" s="6">
        <v>-24</v>
      </c>
      <c r="AA34" s="22">
        <v>16932134</v>
      </c>
    </row>
    <row r="35" spans="1:27" ht="13.5">
      <c r="A35" s="5" t="s">
        <v>39</v>
      </c>
      <c r="B35" s="3"/>
      <c r="C35" s="22">
        <v>12835971</v>
      </c>
      <c r="D35" s="22"/>
      <c r="E35" s="23">
        <v>12988966</v>
      </c>
      <c r="F35" s="24">
        <v>12988966</v>
      </c>
      <c r="G35" s="24">
        <v>342646</v>
      </c>
      <c r="H35" s="24">
        <v>1170535</v>
      </c>
      <c r="I35" s="24">
        <v>981834</v>
      </c>
      <c r="J35" s="24">
        <v>2495015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2495015</v>
      </c>
      <c r="X35" s="24">
        <v>2771907</v>
      </c>
      <c r="Y35" s="24">
        <v>-276892</v>
      </c>
      <c r="Z35" s="6">
        <v>-9.99</v>
      </c>
      <c r="AA35" s="22">
        <v>12988966</v>
      </c>
    </row>
    <row r="36" spans="1:27" ht="13.5">
      <c r="A36" s="5" t="s">
        <v>40</v>
      </c>
      <c r="B36" s="3"/>
      <c r="C36" s="22">
        <v>8380067</v>
      </c>
      <c r="D36" s="22"/>
      <c r="E36" s="23">
        <v>1827549</v>
      </c>
      <c r="F36" s="24">
        <v>1827549</v>
      </c>
      <c r="G36" s="24">
        <v>6536</v>
      </c>
      <c r="H36" s="24"/>
      <c r="I36" s="24">
        <v>1829</v>
      </c>
      <c r="J36" s="24">
        <v>8365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8365</v>
      </c>
      <c r="X36" s="24">
        <v>501026</v>
      </c>
      <c r="Y36" s="24">
        <v>-492661</v>
      </c>
      <c r="Z36" s="6">
        <v>-98.33</v>
      </c>
      <c r="AA36" s="22">
        <v>1827549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40053153</v>
      </c>
      <c r="D38" s="19">
        <f>SUM(D39:D41)</f>
        <v>0</v>
      </c>
      <c r="E38" s="20">
        <f t="shared" si="7"/>
        <v>43891276</v>
      </c>
      <c r="F38" s="21">
        <f t="shared" si="7"/>
        <v>43891276</v>
      </c>
      <c r="G38" s="21">
        <f t="shared" si="7"/>
        <v>1820711</v>
      </c>
      <c r="H38" s="21">
        <f t="shared" si="7"/>
        <v>2363809</v>
      </c>
      <c r="I38" s="21">
        <f t="shared" si="7"/>
        <v>4175449</v>
      </c>
      <c r="J38" s="21">
        <f t="shared" si="7"/>
        <v>8359969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8359969</v>
      </c>
      <c r="X38" s="21">
        <f t="shared" si="7"/>
        <v>9888975</v>
      </c>
      <c r="Y38" s="21">
        <f t="shared" si="7"/>
        <v>-1529006</v>
      </c>
      <c r="Z38" s="4">
        <f>+IF(X38&lt;&gt;0,+(Y38/X38)*100,0)</f>
        <v>-15.46172378836027</v>
      </c>
      <c r="AA38" s="19">
        <f>SUM(AA39:AA41)</f>
        <v>43891276</v>
      </c>
    </row>
    <row r="39" spans="1:27" ht="13.5">
      <c r="A39" s="5" t="s">
        <v>43</v>
      </c>
      <c r="B39" s="3"/>
      <c r="C39" s="22">
        <v>6380864</v>
      </c>
      <c r="D39" s="22"/>
      <c r="E39" s="23">
        <v>7505489</v>
      </c>
      <c r="F39" s="24">
        <v>7505489</v>
      </c>
      <c r="G39" s="24">
        <v>434348</v>
      </c>
      <c r="H39" s="24">
        <v>472560</v>
      </c>
      <c r="I39" s="24">
        <v>546007</v>
      </c>
      <c r="J39" s="24">
        <v>1452915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1452915</v>
      </c>
      <c r="X39" s="24">
        <v>1782400</v>
      </c>
      <c r="Y39" s="24">
        <v>-329485</v>
      </c>
      <c r="Z39" s="6">
        <v>-18.49</v>
      </c>
      <c r="AA39" s="22">
        <v>7505489</v>
      </c>
    </row>
    <row r="40" spans="1:27" ht="13.5">
      <c r="A40" s="5" t="s">
        <v>44</v>
      </c>
      <c r="B40" s="3"/>
      <c r="C40" s="22">
        <v>32739574</v>
      </c>
      <c r="D40" s="22"/>
      <c r="E40" s="23">
        <v>35289760</v>
      </c>
      <c r="F40" s="24">
        <v>35289760</v>
      </c>
      <c r="G40" s="24">
        <v>1362704</v>
      </c>
      <c r="H40" s="24">
        <v>1821183</v>
      </c>
      <c r="I40" s="24">
        <v>3592137</v>
      </c>
      <c r="J40" s="24">
        <v>6776024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6776024</v>
      </c>
      <c r="X40" s="24">
        <v>7825189</v>
      </c>
      <c r="Y40" s="24">
        <v>-1049165</v>
      </c>
      <c r="Z40" s="6">
        <v>-13.41</v>
      </c>
      <c r="AA40" s="22">
        <v>35289760</v>
      </c>
    </row>
    <row r="41" spans="1:27" ht="13.5">
      <c r="A41" s="5" t="s">
        <v>45</v>
      </c>
      <c r="B41" s="3"/>
      <c r="C41" s="22">
        <v>932715</v>
      </c>
      <c r="D41" s="22"/>
      <c r="E41" s="23">
        <v>1096027</v>
      </c>
      <c r="F41" s="24">
        <v>1096027</v>
      </c>
      <c r="G41" s="24">
        <v>23659</v>
      </c>
      <c r="H41" s="24">
        <v>70066</v>
      </c>
      <c r="I41" s="24">
        <v>37305</v>
      </c>
      <c r="J41" s="24">
        <v>131030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131030</v>
      </c>
      <c r="X41" s="24">
        <v>281386</v>
      </c>
      <c r="Y41" s="24">
        <v>-150356</v>
      </c>
      <c r="Z41" s="6">
        <v>-53.43</v>
      </c>
      <c r="AA41" s="22">
        <v>1096027</v>
      </c>
    </row>
    <row r="42" spans="1:27" ht="13.5">
      <c r="A42" s="2" t="s">
        <v>46</v>
      </c>
      <c r="B42" s="8"/>
      <c r="C42" s="19">
        <f aca="true" t="shared" si="8" ref="C42:Y42">SUM(C43:C46)</f>
        <v>141211095</v>
      </c>
      <c r="D42" s="19">
        <f>SUM(D43:D46)</f>
        <v>0</v>
      </c>
      <c r="E42" s="20">
        <f t="shared" si="8"/>
        <v>143167035</v>
      </c>
      <c r="F42" s="21">
        <f t="shared" si="8"/>
        <v>143167035</v>
      </c>
      <c r="G42" s="21">
        <f t="shared" si="8"/>
        <v>8940131</v>
      </c>
      <c r="H42" s="21">
        <f t="shared" si="8"/>
        <v>10772303</v>
      </c>
      <c r="I42" s="21">
        <f t="shared" si="8"/>
        <v>13495991</v>
      </c>
      <c r="J42" s="21">
        <f t="shared" si="8"/>
        <v>33208425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33208425</v>
      </c>
      <c r="X42" s="21">
        <f t="shared" si="8"/>
        <v>35397977</v>
      </c>
      <c r="Y42" s="21">
        <f t="shared" si="8"/>
        <v>-2189552</v>
      </c>
      <c r="Z42" s="4">
        <f>+IF(X42&lt;&gt;0,+(Y42/X42)*100,0)</f>
        <v>-6.185528624983286</v>
      </c>
      <c r="AA42" s="19">
        <f>SUM(AA43:AA46)</f>
        <v>143167035</v>
      </c>
    </row>
    <row r="43" spans="1:27" ht="13.5">
      <c r="A43" s="5" t="s">
        <v>47</v>
      </c>
      <c r="B43" s="3"/>
      <c r="C43" s="22">
        <v>99562165</v>
      </c>
      <c r="D43" s="22"/>
      <c r="E43" s="23">
        <v>96315584</v>
      </c>
      <c r="F43" s="24">
        <v>96315584</v>
      </c>
      <c r="G43" s="24">
        <v>7188986</v>
      </c>
      <c r="H43" s="24">
        <v>7915373</v>
      </c>
      <c r="I43" s="24">
        <v>9165071</v>
      </c>
      <c r="J43" s="24">
        <v>24269430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24269430</v>
      </c>
      <c r="X43" s="24">
        <v>23336941</v>
      </c>
      <c r="Y43" s="24">
        <v>932489</v>
      </c>
      <c r="Z43" s="6">
        <v>4</v>
      </c>
      <c r="AA43" s="22">
        <v>96315584</v>
      </c>
    </row>
    <row r="44" spans="1:27" ht="13.5">
      <c r="A44" s="5" t="s">
        <v>48</v>
      </c>
      <c r="B44" s="3"/>
      <c r="C44" s="22">
        <v>17638364</v>
      </c>
      <c r="D44" s="22"/>
      <c r="E44" s="23">
        <v>19644084</v>
      </c>
      <c r="F44" s="24">
        <v>19644084</v>
      </c>
      <c r="G44" s="24">
        <v>610520</v>
      </c>
      <c r="H44" s="24">
        <v>1188942</v>
      </c>
      <c r="I44" s="24">
        <v>1764005</v>
      </c>
      <c r="J44" s="24">
        <v>3563467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3563467</v>
      </c>
      <c r="X44" s="24">
        <v>5308717</v>
      </c>
      <c r="Y44" s="24">
        <v>-1745250</v>
      </c>
      <c r="Z44" s="6">
        <v>-32.88</v>
      </c>
      <c r="AA44" s="22">
        <v>19644084</v>
      </c>
    </row>
    <row r="45" spans="1:27" ht="13.5">
      <c r="A45" s="5" t="s">
        <v>49</v>
      </c>
      <c r="B45" s="3"/>
      <c r="C45" s="25">
        <v>15501465</v>
      </c>
      <c r="D45" s="25"/>
      <c r="E45" s="26">
        <v>15546892</v>
      </c>
      <c r="F45" s="27">
        <v>15546892</v>
      </c>
      <c r="G45" s="27">
        <v>540427</v>
      </c>
      <c r="H45" s="27">
        <v>813966</v>
      </c>
      <c r="I45" s="27">
        <v>1579399</v>
      </c>
      <c r="J45" s="27">
        <v>2933792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2933792</v>
      </c>
      <c r="X45" s="27">
        <v>3912062</v>
      </c>
      <c r="Y45" s="27">
        <v>-978270</v>
      </c>
      <c r="Z45" s="7">
        <v>-25.01</v>
      </c>
      <c r="AA45" s="25">
        <v>15546892</v>
      </c>
    </row>
    <row r="46" spans="1:27" ht="13.5">
      <c r="A46" s="5" t="s">
        <v>50</v>
      </c>
      <c r="B46" s="3"/>
      <c r="C46" s="22">
        <v>8509101</v>
      </c>
      <c r="D46" s="22"/>
      <c r="E46" s="23">
        <v>11660475</v>
      </c>
      <c r="F46" s="24">
        <v>11660475</v>
      </c>
      <c r="G46" s="24">
        <v>600198</v>
      </c>
      <c r="H46" s="24">
        <v>854022</v>
      </c>
      <c r="I46" s="24">
        <v>987516</v>
      </c>
      <c r="J46" s="24">
        <v>2441736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2441736</v>
      </c>
      <c r="X46" s="24">
        <v>2840257</v>
      </c>
      <c r="Y46" s="24">
        <v>-398521</v>
      </c>
      <c r="Z46" s="6">
        <v>-14.03</v>
      </c>
      <c r="AA46" s="22">
        <v>11660475</v>
      </c>
    </row>
    <row r="47" spans="1:27" ht="13.5">
      <c r="A47" s="2" t="s">
        <v>51</v>
      </c>
      <c r="B47" s="8" t="s">
        <v>52</v>
      </c>
      <c r="C47" s="19">
        <v>1296026</v>
      </c>
      <c r="D47" s="19"/>
      <c r="E47" s="20">
        <v>1876395</v>
      </c>
      <c r="F47" s="21">
        <v>1876395</v>
      </c>
      <c r="G47" s="21">
        <v>1382</v>
      </c>
      <c r="H47" s="21">
        <v>72250</v>
      </c>
      <c r="I47" s="21">
        <v>22361</v>
      </c>
      <c r="J47" s="21">
        <v>95993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95993</v>
      </c>
      <c r="X47" s="21">
        <v>464028</v>
      </c>
      <c r="Y47" s="21">
        <v>-368035</v>
      </c>
      <c r="Z47" s="4">
        <v>-79.31</v>
      </c>
      <c r="AA47" s="19">
        <v>1876395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321509394</v>
      </c>
      <c r="D48" s="40">
        <f>+D28+D32+D38+D42+D47</f>
        <v>0</v>
      </c>
      <c r="E48" s="41">
        <f t="shared" si="9"/>
        <v>310244128</v>
      </c>
      <c r="F48" s="42">
        <f t="shared" si="9"/>
        <v>310244128</v>
      </c>
      <c r="G48" s="42">
        <f t="shared" si="9"/>
        <v>18318058</v>
      </c>
      <c r="H48" s="42">
        <f t="shared" si="9"/>
        <v>21516110</v>
      </c>
      <c r="I48" s="42">
        <f t="shared" si="9"/>
        <v>26942854</v>
      </c>
      <c r="J48" s="42">
        <f t="shared" si="9"/>
        <v>66777022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66777022</v>
      </c>
      <c r="X48" s="42">
        <f t="shared" si="9"/>
        <v>74455414</v>
      </c>
      <c r="Y48" s="42">
        <f t="shared" si="9"/>
        <v>-7678392</v>
      </c>
      <c r="Z48" s="43">
        <f>+IF(X48&lt;&gt;0,+(Y48/X48)*100,0)</f>
        <v>-10.312738305370244</v>
      </c>
      <c r="AA48" s="40">
        <f>+AA28+AA32+AA38+AA42+AA47</f>
        <v>310244128</v>
      </c>
    </row>
    <row r="49" spans="1:27" ht="13.5">
      <c r="A49" s="14" t="s">
        <v>58</v>
      </c>
      <c r="B49" s="15"/>
      <c r="C49" s="44">
        <f aca="true" t="shared" si="10" ref="C49:Y49">+C25-C48</f>
        <v>18797386</v>
      </c>
      <c r="D49" s="44">
        <f>+D25-D48</f>
        <v>0</v>
      </c>
      <c r="E49" s="45">
        <f t="shared" si="10"/>
        <v>18500103</v>
      </c>
      <c r="F49" s="46">
        <f t="shared" si="10"/>
        <v>18500103</v>
      </c>
      <c r="G49" s="46">
        <f t="shared" si="10"/>
        <v>79832617</v>
      </c>
      <c r="H49" s="46">
        <f t="shared" si="10"/>
        <v>-8431892</v>
      </c>
      <c r="I49" s="46">
        <f t="shared" si="10"/>
        <v>-11707498</v>
      </c>
      <c r="J49" s="46">
        <f t="shared" si="10"/>
        <v>59693227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59693227</v>
      </c>
      <c r="X49" s="46">
        <f>IF(F25=F48,0,X25-X48)</f>
        <v>58589765</v>
      </c>
      <c r="Y49" s="46">
        <f t="shared" si="10"/>
        <v>1103462</v>
      </c>
      <c r="Z49" s="47">
        <f>+IF(X49&lt;&gt;0,+(Y49/X49)*100,0)</f>
        <v>1.8833699025759876</v>
      </c>
      <c r="AA49" s="44">
        <f>+AA25-AA48</f>
        <v>18500103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225333711</v>
      </c>
      <c r="D5" s="19">
        <f>SUM(D6:D8)</f>
        <v>0</v>
      </c>
      <c r="E5" s="20">
        <f t="shared" si="0"/>
        <v>135866620</v>
      </c>
      <c r="F5" s="21">
        <f t="shared" si="0"/>
        <v>136138689</v>
      </c>
      <c r="G5" s="21">
        <f t="shared" si="0"/>
        <v>97467866</v>
      </c>
      <c r="H5" s="21">
        <f t="shared" si="0"/>
        <v>2740063</v>
      </c>
      <c r="I5" s="21">
        <f t="shared" si="0"/>
        <v>4058275</v>
      </c>
      <c r="J5" s="21">
        <f t="shared" si="0"/>
        <v>104266204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104266204</v>
      </c>
      <c r="X5" s="21">
        <f t="shared" si="0"/>
        <v>97431476</v>
      </c>
      <c r="Y5" s="21">
        <f t="shared" si="0"/>
        <v>6834728</v>
      </c>
      <c r="Z5" s="4">
        <f>+IF(X5&lt;&gt;0,+(Y5/X5)*100,0)</f>
        <v>7.014907584895871</v>
      </c>
      <c r="AA5" s="19">
        <f>SUM(AA6:AA8)</f>
        <v>136138689</v>
      </c>
    </row>
    <row r="6" spans="1:27" ht="13.5">
      <c r="A6" s="5" t="s">
        <v>33</v>
      </c>
      <c r="B6" s="3"/>
      <c r="C6" s="22">
        <v>132834568</v>
      </c>
      <c r="D6" s="22"/>
      <c r="E6" s="23">
        <v>37517963</v>
      </c>
      <c r="F6" s="24">
        <v>37517963</v>
      </c>
      <c r="G6" s="24">
        <v>8493443</v>
      </c>
      <c r="H6" s="24">
        <v>2343870</v>
      </c>
      <c r="I6" s="24">
        <v>3439816</v>
      </c>
      <c r="J6" s="24">
        <v>14277129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14277129</v>
      </c>
      <c r="X6" s="24">
        <v>6793317</v>
      </c>
      <c r="Y6" s="24">
        <v>7483812</v>
      </c>
      <c r="Z6" s="6">
        <v>110.16</v>
      </c>
      <c r="AA6" s="22">
        <v>37517963</v>
      </c>
    </row>
    <row r="7" spans="1:27" ht="13.5">
      <c r="A7" s="5" t="s">
        <v>34</v>
      </c>
      <c r="B7" s="3"/>
      <c r="C7" s="25">
        <v>90595539</v>
      </c>
      <c r="D7" s="25"/>
      <c r="E7" s="26">
        <v>96621657</v>
      </c>
      <c r="F7" s="27">
        <v>96893726</v>
      </c>
      <c r="G7" s="27">
        <v>88903878</v>
      </c>
      <c r="H7" s="27">
        <v>289217</v>
      </c>
      <c r="I7" s="27">
        <v>653516</v>
      </c>
      <c r="J7" s="27">
        <v>89846611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89846611</v>
      </c>
      <c r="X7" s="27">
        <v>1409032</v>
      </c>
      <c r="Y7" s="27">
        <v>88437579</v>
      </c>
      <c r="Z7" s="7">
        <v>6276.48</v>
      </c>
      <c r="AA7" s="25">
        <v>96893726</v>
      </c>
    </row>
    <row r="8" spans="1:27" ht="13.5">
      <c r="A8" s="5" t="s">
        <v>35</v>
      </c>
      <c r="B8" s="3"/>
      <c r="C8" s="22">
        <v>1903604</v>
      </c>
      <c r="D8" s="22"/>
      <c r="E8" s="23">
        <v>1727000</v>
      </c>
      <c r="F8" s="24">
        <v>1727000</v>
      </c>
      <c r="G8" s="24">
        <v>70545</v>
      </c>
      <c r="H8" s="24">
        <v>106976</v>
      </c>
      <c r="I8" s="24">
        <v>-35057</v>
      </c>
      <c r="J8" s="24">
        <v>142464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142464</v>
      </c>
      <c r="X8" s="24">
        <v>89229127</v>
      </c>
      <c r="Y8" s="24">
        <v>-89086663</v>
      </c>
      <c r="Z8" s="6">
        <v>-99.84</v>
      </c>
      <c r="AA8" s="22">
        <v>1727000</v>
      </c>
    </row>
    <row r="9" spans="1:27" ht="13.5">
      <c r="A9" s="2" t="s">
        <v>36</v>
      </c>
      <c r="B9" s="3"/>
      <c r="C9" s="19">
        <f aca="true" t="shared" si="1" ref="C9:Y9">SUM(C10:C14)</f>
        <v>97960644</v>
      </c>
      <c r="D9" s="19">
        <f>SUM(D10:D14)</f>
        <v>0</v>
      </c>
      <c r="E9" s="20">
        <f t="shared" si="1"/>
        <v>87156140</v>
      </c>
      <c r="F9" s="21">
        <f t="shared" si="1"/>
        <v>122436772</v>
      </c>
      <c r="G9" s="21">
        <f t="shared" si="1"/>
        <v>3939738</v>
      </c>
      <c r="H9" s="21">
        <f t="shared" si="1"/>
        <v>3433625</v>
      </c>
      <c r="I9" s="21">
        <f t="shared" si="1"/>
        <v>8905272</v>
      </c>
      <c r="J9" s="21">
        <f t="shared" si="1"/>
        <v>16278635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16278635</v>
      </c>
      <c r="X9" s="21">
        <f t="shared" si="1"/>
        <v>16889533</v>
      </c>
      <c r="Y9" s="21">
        <f t="shared" si="1"/>
        <v>-610898</v>
      </c>
      <c r="Z9" s="4">
        <f>+IF(X9&lt;&gt;0,+(Y9/X9)*100,0)</f>
        <v>-3.617021263998241</v>
      </c>
      <c r="AA9" s="19">
        <f>SUM(AA10:AA14)</f>
        <v>122436772</v>
      </c>
    </row>
    <row r="10" spans="1:27" ht="13.5">
      <c r="A10" s="5" t="s">
        <v>37</v>
      </c>
      <c r="B10" s="3"/>
      <c r="C10" s="22">
        <v>-2996572</v>
      </c>
      <c r="D10" s="22"/>
      <c r="E10" s="23">
        <v>5010485</v>
      </c>
      <c r="F10" s="24">
        <v>5024269</v>
      </c>
      <c r="G10" s="24">
        <v>77619</v>
      </c>
      <c r="H10" s="24">
        <v>175381</v>
      </c>
      <c r="I10" s="24">
        <v>179018</v>
      </c>
      <c r="J10" s="24">
        <v>432018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432018</v>
      </c>
      <c r="X10" s="24">
        <v>1017953</v>
      </c>
      <c r="Y10" s="24">
        <v>-585935</v>
      </c>
      <c r="Z10" s="6">
        <v>-57.56</v>
      </c>
      <c r="AA10" s="22">
        <v>5024269</v>
      </c>
    </row>
    <row r="11" spans="1:27" ht="13.5">
      <c r="A11" s="5" t="s">
        <v>38</v>
      </c>
      <c r="B11" s="3"/>
      <c r="C11" s="22">
        <v>15111453</v>
      </c>
      <c r="D11" s="22"/>
      <c r="E11" s="23">
        <v>10050997</v>
      </c>
      <c r="F11" s="24">
        <v>10050997</v>
      </c>
      <c r="G11" s="24">
        <v>2710382</v>
      </c>
      <c r="H11" s="24">
        <v>2237354</v>
      </c>
      <c r="I11" s="24">
        <v>2320402</v>
      </c>
      <c r="J11" s="24">
        <v>7268138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7268138</v>
      </c>
      <c r="X11" s="24">
        <v>5067711</v>
      </c>
      <c r="Y11" s="24">
        <v>2200427</v>
      </c>
      <c r="Z11" s="6">
        <v>43.42</v>
      </c>
      <c r="AA11" s="22">
        <v>10050997</v>
      </c>
    </row>
    <row r="12" spans="1:27" ht="13.5">
      <c r="A12" s="5" t="s">
        <v>39</v>
      </c>
      <c r="B12" s="3"/>
      <c r="C12" s="22">
        <v>21943581</v>
      </c>
      <c r="D12" s="22"/>
      <c r="E12" s="23">
        <v>23626255</v>
      </c>
      <c r="F12" s="24">
        <v>23740057</v>
      </c>
      <c r="G12" s="24">
        <v>1131414</v>
      </c>
      <c r="H12" s="24">
        <v>612591</v>
      </c>
      <c r="I12" s="24">
        <v>549115</v>
      </c>
      <c r="J12" s="24">
        <v>2293120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2293120</v>
      </c>
      <c r="X12" s="24">
        <v>4916620</v>
      </c>
      <c r="Y12" s="24">
        <v>-2623500</v>
      </c>
      <c r="Z12" s="6">
        <v>-53.36</v>
      </c>
      <c r="AA12" s="22">
        <v>23740057</v>
      </c>
    </row>
    <row r="13" spans="1:27" ht="13.5">
      <c r="A13" s="5" t="s">
        <v>40</v>
      </c>
      <c r="B13" s="3"/>
      <c r="C13" s="22">
        <v>63902182</v>
      </c>
      <c r="D13" s="22"/>
      <c r="E13" s="23">
        <v>48468403</v>
      </c>
      <c r="F13" s="24">
        <v>83621449</v>
      </c>
      <c r="G13" s="24">
        <v>20323</v>
      </c>
      <c r="H13" s="24">
        <v>408299</v>
      </c>
      <c r="I13" s="24">
        <v>5856737</v>
      </c>
      <c r="J13" s="24">
        <v>6285359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6285359</v>
      </c>
      <c r="X13" s="24">
        <v>5887249</v>
      </c>
      <c r="Y13" s="24">
        <v>398110</v>
      </c>
      <c r="Z13" s="6">
        <v>6.76</v>
      </c>
      <c r="AA13" s="22">
        <v>83621449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14428071</v>
      </c>
      <c r="D15" s="19">
        <f>SUM(D16:D18)</f>
        <v>0</v>
      </c>
      <c r="E15" s="20">
        <f t="shared" si="2"/>
        <v>8388861</v>
      </c>
      <c r="F15" s="21">
        <f t="shared" si="2"/>
        <v>8786041</v>
      </c>
      <c r="G15" s="21">
        <f t="shared" si="2"/>
        <v>1100451</v>
      </c>
      <c r="H15" s="21">
        <f t="shared" si="2"/>
        <v>813493</v>
      </c>
      <c r="I15" s="21">
        <f t="shared" si="2"/>
        <v>1077442</v>
      </c>
      <c r="J15" s="21">
        <f t="shared" si="2"/>
        <v>2991386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2991386</v>
      </c>
      <c r="X15" s="21">
        <f t="shared" si="2"/>
        <v>2048861</v>
      </c>
      <c r="Y15" s="21">
        <f t="shared" si="2"/>
        <v>942525</v>
      </c>
      <c r="Z15" s="4">
        <f>+IF(X15&lt;&gt;0,+(Y15/X15)*100,0)</f>
        <v>46.0023886442272</v>
      </c>
      <c r="AA15" s="19">
        <f>SUM(AA16:AA18)</f>
        <v>8786041</v>
      </c>
    </row>
    <row r="16" spans="1:27" ht="13.5">
      <c r="A16" s="5" t="s">
        <v>43</v>
      </c>
      <c r="B16" s="3"/>
      <c r="C16" s="22">
        <v>6416137</v>
      </c>
      <c r="D16" s="22"/>
      <c r="E16" s="23">
        <v>6797361</v>
      </c>
      <c r="F16" s="24">
        <v>6955318</v>
      </c>
      <c r="G16" s="24">
        <v>1100451</v>
      </c>
      <c r="H16" s="24">
        <v>453164</v>
      </c>
      <c r="I16" s="24">
        <v>576405</v>
      </c>
      <c r="J16" s="24">
        <v>2130020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2130020</v>
      </c>
      <c r="X16" s="24">
        <v>2043271</v>
      </c>
      <c r="Y16" s="24">
        <v>86749</v>
      </c>
      <c r="Z16" s="6">
        <v>4.25</v>
      </c>
      <c r="AA16" s="22">
        <v>6955318</v>
      </c>
    </row>
    <row r="17" spans="1:27" ht="13.5">
      <c r="A17" s="5" t="s">
        <v>44</v>
      </c>
      <c r="B17" s="3"/>
      <c r="C17" s="22">
        <v>8011934</v>
      </c>
      <c r="D17" s="22"/>
      <c r="E17" s="23">
        <v>1591500</v>
      </c>
      <c r="F17" s="24">
        <v>1830723</v>
      </c>
      <c r="G17" s="24"/>
      <c r="H17" s="24">
        <v>360329</v>
      </c>
      <c r="I17" s="24">
        <v>501037</v>
      </c>
      <c r="J17" s="24">
        <v>861366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861366</v>
      </c>
      <c r="X17" s="24">
        <v>5590</v>
      </c>
      <c r="Y17" s="24">
        <v>855776</v>
      </c>
      <c r="Z17" s="6">
        <v>15309.05</v>
      </c>
      <c r="AA17" s="22">
        <v>1830723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515526357</v>
      </c>
      <c r="D19" s="19">
        <f>SUM(D20:D23)</f>
        <v>0</v>
      </c>
      <c r="E19" s="20">
        <f t="shared" si="3"/>
        <v>575807475</v>
      </c>
      <c r="F19" s="21">
        <f t="shared" si="3"/>
        <v>575828932</v>
      </c>
      <c r="G19" s="21">
        <f t="shared" si="3"/>
        <v>113341618</v>
      </c>
      <c r="H19" s="21">
        <f t="shared" si="3"/>
        <v>38263614</v>
      </c>
      <c r="I19" s="21">
        <f t="shared" si="3"/>
        <v>38562044</v>
      </c>
      <c r="J19" s="21">
        <f t="shared" si="3"/>
        <v>190167276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190167276</v>
      </c>
      <c r="X19" s="21">
        <f t="shared" si="3"/>
        <v>171366747</v>
      </c>
      <c r="Y19" s="21">
        <f t="shared" si="3"/>
        <v>18800529</v>
      </c>
      <c r="Z19" s="4">
        <f>+IF(X19&lt;&gt;0,+(Y19/X19)*100,0)</f>
        <v>10.970931834284047</v>
      </c>
      <c r="AA19" s="19">
        <f>SUM(AA20:AA23)</f>
        <v>575828932</v>
      </c>
    </row>
    <row r="20" spans="1:27" ht="13.5">
      <c r="A20" s="5" t="s">
        <v>47</v>
      </c>
      <c r="B20" s="3"/>
      <c r="C20" s="22">
        <v>313967286</v>
      </c>
      <c r="D20" s="22"/>
      <c r="E20" s="23">
        <v>333046751</v>
      </c>
      <c r="F20" s="24">
        <v>333068208</v>
      </c>
      <c r="G20" s="24">
        <v>34128765</v>
      </c>
      <c r="H20" s="24">
        <v>27513384</v>
      </c>
      <c r="I20" s="24">
        <v>26883612</v>
      </c>
      <c r="J20" s="24">
        <v>88525761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88525761</v>
      </c>
      <c r="X20" s="24">
        <v>86322675</v>
      </c>
      <c r="Y20" s="24">
        <v>2203086</v>
      </c>
      <c r="Z20" s="6">
        <v>2.55</v>
      </c>
      <c r="AA20" s="22">
        <v>333068208</v>
      </c>
    </row>
    <row r="21" spans="1:27" ht="13.5">
      <c r="A21" s="5" t="s">
        <v>48</v>
      </c>
      <c r="B21" s="3"/>
      <c r="C21" s="22">
        <v>94861992</v>
      </c>
      <c r="D21" s="22"/>
      <c r="E21" s="23">
        <v>134601399</v>
      </c>
      <c r="F21" s="24">
        <v>134601399</v>
      </c>
      <c r="G21" s="24">
        <v>13078961</v>
      </c>
      <c r="H21" s="24">
        <v>7862032</v>
      </c>
      <c r="I21" s="24">
        <v>7769483</v>
      </c>
      <c r="J21" s="24">
        <v>28710476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28710476</v>
      </c>
      <c r="X21" s="24">
        <v>13311059</v>
      </c>
      <c r="Y21" s="24">
        <v>15399417</v>
      </c>
      <c r="Z21" s="6">
        <v>115.69</v>
      </c>
      <c r="AA21" s="22">
        <v>134601399</v>
      </c>
    </row>
    <row r="22" spans="1:27" ht="13.5">
      <c r="A22" s="5" t="s">
        <v>49</v>
      </c>
      <c r="B22" s="3"/>
      <c r="C22" s="25">
        <v>106697079</v>
      </c>
      <c r="D22" s="25"/>
      <c r="E22" s="26">
        <v>64219779</v>
      </c>
      <c r="F22" s="27">
        <v>64219779</v>
      </c>
      <c r="G22" s="27">
        <v>66133892</v>
      </c>
      <c r="H22" s="27">
        <v>2888198</v>
      </c>
      <c r="I22" s="27">
        <v>230792</v>
      </c>
      <c r="J22" s="27">
        <v>69252882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69252882</v>
      </c>
      <c r="X22" s="27">
        <v>61973596</v>
      </c>
      <c r="Y22" s="27">
        <v>7279286</v>
      </c>
      <c r="Z22" s="7">
        <v>11.75</v>
      </c>
      <c r="AA22" s="25">
        <v>64219779</v>
      </c>
    </row>
    <row r="23" spans="1:27" ht="13.5">
      <c r="A23" s="5" t="s">
        <v>50</v>
      </c>
      <c r="B23" s="3"/>
      <c r="C23" s="22"/>
      <c r="D23" s="22"/>
      <c r="E23" s="23">
        <v>43939546</v>
      </c>
      <c r="F23" s="24">
        <v>43939546</v>
      </c>
      <c r="G23" s="24"/>
      <c r="H23" s="24"/>
      <c r="I23" s="24">
        <v>3678157</v>
      </c>
      <c r="J23" s="24">
        <v>3678157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3678157</v>
      </c>
      <c r="X23" s="24">
        <v>9759417</v>
      </c>
      <c r="Y23" s="24">
        <v>-6081260</v>
      </c>
      <c r="Z23" s="6">
        <v>-62.31</v>
      </c>
      <c r="AA23" s="22">
        <v>43939546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853248783</v>
      </c>
      <c r="D25" s="40">
        <f>+D5+D9+D15+D19+D24</f>
        <v>0</v>
      </c>
      <c r="E25" s="41">
        <f t="shared" si="4"/>
        <v>807219096</v>
      </c>
      <c r="F25" s="42">
        <f t="shared" si="4"/>
        <v>843190434</v>
      </c>
      <c r="G25" s="42">
        <f t="shared" si="4"/>
        <v>215849673</v>
      </c>
      <c r="H25" s="42">
        <f t="shared" si="4"/>
        <v>45250795</v>
      </c>
      <c r="I25" s="42">
        <f t="shared" si="4"/>
        <v>52603033</v>
      </c>
      <c r="J25" s="42">
        <f t="shared" si="4"/>
        <v>313703501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313703501</v>
      </c>
      <c r="X25" s="42">
        <f t="shared" si="4"/>
        <v>287736617</v>
      </c>
      <c r="Y25" s="42">
        <f t="shared" si="4"/>
        <v>25966884</v>
      </c>
      <c r="Z25" s="43">
        <f>+IF(X25&lt;&gt;0,+(Y25/X25)*100,0)</f>
        <v>9.02453232082033</v>
      </c>
      <c r="AA25" s="40">
        <f>+AA5+AA9+AA15+AA19+AA24</f>
        <v>843190434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119199215</v>
      </c>
      <c r="D28" s="19">
        <f>SUM(D29:D31)</f>
        <v>0</v>
      </c>
      <c r="E28" s="20">
        <f t="shared" si="5"/>
        <v>117755027</v>
      </c>
      <c r="F28" s="21">
        <f t="shared" si="5"/>
        <v>117993684</v>
      </c>
      <c r="G28" s="21">
        <f t="shared" si="5"/>
        <v>9073553</v>
      </c>
      <c r="H28" s="21">
        <f t="shared" si="5"/>
        <v>7265139</v>
      </c>
      <c r="I28" s="21">
        <f t="shared" si="5"/>
        <v>7253570</v>
      </c>
      <c r="J28" s="21">
        <f t="shared" si="5"/>
        <v>23592262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23592262</v>
      </c>
      <c r="X28" s="21">
        <f t="shared" si="5"/>
        <v>24281818</v>
      </c>
      <c r="Y28" s="21">
        <f t="shared" si="5"/>
        <v>-689556</v>
      </c>
      <c r="Z28" s="4">
        <f>+IF(X28&lt;&gt;0,+(Y28/X28)*100,0)</f>
        <v>-2.839803840058434</v>
      </c>
      <c r="AA28" s="19">
        <f>SUM(AA29:AA31)</f>
        <v>117993684</v>
      </c>
    </row>
    <row r="29" spans="1:27" ht="13.5">
      <c r="A29" s="5" t="s">
        <v>33</v>
      </c>
      <c r="B29" s="3"/>
      <c r="C29" s="22">
        <v>72580914</v>
      </c>
      <c r="D29" s="22"/>
      <c r="E29" s="23">
        <v>56307385</v>
      </c>
      <c r="F29" s="24">
        <v>56307385</v>
      </c>
      <c r="G29" s="24">
        <v>3842435</v>
      </c>
      <c r="H29" s="24">
        <v>1787833</v>
      </c>
      <c r="I29" s="24">
        <v>2162553</v>
      </c>
      <c r="J29" s="24">
        <v>7792821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7792821</v>
      </c>
      <c r="X29" s="24">
        <v>6233240</v>
      </c>
      <c r="Y29" s="24">
        <v>1559581</v>
      </c>
      <c r="Z29" s="6">
        <v>25.02</v>
      </c>
      <c r="AA29" s="22">
        <v>56307385</v>
      </c>
    </row>
    <row r="30" spans="1:27" ht="13.5">
      <c r="A30" s="5" t="s">
        <v>34</v>
      </c>
      <c r="B30" s="3"/>
      <c r="C30" s="25">
        <v>23184423</v>
      </c>
      <c r="D30" s="25"/>
      <c r="E30" s="26">
        <v>22193665</v>
      </c>
      <c r="F30" s="27">
        <v>22432322</v>
      </c>
      <c r="G30" s="27">
        <v>2250889</v>
      </c>
      <c r="H30" s="27">
        <v>2955011</v>
      </c>
      <c r="I30" s="27">
        <v>2224260</v>
      </c>
      <c r="J30" s="27">
        <v>7430160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7430160</v>
      </c>
      <c r="X30" s="27">
        <v>7430846</v>
      </c>
      <c r="Y30" s="27">
        <v>-686</v>
      </c>
      <c r="Z30" s="7">
        <v>-0.01</v>
      </c>
      <c r="AA30" s="25">
        <v>22432322</v>
      </c>
    </row>
    <row r="31" spans="1:27" ht="13.5">
      <c r="A31" s="5" t="s">
        <v>35</v>
      </c>
      <c r="B31" s="3"/>
      <c r="C31" s="22">
        <v>23433878</v>
      </c>
      <c r="D31" s="22"/>
      <c r="E31" s="23">
        <v>39253977</v>
      </c>
      <c r="F31" s="24">
        <v>39253977</v>
      </c>
      <c r="G31" s="24">
        <v>2980229</v>
      </c>
      <c r="H31" s="24">
        <v>2522295</v>
      </c>
      <c r="I31" s="24">
        <v>2866757</v>
      </c>
      <c r="J31" s="24">
        <v>8369281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8369281</v>
      </c>
      <c r="X31" s="24">
        <v>10617732</v>
      </c>
      <c r="Y31" s="24">
        <v>-2248451</v>
      </c>
      <c r="Z31" s="6">
        <v>-21.18</v>
      </c>
      <c r="AA31" s="22">
        <v>39253977</v>
      </c>
    </row>
    <row r="32" spans="1:27" ht="13.5">
      <c r="A32" s="2" t="s">
        <v>36</v>
      </c>
      <c r="B32" s="3"/>
      <c r="C32" s="19">
        <f aca="true" t="shared" si="6" ref="C32:Y32">SUM(C33:C37)</f>
        <v>131135053</v>
      </c>
      <c r="D32" s="19">
        <f>SUM(D33:D37)</f>
        <v>0</v>
      </c>
      <c r="E32" s="20">
        <f t="shared" si="6"/>
        <v>148479706</v>
      </c>
      <c r="F32" s="21">
        <f t="shared" si="6"/>
        <v>165777656</v>
      </c>
      <c r="G32" s="21">
        <f t="shared" si="6"/>
        <v>5751552</v>
      </c>
      <c r="H32" s="21">
        <f t="shared" si="6"/>
        <v>6397018</v>
      </c>
      <c r="I32" s="21">
        <f t="shared" si="6"/>
        <v>13496070</v>
      </c>
      <c r="J32" s="21">
        <f t="shared" si="6"/>
        <v>25644640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25644640</v>
      </c>
      <c r="X32" s="21">
        <f t="shared" si="6"/>
        <v>26425935</v>
      </c>
      <c r="Y32" s="21">
        <f t="shared" si="6"/>
        <v>-781295</v>
      </c>
      <c r="Z32" s="4">
        <f>+IF(X32&lt;&gt;0,+(Y32/X32)*100,0)</f>
        <v>-2.9565462868201258</v>
      </c>
      <c r="AA32" s="19">
        <f>SUM(AA33:AA37)</f>
        <v>165777656</v>
      </c>
    </row>
    <row r="33" spans="1:27" ht="13.5">
      <c r="A33" s="5" t="s">
        <v>37</v>
      </c>
      <c r="B33" s="3"/>
      <c r="C33" s="22">
        <v>16436217</v>
      </c>
      <c r="D33" s="22"/>
      <c r="E33" s="23">
        <v>15461999</v>
      </c>
      <c r="F33" s="24">
        <v>15461999</v>
      </c>
      <c r="G33" s="24">
        <v>1293188</v>
      </c>
      <c r="H33" s="24">
        <v>1269098</v>
      </c>
      <c r="I33" s="24">
        <v>1347308</v>
      </c>
      <c r="J33" s="24">
        <v>3909594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3909594</v>
      </c>
      <c r="X33" s="24">
        <v>3652552</v>
      </c>
      <c r="Y33" s="24">
        <v>257042</v>
      </c>
      <c r="Z33" s="6">
        <v>7.04</v>
      </c>
      <c r="AA33" s="22">
        <v>15461999</v>
      </c>
    </row>
    <row r="34" spans="1:27" ht="13.5">
      <c r="A34" s="5" t="s">
        <v>38</v>
      </c>
      <c r="B34" s="3"/>
      <c r="C34" s="22">
        <v>39838287</v>
      </c>
      <c r="D34" s="22"/>
      <c r="E34" s="23">
        <v>43358215</v>
      </c>
      <c r="F34" s="24">
        <v>43358215</v>
      </c>
      <c r="G34" s="24">
        <v>2000410</v>
      </c>
      <c r="H34" s="24">
        <v>2123319</v>
      </c>
      <c r="I34" s="24">
        <v>3796125</v>
      </c>
      <c r="J34" s="24">
        <v>7919854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7919854</v>
      </c>
      <c r="X34" s="24">
        <v>8601343</v>
      </c>
      <c r="Y34" s="24">
        <v>-681489</v>
      </c>
      <c r="Z34" s="6">
        <v>-7.92</v>
      </c>
      <c r="AA34" s="22">
        <v>43358215</v>
      </c>
    </row>
    <row r="35" spans="1:27" ht="13.5">
      <c r="A35" s="5" t="s">
        <v>39</v>
      </c>
      <c r="B35" s="3"/>
      <c r="C35" s="22">
        <v>41251569</v>
      </c>
      <c r="D35" s="22"/>
      <c r="E35" s="23">
        <v>48176742</v>
      </c>
      <c r="F35" s="24">
        <v>48290544</v>
      </c>
      <c r="G35" s="24">
        <v>2183950</v>
      </c>
      <c r="H35" s="24">
        <v>2352731</v>
      </c>
      <c r="I35" s="24">
        <v>2933843</v>
      </c>
      <c r="J35" s="24">
        <v>7470524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7470524</v>
      </c>
      <c r="X35" s="24">
        <v>8131193</v>
      </c>
      <c r="Y35" s="24">
        <v>-660669</v>
      </c>
      <c r="Z35" s="6">
        <v>-8.13</v>
      </c>
      <c r="AA35" s="22">
        <v>48290544</v>
      </c>
    </row>
    <row r="36" spans="1:27" ht="13.5">
      <c r="A36" s="5" t="s">
        <v>40</v>
      </c>
      <c r="B36" s="3"/>
      <c r="C36" s="22">
        <v>33608980</v>
      </c>
      <c r="D36" s="22"/>
      <c r="E36" s="23">
        <v>41482750</v>
      </c>
      <c r="F36" s="24">
        <v>58666898</v>
      </c>
      <c r="G36" s="24">
        <v>274004</v>
      </c>
      <c r="H36" s="24">
        <v>651870</v>
      </c>
      <c r="I36" s="24">
        <v>5418794</v>
      </c>
      <c r="J36" s="24">
        <v>6344668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6344668</v>
      </c>
      <c r="X36" s="24">
        <v>6040847</v>
      </c>
      <c r="Y36" s="24">
        <v>303821</v>
      </c>
      <c r="Z36" s="6">
        <v>5.03</v>
      </c>
      <c r="AA36" s="22">
        <v>58666898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57182729</v>
      </c>
      <c r="D38" s="19">
        <f>SUM(D39:D41)</f>
        <v>0</v>
      </c>
      <c r="E38" s="20">
        <f t="shared" si="7"/>
        <v>63204425</v>
      </c>
      <c r="F38" s="21">
        <f t="shared" si="7"/>
        <v>63618786</v>
      </c>
      <c r="G38" s="21">
        <f t="shared" si="7"/>
        <v>3016314</v>
      </c>
      <c r="H38" s="21">
        <f t="shared" si="7"/>
        <v>3990552</v>
      </c>
      <c r="I38" s="21">
        <f t="shared" si="7"/>
        <v>6875059</v>
      </c>
      <c r="J38" s="21">
        <f t="shared" si="7"/>
        <v>13881925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13881925</v>
      </c>
      <c r="X38" s="21">
        <f t="shared" si="7"/>
        <v>12692314</v>
      </c>
      <c r="Y38" s="21">
        <f t="shared" si="7"/>
        <v>1189611</v>
      </c>
      <c r="Z38" s="4">
        <f>+IF(X38&lt;&gt;0,+(Y38/X38)*100,0)</f>
        <v>9.372688069330778</v>
      </c>
      <c r="AA38" s="19">
        <f>SUM(AA39:AA41)</f>
        <v>63618786</v>
      </c>
    </row>
    <row r="39" spans="1:27" ht="13.5">
      <c r="A39" s="5" t="s">
        <v>43</v>
      </c>
      <c r="B39" s="3"/>
      <c r="C39" s="22">
        <v>22252128</v>
      </c>
      <c r="D39" s="22"/>
      <c r="E39" s="23">
        <v>26969686</v>
      </c>
      <c r="F39" s="24">
        <v>27127643</v>
      </c>
      <c r="G39" s="24">
        <v>1460393</v>
      </c>
      <c r="H39" s="24">
        <v>1404282</v>
      </c>
      <c r="I39" s="24">
        <v>2017643</v>
      </c>
      <c r="J39" s="24">
        <v>4882318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4882318</v>
      </c>
      <c r="X39" s="24">
        <v>5757364</v>
      </c>
      <c r="Y39" s="24">
        <v>-875046</v>
      </c>
      <c r="Z39" s="6">
        <v>-15.2</v>
      </c>
      <c r="AA39" s="22">
        <v>27127643</v>
      </c>
    </row>
    <row r="40" spans="1:27" ht="13.5">
      <c r="A40" s="5" t="s">
        <v>44</v>
      </c>
      <c r="B40" s="3"/>
      <c r="C40" s="22">
        <v>34930601</v>
      </c>
      <c r="D40" s="22"/>
      <c r="E40" s="23">
        <v>36234739</v>
      </c>
      <c r="F40" s="24">
        <v>36491143</v>
      </c>
      <c r="G40" s="24">
        <v>1555921</v>
      </c>
      <c r="H40" s="24">
        <v>2586270</v>
      </c>
      <c r="I40" s="24">
        <v>4857416</v>
      </c>
      <c r="J40" s="24">
        <v>8999607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8999607</v>
      </c>
      <c r="X40" s="24">
        <v>6934950</v>
      </c>
      <c r="Y40" s="24">
        <v>2064657</v>
      </c>
      <c r="Z40" s="6">
        <v>29.77</v>
      </c>
      <c r="AA40" s="22">
        <v>36491143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406344651</v>
      </c>
      <c r="D42" s="19">
        <f>SUM(D43:D46)</f>
        <v>0</v>
      </c>
      <c r="E42" s="20">
        <f t="shared" si="8"/>
        <v>452357733</v>
      </c>
      <c r="F42" s="21">
        <f t="shared" si="8"/>
        <v>452357733</v>
      </c>
      <c r="G42" s="21">
        <f t="shared" si="8"/>
        <v>10895029</v>
      </c>
      <c r="H42" s="21">
        <f t="shared" si="8"/>
        <v>37862854</v>
      </c>
      <c r="I42" s="21">
        <f t="shared" si="8"/>
        <v>43498358</v>
      </c>
      <c r="J42" s="21">
        <f t="shared" si="8"/>
        <v>92256241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92256241</v>
      </c>
      <c r="X42" s="21">
        <f t="shared" si="8"/>
        <v>99158665</v>
      </c>
      <c r="Y42" s="21">
        <f t="shared" si="8"/>
        <v>-6902424</v>
      </c>
      <c r="Z42" s="4">
        <f>+IF(X42&lt;&gt;0,+(Y42/X42)*100,0)</f>
        <v>-6.960989238812362</v>
      </c>
      <c r="AA42" s="19">
        <f>SUM(AA43:AA46)</f>
        <v>452357733</v>
      </c>
    </row>
    <row r="43" spans="1:27" ht="13.5">
      <c r="A43" s="5" t="s">
        <v>47</v>
      </c>
      <c r="B43" s="3"/>
      <c r="C43" s="22">
        <v>240894627</v>
      </c>
      <c r="D43" s="22"/>
      <c r="E43" s="23">
        <v>265365380</v>
      </c>
      <c r="F43" s="24">
        <v>265365380</v>
      </c>
      <c r="G43" s="24">
        <v>2891343</v>
      </c>
      <c r="H43" s="24">
        <v>28579069</v>
      </c>
      <c r="I43" s="24">
        <v>26575921</v>
      </c>
      <c r="J43" s="24">
        <v>58046333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58046333</v>
      </c>
      <c r="X43" s="24">
        <v>63544969</v>
      </c>
      <c r="Y43" s="24">
        <v>-5498636</v>
      </c>
      <c r="Z43" s="6">
        <v>-8.65</v>
      </c>
      <c r="AA43" s="22">
        <v>265365380</v>
      </c>
    </row>
    <row r="44" spans="1:27" ht="13.5">
      <c r="A44" s="5" t="s">
        <v>48</v>
      </c>
      <c r="B44" s="3"/>
      <c r="C44" s="22">
        <v>80026379</v>
      </c>
      <c r="D44" s="22"/>
      <c r="E44" s="23">
        <v>91908691</v>
      </c>
      <c r="F44" s="24">
        <v>91908691</v>
      </c>
      <c r="G44" s="24">
        <v>3496237</v>
      </c>
      <c r="H44" s="24">
        <v>3919265</v>
      </c>
      <c r="I44" s="24">
        <v>8103728</v>
      </c>
      <c r="J44" s="24">
        <v>15519230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15519230</v>
      </c>
      <c r="X44" s="24">
        <v>16176435</v>
      </c>
      <c r="Y44" s="24">
        <v>-657205</v>
      </c>
      <c r="Z44" s="6">
        <v>-4.06</v>
      </c>
      <c r="AA44" s="22">
        <v>91908691</v>
      </c>
    </row>
    <row r="45" spans="1:27" ht="13.5">
      <c r="A45" s="5" t="s">
        <v>49</v>
      </c>
      <c r="B45" s="3"/>
      <c r="C45" s="25">
        <v>85423645</v>
      </c>
      <c r="D45" s="25"/>
      <c r="E45" s="26">
        <v>53352029</v>
      </c>
      <c r="F45" s="27">
        <v>53352029</v>
      </c>
      <c r="G45" s="27">
        <v>4507449</v>
      </c>
      <c r="H45" s="27">
        <v>5364520</v>
      </c>
      <c r="I45" s="27">
        <v>5549762</v>
      </c>
      <c r="J45" s="27">
        <v>15421731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15421731</v>
      </c>
      <c r="X45" s="27">
        <v>9965970</v>
      </c>
      <c r="Y45" s="27">
        <v>5455761</v>
      </c>
      <c r="Z45" s="7">
        <v>54.74</v>
      </c>
      <c r="AA45" s="25">
        <v>53352029</v>
      </c>
    </row>
    <row r="46" spans="1:27" ht="13.5">
      <c r="A46" s="5" t="s">
        <v>50</v>
      </c>
      <c r="B46" s="3"/>
      <c r="C46" s="22"/>
      <c r="D46" s="22"/>
      <c r="E46" s="23">
        <v>41731633</v>
      </c>
      <c r="F46" s="24">
        <v>41731633</v>
      </c>
      <c r="G46" s="24"/>
      <c r="H46" s="24"/>
      <c r="I46" s="24">
        <v>3268947</v>
      </c>
      <c r="J46" s="24">
        <v>3268947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3268947</v>
      </c>
      <c r="X46" s="24">
        <v>9471291</v>
      </c>
      <c r="Y46" s="24">
        <v>-6202344</v>
      </c>
      <c r="Z46" s="6">
        <v>-65.49</v>
      </c>
      <c r="AA46" s="22">
        <v>41731633</v>
      </c>
    </row>
    <row r="47" spans="1:27" ht="13.5">
      <c r="A47" s="2" t="s">
        <v>51</v>
      </c>
      <c r="B47" s="8" t="s">
        <v>52</v>
      </c>
      <c r="C47" s="19">
        <v>10608</v>
      </c>
      <c r="D47" s="19"/>
      <c r="E47" s="20">
        <v>4565</v>
      </c>
      <c r="F47" s="21">
        <v>4565</v>
      </c>
      <c r="G47" s="21">
        <v>1661</v>
      </c>
      <c r="H47" s="21"/>
      <c r="I47" s="21">
        <v>202</v>
      </c>
      <c r="J47" s="21">
        <v>1863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1863</v>
      </c>
      <c r="X47" s="21">
        <v>228</v>
      </c>
      <c r="Y47" s="21">
        <v>1635</v>
      </c>
      <c r="Z47" s="4">
        <v>717.11</v>
      </c>
      <c r="AA47" s="19">
        <v>4565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713872256</v>
      </c>
      <c r="D48" s="40">
        <f>+D28+D32+D38+D42+D47</f>
        <v>0</v>
      </c>
      <c r="E48" s="41">
        <f t="shared" si="9"/>
        <v>781801456</v>
      </c>
      <c r="F48" s="42">
        <f t="shared" si="9"/>
        <v>799752424</v>
      </c>
      <c r="G48" s="42">
        <f t="shared" si="9"/>
        <v>28738109</v>
      </c>
      <c r="H48" s="42">
        <f t="shared" si="9"/>
        <v>55515563</v>
      </c>
      <c r="I48" s="42">
        <f t="shared" si="9"/>
        <v>71123259</v>
      </c>
      <c r="J48" s="42">
        <f t="shared" si="9"/>
        <v>155376931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155376931</v>
      </c>
      <c r="X48" s="42">
        <f t="shared" si="9"/>
        <v>162558960</v>
      </c>
      <c r="Y48" s="42">
        <f t="shared" si="9"/>
        <v>-7182029</v>
      </c>
      <c r="Z48" s="43">
        <f>+IF(X48&lt;&gt;0,+(Y48/X48)*100,0)</f>
        <v>-4.418107128638126</v>
      </c>
      <c r="AA48" s="40">
        <f>+AA28+AA32+AA38+AA42+AA47</f>
        <v>799752424</v>
      </c>
    </row>
    <row r="49" spans="1:27" ht="13.5">
      <c r="A49" s="14" t="s">
        <v>58</v>
      </c>
      <c r="B49" s="15"/>
      <c r="C49" s="44">
        <f aca="true" t="shared" si="10" ref="C49:Y49">+C25-C48</f>
        <v>139376527</v>
      </c>
      <c r="D49" s="44">
        <f>+D25-D48</f>
        <v>0</v>
      </c>
      <c r="E49" s="45">
        <f t="shared" si="10"/>
        <v>25417640</v>
      </c>
      <c r="F49" s="46">
        <f t="shared" si="10"/>
        <v>43438010</v>
      </c>
      <c r="G49" s="46">
        <f t="shared" si="10"/>
        <v>187111564</v>
      </c>
      <c r="H49" s="46">
        <f t="shared" si="10"/>
        <v>-10264768</v>
      </c>
      <c r="I49" s="46">
        <f t="shared" si="10"/>
        <v>-18520226</v>
      </c>
      <c r="J49" s="46">
        <f t="shared" si="10"/>
        <v>158326570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158326570</v>
      </c>
      <c r="X49" s="46">
        <f>IF(F25=F48,0,X25-X48)</f>
        <v>125177657</v>
      </c>
      <c r="Y49" s="46">
        <f t="shared" si="10"/>
        <v>33148913</v>
      </c>
      <c r="Z49" s="47">
        <f>+IF(X49&lt;&gt;0,+(Y49/X49)*100,0)</f>
        <v>26.481493418589867</v>
      </c>
      <c r="AA49" s="44">
        <f>+AA25-AA48</f>
        <v>43438010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199948513</v>
      </c>
      <c r="D5" s="19">
        <f>SUM(D6:D8)</f>
        <v>0</v>
      </c>
      <c r="E5" s="20">
        <f t="shared" si="0"/>
        <v>208328354</v>
      </c>
      <c r="F5" s="21">
        <f t="shared" si="0"/>
        <v>208328354</v>
      </c>
      <c r="G5" s="21">
        <f t="shared" si="0"/>
        <v>16385956</v>
      </c>
      <c r="H5" s="21">
        <f t="shared" si="0"/>
        <v>16397328</v>
      </c>
      <c r="I5" s="21">
        <f t="shared" si="0"/>
        <v>16636169</v>
      </c>
      <c r="J5" s="21">
        <f t="shared" si="0"/>
        <v>49419453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49419453</v>
      </c>
      <c r="X5" s="21">
        <f t="shared" si="0"/>
        <v>187708052</v>
      </c>
      <c r="Y5" s="21">
        <f t="shared" si="0"/>
        <v>-138288599</v>
      </c>
      <c r="Z5" s="4">
        <f>+IF(X5&lt;&gt;0,+(Y5/X5)*100,0)</f>
        <v>-73.67217203873598</v>
      </c>
      <c r="AA5" s="19">
        <f>SUM(AA6:AA8)</f>
        <v>208328354</v>
      </c>
    </row>
    <row r="6" spans="1:27" ht="13.5">
      <c r="A6" s="5" t="s">
        <v>33</v>
      </c>
      <c r="B6" s="3"/>
      <c r="C6" s="22">
        <v>397610</v>
      </c>
      <c r="D6" s="22"/>
      <c r="E6" s="23">
        <v>132500</v>
      </c>
      <c r="F6" s="24">
        <v>132500</v>
      </c>
      <c r="G6" s="24"/>
      <c r="H6" s="24">
        <v>6444</v>
      </c>
      <c r="I6" s="24">
        <v>307</v>
      </c>
      <c r="J6" s="24">
        <v>6751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6751</v>
      </c>
      <c r="X6" s="24">
        <v>26763</v>
      </c>
      <c r="Y6" s="24">
        <v>-20012</v>
      </c>
      <c r="Z6" s="6">
        <v>-74.77</v>
      </c>
      <c r="AA6" s="22">
        <v>132500</v>
      </c>
    </row>
    <row r="7" spans="1:27" ht="13.5">
      <c r="A7" s="5" t="s">
        <v>34</v>
      </c>
      <c r="B7" s="3"/>
      <c r="C7" s="25">
        <v>181691260</v>
      </c>
      <c r="D7" s="25"/>
      <c r="E7" s="26">
        <v>201326764</v>
      </c>
      <c r="F7" s="27">
        <v>201326764</v>
      </c>
      <c r="G7" s="27">
        <v>16346381</v>
      </c>
      <c r="H7" s="27">
        <v>16262424</v>
      </c>
      <c r="I7" s="27">
        <v>16575954</v>
      </c>
      <c r="J7" s="27">
        <v>49184759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49184759</v>
      </c>
      <c r="X7" s="27">
        <v>183717613</v>
      </c>
      <c r="Y7" s="27">
        <v>-134532854</v>
      </c>
      <c r="Z7" s="7">
        <v>-73.23</v>
      </c>
      <c r="AA7" s="25">
        <v>201326764</v>
      </c>
    </row>
    <row r="8" spans="1:27" ht="13.5">
      <c r="A8" s="5" t="s">
        <v>35</v>
      </c>
      <c r="B8" s="3"/>
      <c r="C8" s="22">
        <v>17859643</v>
      </c>
      <c r="D8" s="22"/>
      <c r="E8" s="23">
        <v>6869090</v>
      </c>
      <c r="F8" s="24">
        <v>6869090</v>
      </c>
      <c r="G8" s="24">
        <v>39575</v>
      </c>
      <c r="H8" s="24">
        <v>128460</v>
      </c>
      <c r="I8" s="24">
        <v>59908</v>
      </c>
      <c r="J8" s="24">
        <v>227943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227943</v>
      </c>
      <c r="X8" s="24">
        <v>3963676</v>
      </c>
      <c r="Y8" s="24">
        <v>-3735733</v>
      </c>
      <c r="Z8" s="6">
        <v>-94.25</v>
      </c>
      <c r="AA8" s="22">
        <v>6869090</v>
      </c>
    </row>
    <row r="9" spans="1:27" ht="13.5">
      <c r="A9" s="2" t="s">
        <v>36</v>
      </c>
      <c r="B9" s="3"/>
      <c r="C9" s="19">
        <f aca="true" t="shared" si="1" ref="C9:Y9">SUM(C10:C14)</f>
        <v>110175880</v>
      </c>
      <c r="D9" s="19">
        <f>SUM(D10:D14)</f>
        <v>0</v>
      </c>
      <c r="E9" s="20">
        <f t="shared" si="1"/>
        <v>47684808</v>
      </c>
      <c r="F9" s="21">
        <f t="shared" si="1"/>
        <v>47684808</v>
      </c>
      <c r="G9" s="21">
        <f t="shared" si="1"/>
        <v>1867613</v>
      </c>
      <c r="H9" s="21">
        <f t="shared" si="1"/>
        <v>2560507</v>
      </c>
      <c r="I9" s="21">
        <f t="shared" si="1"/>
        <v>6987411</v>
      </c>
      <c r="J9" s="21">
        <f t="shared" si="1"/>
        <v>11415531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11415531</v>
      </c>
      <c r="X9" s="21">
        <f t="shared" si="1"/>
        <v>5703322</v>
      </c>
      <c r="Y9" s="21">
        <f t="shared" si="1"/>
        <v>5712209</v>
      </c>
      <c r="Z9" s="4">
        <f>+IF(X9&lt;&gt;0,+(Y9/X9)*100,0)</f>
        <v>100.15582146685738</v>
      </c>
      <c r="AA9" s="19">
        <f>SUM(AA10:AA14)</f>
        <v>47684808</v>
      </c>
    </row>
    <row r="10" spans="1:27" ht="13.5">
      <c r="A10" s="5" t="s">
        <v>37</v>
      </c>
      <c r="B10" s="3"/>
      <c r="C10" s="22">
        <v>4015805</v>
      </c>
      <c r="D10" s="22"/>
      <c r="E10" s="23">
        <v>7296520</v>
      </c>
      <c r="F10" s="24">
        <v>7296520</v>
      </c>
      <c r="G10" s="24">
        <v>123904</v>
      </c>
      <c r="H10" s="24">
        <v>1262586</v>
      </c>
      <c r="I10" s="24">
        <v>879911</v>
      </c>
      <c r="J10" s="24">
        <v>2266401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2266401</v>
      </c>
      <c r="X10" s="24">
        <v>384216</v>
      </c>
      <c r="Y10" s="24">
        <v>1882185</v>
      </c>
      <c r="Z10" s="6">
        <v>489.88</v>
      </c>
      <c r="AA10" s="22">
        <v>7296520</v>
      </c>
    </row>
    <row r="11" spans="1:27" ht="13.5">
      <c r="A11" s="5" t="s">
        <v>38</v>
      </c>
      <c r="B11" s="3"/>
      <c r="C11" s="22">
        <v>20506881</v>
      </c>
      <c r="D11" s="22"/>
      <c r="E11" s="23">
        <v>3975310</v>
      </c>
      <c r="F11" s="24">
        <v>3975310</v>
      </c>
      <c r="G11" s="24">
        <v>2522</v>
      </c>
      <c r="H11" s="24">
        <v>21245</v>
      </c>
      <c r="I11" s="24">
        <v>202602</v>
      </c>
      <c r="J11" s="24">
        <v>226369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226369</v>
      </c>
      <c r="X11" s="24">
        <v>315690</v>
      </c>
      <c r="Y11" s="24">
        <v>-89321</v>
      </c>
      <c r="Z11" s="6">
        <v>-28.29</v>
      </c>
      <c r="AA11" s="22">
        <v>3975310</v>
      </c>
    </row>
    <row r="12" spans="1:27" ht="13.5">
      <c r="A12" s="5" t="s">
        <v>39</v>
      </c>
      <c r="B12" s="3"/>
      <c r="C12" s="22">
        <v>62500028</v>
      </c>
      <c r="D12" s="22"/>
      <c r="E12" s="23">
        <v>18698433</v>
      </c>
      <c r="F12" s="24">
        <v>18698433</v>
      </c>
      <c r="G12" s="24">
        <v>1690125</v>
      </c>
      <c r="H12" s="24">
        <v>1221741</v>
      </c>
      <c r="I12" s="24">
        <v>1621042</v>
      </c>
      <c r="J12" s="24">
        <v>4532908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4532908</v>
      </c>
      <c r="X12" s="24">
        <v>4713759</v>
      </c>
      <c r="Y12" s="24">
        <v>-180851</v>
      </c>
      <c r="Z12" s="6">
        <v>-3.84</v>
      </c>
      <c r="AA12" s="22">
        <v>18698433</v>
      </c>
    </row>
    <row r="13" spans="1:27" ht="13.5">
      <c r="A13" s="5" t="s">
        <v>40</v>
      </c>
      <c r="B13" s="3"/>
      <c r="C13" s="22">
        <v>21840595</v>
      </c>
      <c r="D13" s="22"/>
      <c r="E13" s="23">
        <v>16408153</v>
      </c>
      <c r="F13" s="24">
        <v>16408153</v>
      </c>
      <c r="G13" s="24">
        <v>51062</v>
      </c>
      <c r="H13" s="24">
        <v>54935</v>
      </c>
      <c r="I13" s="24">
        <v>4248987</v>
      </c>
      <c r="J13" s="24">
        <v>4354984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4354984</v>
      </c>
      <c r="X13" s="24">
        <v>275614</v>
      </c>
      <c r="Y13" s="24">
        <v>4079370</v>
      </c>
      <c r="Z13" s="6">
        <v>1480.1</v>
      </c>
      <c r="AA13" s="22">
        <v>16408153</v>
      </c>
    </row>
    <row r="14" spans="1:27" ht="13.5">
      <c r="A14" s="5" t="s">
        <v>41</v>
      </c>
      <c r="B14" s="3"/>
      <c r="C14" s="25">
        <v>1312571</v>
      </c>
      <c r="D14" s="25"/>
      <c r="E14" s="26">
        <v>1306392</v>
      </c>
      <c r="F14" s="27">
        <v>1306392</v>
      </c>
      <c r="G14" s="27"/>
      <c r="H14" s="27"/>
      <c r="I14" s="27">
        <v>34869</v>
      </c>
      <c r="J14" s="27">
        <v>34869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34869</v>
      </c>
      <c r="X14" s="27">
        <v>14043</v>
      </c>
      <c r="Y14" s="27">
        <v>20826</v>
      </c>
      <c r="Z14" s="7">
        <v>148.3</v>
      </c>
      <c r="AA14" s="25">
        <v>1306392</v>
      </c>
    </row>
    <row r="15" spans="1:27" ht="13.5">
      <c r="A15" s="2" t="s">
        <v>42</v>
      </c>
      <c r="B15" s="8"/>
      <c r="C15" s="19">
        <f aca="true" t="shared" si="2" ref="C15:Y15">SUM(C16:C18)</f>
        <v>403136456</v>
      </c>
      <c r="D15" s="19">
        <f>SUM(D16:D18)</f>
        <v>0</v>
      </c>
      <c r="E15" s="20">
        <f t="shared" si="2"/>
        <v>205641989</v>
      </c>
      <c r="F15" s="21">
        <f t="shared" si="2"/>
        <v>205641989</v>
      </c>
      <c r="G15" s="21">
        <f t="shared" si="2"/>
        <v>1340148</v>
      </c>
      <c r="H15" s="21">
        <f t="shared" si="2"/>
        <v>569613</v>
      </c>
      <c r="I15" s="21">
        <f t="shared" si="2"/>
        <v>21536502</v>
      </c>
      <c r="J15" s="21">
        <f t="shared" si="2"/>
        <v>23446263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23446263</v>
      </c>
      <c r="X15" s="21">
        <f t="shared" si="2"/>
        <v>7081915</v>
      </c>
      <c r="Y15" s="21">
        <f t="shared" si="2"/>
        <v>16364348</v>
      </c>
      <c r="Z15" s="4">
        <f>+IF(X15&lt;&gt;0,+(Y15/X15)*100,0)</f>
        <v>231.07235825338202</v>
      </c>
      <c r="AA15" s="19">
        <f>SUM(AA16:AA18)</f>
        <v>205641989</v>
      </c>
    </row>
    <row r="16" spans="1:27" ht="13.5">
      <c r="A16" s="5" t="s">
        <v>43</v>
      </c>
      <c r="B16" s="3"/>
      <c r="C16" s="22">
        <v>5439035</v>
      </c>
      <c r="D16" s="22"/>
      <c r="E16" s="23">
        <v>3869676</v>
      </c>
      <c r="F16" s="24">
        <v>3869676</v>
      </c>
      <c r="G16" s="24">
        <v>425501</v>
      </c>
      <c r="H16" s="24">
        <v>338488</v>
      </c>
      <c r="I16" s="24">
        <v>554779</v>
      </c>
      <c r="J16" s="24">
        <v>1318768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1318768</v>
      </c>
      <c r="X16" s="24">
        <v>916022</v>
      </c>
      <c r="Y16" s="24">
        <v>402746</v>
      </c>
      <c r="Z16" s="6">
        <v>43.97</v>
      </c>
      <c r="AA16" s="22">
        <v>3869676</v>
      </c>
    </row>
    <row r="17" spans="1:27" ht="13.5">
      <c r="A17" s="5" t="s">
        <v>44</v>
      </c>
      <c r="B17" s="3"/>
      <c r="C17" s="22">
        <v>397690614</v>
      </c>
      <c r="D17" s="22"/>
      <c r="E17" s="23">
        <v>201771113</v>
      </c>
      <c r="F17" s="24">
        <v>201771113</v>
      </c>
      <c r="G17" s="24">
        <v>914566</v>
      </c>
      <c r="H17" s="24">
        <v>230964</v>
      </c>
      <c r="I17" s="24">
        <v>20981562</v>
      </c>
      <c r="J17" s="24">
        <v>22127092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22127092</v>
      </c>
      <c r="X17" s="24">
        <v>6165032</v>
      </c>
      <c r="Y17" s="24">
        <v>15962060</v>
      </c>
      <c r="Z17" s="6">
        <v>258.91</v>
      </c>
      <c r="AA17" s="22">
        <v>201771113</v>
      </c>
    </row>
    <row r="18" spans="1:27" ht="13.5">
      <c r="A18" s="5" t="s">
        <v>45</v>
      </c>
      <c r="B18" s="3"/>
      <c r="C18" s="22">
        <v>6807</v>
      </c>
      <c r="D18" s="22"/>
      <c r="E18" s="23">
        <v>1200</v>
      </c>
      <c r="F18" s="24">
        <v>1200</v>
      </c>
      <c r="G18" s="24">
        <v>81</v>
      </c>
      <c r="H18" s="24">
        <v>161</v>
      </c>
      <c r="I18" s="24">
        <v>161</v>
      </c>
      <c r="J18" s="24">
        <v>403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403</v>
      </c>
      <c r="X18" s="24">
        <v>861</v>
      </c>
      <c r="Y18" s="24">
        <v>-458</v>
      </c>
      <c r="Z18" s="6">
        <v>-53.19</v>
      </c>
      <c r="AA18" s="22">
        <v>1200</v>
      </c>
    </row>
    <row r="19" spans="1:27" ht="13.5">
      <c r="A19" s="2" t="s">
        <v>46</v>
      </c>
      <c r="B19" s="8"/>
      <c r="C19" s="19">
        <f aca="true" t="shared" si="3" ref="C19:Y19">SUM(C20:C23)</f>
        <v>791517766</v>
      </c>
      <c r="D19" s="19">
        <f>SUM(D20:D23)</f>
        <v>0</v>
      </c>
      <c r="E19" s="20">
        <f t="shared" si="3"/>
        <v>813661260</v>
      </c>
      <c r="F19" s="21">
        <f t="shared" si="3"/>
        <v>813661260</v>
      </c>
      <c r="G19" s="21">
        <f t="shared" si="3"/>
        <v>60987547</v>
      </c>
      <c r="H19" s="21">
        <f t="shared" si="3"/>
        <v>83201865</v>
      </c>
      <c r="I19" s="21">
        <f t="shared" si="3"/>
        <v>74158224</v>
      </c>
      <c r="J19" s="21">
        <f t="shared" si="3"/>
        <v>218347636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218347636</v>
      </c>
      <c r="X19" s="21">
        <f t="shared" si="3"/>
        <v>251188921</v>
      </c>
      <c r="Y19" s="21">
        <f t="shared" si="3"/>
        <v>-32841285</v>
      </c>
      <c r="Z19" s="4">
        <f>+IF(X19&lt;&gt;0,+(Y19/X19)*100,0)</f>
        <v>-13.07433658668409</v>
      </c>
      <c r="AA19" s="19">
        <f>SUM(AA20:AA23)</f>
        <v>813661260</v>
      </c>
    </row>
    <row r="20" spans="1:27" ht="13.5">
      <c r="A20" s="5" t="s">
        <v>47</v>
      </c>
      <c r="B20" s="3"/>
      <c r="C20" s="22">
        <v>474133821</v>
      </c>
      <c r="D20" s="22"/>
      <c r="E20" s="23">
        <v>503332181</v>
      </c>
      <c r="F20" s="24">
        <v>503332181</v>
      </c>
      <c r="G20" s="24">
        <v>41747798</v>
      </c>
      <c r="H20" s="24">
        <v>38079989</v>
      </c>
      <c r="I20" s="24">
        <v>41887372</v>
      </c>
      <c r="J20" s="24">
        <v>121715159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121715159</v>
      </c>
      <c r="X20" s="24">
        <v>123849771</v>
      </c>
      <c r="Y20" s="24">
        <v>-2134612</v>
      </c>
      <c r="Z20" s="6">
        <v>-1.72</v>
      </c>
      <c r="AA20" s="22">
        <v>503332181</v>
      </c>
    </row>
    <row r="21" spans="1:27" ht="13.5">
      <c r="A21" s="5" t="s">
        <v>48</v>
      </c>
      <c r="B21" s="3"/>
      <c r="C21" s="22">
        <v>111471774</v>
      </c>
      <c r="D21" s="22"/>
      <c r="E21" s="23">
        <v>117136879</v>
      </c>
      <c r="F21" s="24">
        <v>117136879</v>
      </c>
      <c r="G21" s="24">
        <v>8169176</v>
      </c>
      <c r="H21" s="24">
        <v>13609073</v>
      </c>
      <c r="I21" s="24">
        <v>10676051</v>
      </c>
      <c r="J21" s="24">
        <v>32454300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32454300</v>
      </c>
      <c r="X21" s="24">
        <v>33423299</v>
      </c>
      <c r="Y21" s="24">
        <v>-968999</v>
      </c>
      <c r="Z21" s="6">
        <v>-2.9</v>
      </c>
      <c r="AA21" s="22">
        <v>117136879</v>
      </c>
    </row>
    <row r="22" spans="1:27" ht="13.5">
      <c r="A22" s="5" t="s">
        <v>49</v>
      </c>
      <c r="B22" s="3"/>
      <c r="C22" s="25">
        <v>138347962</v>
      </c>
      <c r="D22" s="25"/>
      <c r="E22" s="26">
        <v>127424660</v>
      </c>
      <c r="F22" s="27">
        <v>127424660</v>
      </c>
      <c r="G22" s="27">
        <v>7168491</v>
      </c>
      <c r="H22" s="27">
        <v>17947657</v>
      </c>
      <c r="I22" s="27">
        <v>16962786</v>
      </c>
      <c r="J22" s="27">
        <v>42078934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42078934</v>
      </c>
      <c r="X22" s="27">
        <v>51315212</v>
      </c>
      <c r="Y22" s="27">
        <v>-9236278</v>
      </c>
      <c r="Z22" s="7">
        <v>-18</v>
      </c>
      <c r="AA22" s="25">
        <v>127424660</v>
      </c>
    </row>
    <row r="23" spans="1:27" ht="13.5">
      <c r="A23" s="5" t="s">
        <v>50</v>
      </c>
      <c r="B23" s="3"/>
      <c r="C23" s="22">
        <v>67564209</v>
      </c>
      <c r="D23" s="22"/>
      <c r="E23" s="23">
        <v>65767540</v>
      </c>
      <c r="F23" s="24">
        <v>65767540</v>
      </c>
      <c r="G23" s="24">
        <v>3902082</v>
      </c>
      <c r="H23" s="24">
        <v>13565146</v>
      </c>
      <c r="I23" s="24">
        <v>4632015</v>
      </c>
      <c r="J23" s="24">
        <v>22099243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22099243</v>
      </c>
      <c r="X23" s="24">
        <v>42600639</v>
      </c>
      <c r="Y23" s="24">
        <v>-20501396</v>
      </c>
      <c r="Z23" s="6">
        <v>-48.12</v>
      </c>
      <c r="AA23" s="22">
        <v>65767540</v>
      </c>
    </row>
    <row r="24" spans="1:27" ht="13.5">
      <c r="A24" s="2" t="s">
        <v>51</v>
      </c>
      <c r="B24" s="8" t="s">
        <v>52</v>
      </c>
      <c r="C24" s="19">
        <v>3164569</v>
      </c>
      <c r="D24" s="19"/>
      <c r="E24" s="20">
        <v>17880</v>
      </c>
      <c r="F24" s="21">
        <v>17880</v>
      </c>
      <c r="G24" s="21">
        <v>605</v>
      </c>
      <c r="H24" s="21">
        <v>342</v>
      </c>
      <c r="I24" s="21">
        <v>456</v>
      </c>
      <c r="J24" s="21">
        <v>1403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1403</v>
      </c>
      <c r="X24" s="21">
        <v>1943</v>
      </c>
      <c r="Y24" s="21">
        <v>-540</v>
      </c>
      <c r="Z24" s="4">
        <v>-27.79</v>
      </c>
      <c r="AA24" s="19">
        <v>17880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1507943184</v>
      </c>
      <c r="D25" s="40">
        <f>+D5+D9+D15+D19+D24</f>
        <v>0</v>
      </c>
      <c r="E25" s="41">
        <f t="shared" si="4"/>
        <v>1275334291</v>
      </c>
      <c r="F25" s="42">
        <f t="shared" si="4"/>
        <v>1275334291</v>
      </c>
      <c r="G25" s="42">
        <f t="shared" si="4"/>
        <v>80581869</v>
      </c>
      <c r="H25" s="42">
        <f t="shared" si="4"/>
        <v>102729655</v>
      </c>
      <c r="I25" s="42">
        <f t="shared" si="4"/>
        <v>119318762</v>
      </c>
      <c r="J25" s="42">
        <f t="shared" si="4"/>
        <v>302630286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302630286</v>
      </c>
      <c r="X25" s="42">
        <f t="shared" si="4"/>
        <v>451684153</v>
      </c>
      <c r="Y25" s="42">
        <f t="shared" si="4"/>
        <v>-149053867</v>
      </c>
      <c r="Z25" s="43">
        <f>+IF(X25&lt;&gt;0,+(Y25/X25)*100,0)</f>
        <v>-32.99957857941499</v>
      </c>
      <c r="AA25" s="40">
        <f>+AA5+AA9+AA15+AA19+AA24</f>
        <v>1275334291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175396322</v>
      </c>
      <c r="D28" s="19">
        <f>SUM(D29:D31)</f>
        <v>0</v>
      </c>
      <c r="E28" s="20">
        <f t="shared" si="5"/>
        <v>159225029</v>
      </c>
      <c r="F28" s="21">
        <f t="shared" si="5"/>
        <v>159225029</v>
      </c>
      <c r="G28" s="21">
        <f t="shared" si="5"/>
        <v>9053918</v>
      </c>
      <c r="H28" s="21">
        <f t="shared" si="5"/>
        <v>14102419</v>
      </c>
      <c r="I28" s="21">
        <f t="shared" si="5"/>
        <v>14321437</v>
      </c>
      <c r="J28" s="21">
        <f t="shared" si="5"/>
        <v>37477774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37477774</v>
      </c>
      <c r="X28" s="21">
        <f t="shared" si="5"/>
        <v>60349896</v>
      </c>
      <c r="Y28" s="21">
        <f t="shared" si="5"/>
        <v>-22872122</v>
      </c>
      <c r="Z28" s="4">
        <f>+IF(X28&lt;&gt;0,+(Y28/X28)*100,0)</f>
        <v>-37.89919041451206</v>
      </c>
      <c r="AA28" s="19">
        <f>SUM(AA29:AA31)</f>
        <v>159225029</v>
      </c>
    </row>
    <row r="29" spans="1:27" ht="13.5">
      <c r="A29" s="5" t="s">
        <v>33</v>
      </c>
      <c r="B29" s="3"/>
      <c r="C29" s="22">
        <v>50309578</v>
      </c>
      <c r="D29" s="22"/>
      <c r="E29" s="23">
        <v>39495604</v>
      </c>
      <c r="F29" s="24">
        <v>39495604</v>
      </c>
      <c r="G29" s="24">
        <v>2917074</v>
      </c>
      <c r="H29" s="24">
        <v>3304858</v>
      </c>
      <c r="I29" s="24">
        <v>3366015</v>
      </c>
      <c r="J29" s="24">
        <v>9587947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9587947</v>
      </c>
      <c r="X29" s="24">
        <v>29569868</v>
      </c>
      <c r="Y29" s="24">
        <v>-19981921</v>
      </c>
      <c r="Z29" s="6">
        <v>-67.58</v>
      </c>
      <c r="AA29" s="22">
        <v>39495604</v>
      </c>
    </row>
    <row r="30" spans="1:27" ht="13.5">
      <c r="A30" s="5" t="s">
        <v>34</v>
      </c>
      <c r="B30" s="3"/>
      <c r="C30" s="25">
        <v>65884864</v>
      </c>
      <c r="D30" s="25"/>
      <c r="E30" s="26">
        <v>69577192</v>
      </c>
      <c r="F30" s="27">
        <v>69577192</v>
      </c>
      <c r="G30" s="27">
        <v>3517280</v>
      </c>
      <c r="H30" s="27">
        <v>4470298</v>
      </c>
      <c r="I30" s="27">
        <v>6455128</v>
      </c>
      <c r="J30" s="27">
        <v>14442706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14442706</v>
      </c>
      <c r="X30" s="27">
        <v>16454513</v>
      </c>
      <c r="Y30" s="27">
        <v>-2011807</v>
      </c>
      <c r="Z30" s="7">
        <v>-12.23</v>
      </c>
      <c r="AA30" s="25">
        <v>69577192</v>
      </c>
    </row>
    <row r="31" spans="1:27" ht="13.5">
      <c r="A31" s="5" t="s">
        <v>35</v>
      </c>
      <c r="B31" s="3"/>
      <c r="C31" s="22">
        <v>59201880</v>
      </c>
      <c r="D31" s="22"/>
      <c r="E31" s="23">
        <v>50152233</v>
      </c>
      <c r="F31" s="24">
        <v>50152233</v>
      </c>
      <c r="G31" s="24">
        <v>2619564</v>
      </c>
      <c r="H31" s="24">
        <v>6327263</v>
      </c>
      <c r="I31" s="24">
        <v>4500294</v>
      </c>
      <c r="J31" s="24">
        <v>13447121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13447121</v>
      </c>
      <c r="X31" s="24">
        <v>14325515</v>
      </c>
      <c r="Y31" s="24">
        <v>-878394</v>
      </c>
      <c r="Z31" s="6">
        <v>-6.13</v>
      </c>
      <c r="AA31" s="22">
        <v>50152233</v>
      </c>
    </row>
    <row r="32" spans="1:27" ht="13.5">
      <c r="A32" s="2" t="s">
        <v>36</v>
      </c>
      <c r="B32" s="3"/>
      <c r="C32" s="19">
        <f aca="true" t="shared" si="6" ref="C32:Y32">SUM(C33:C37)</f>
        <v>176872771</v>
      </c>
      <c r="D32" s="19">
        <f>SUM(D33:D37)</f>
        <v>0</v>
      </c>
      <c r="E32" s="20">
        <f t="shared" si="6"/>
        <v>136940312</v>
      </c>
      <c r="F32" s="21">
        <f t="shared" si="6"/>
        <v>136940312</v>
      </c>
      <c r="G32" s="21">
        <f t="shared" si="6"/>
        <v>5583139</v>
      </c>
      <c r="H32" s="21">
        <f t="shared" si="6"/>
        <v>11941092</v>
      </c>
      <c r="I32" s="21">
        <f t="shared" si="6"/>
        <v>10301497</v>
      </c>
      <c r="J32" s="21">
        <f t="shared" si="6"/>
        <v>27825728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27825728</v>
      </c>
      <c r="X32" s="21">
        <f t="shared" si="6"/>
        <v>27287031</v>
      </c>
      <c r="Y32" s="21">
        <f t="shared" si="6"/>
        <v>538697</v>
      </c>
      <c r="Z32" s="4">
        <f>+IF(X32&lt;&gt;0,+(Y32/X32)*100,0)</f>
        <v>1.9741869315133627</v>
      </c>
      <c r="AA32" s="19">
        <f>SUM(AA33:AA37)</f>
        <v>136940312</v>
      </c>
    </row>
    <row r="33" spans="1:27" ht="13.5">
      <c r="A33" s="5" t="s">
        <v>37</v>
      </c>
      <c r="B33" s="3"/>
      <c r="C33" s="22">
        <v>19729123</v>
      </c>
      <c r="D33" s="22"/>
      <c r="E33" s="23">
        <v>20961451</v>
      </c>
      <c r="F33" s="24">
        <v>20961451</v>
      </c>
      <c r="G33" s="24">
        <v>977543</v>
      </c>
      <c r="H33" s="24">
        <v>1372855</v>
      </c>
      <c r="I33" s="24">
        <v>1536605</v>
      </c>
      <c r="J33" s="24">
        <v>3887003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3887003</v>
      </c>
      <c r="X33" s="24">
        <v>4061877</v>
      </c>
      <c r="Y33" s="24">
        <v>-174874</v>
      </c>
      <c r="Z33" s="6">
        <v>-4.31</v>
      </c>
      <c r="AA33" s="22">
        <v>20961451</v>
      </c>
    </row>
    <row r="34" spans="1:27" ht="13.5">
      <c r="A34" s="5" t="s">
        <v>38</v>
      </c>
      <c r="B34" s="3"/>
      <c r="C34" s="22">
        <v>20387358</v>
      </c>
      <c r="D34" s="22"/>
      <c r="E34" s="23">
        <v>18538766</v>
      </c>
      <c r="F34" s="24">
        <v>18538766</v>
      </c>
      <c r="G34" s="24">
        <v>537195</v>
      </c>
      <c r="H34" s="24">
        <v>1077883</v>
      </c>
      <c r="I34" s="24">
        <v>1823495</v>
      </c>
      <c r="J34" s="24">
        <v>3438573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3438573</v>
      </c>
      <c r="X34" s="24">
        <v>3216609</v>
      </c>
      <c r="Y34" s="24">
        <v>221964</v>
      </c>
      <c r="Z34" s="6">
        <v>6.9</v>
      </c>
      <c r="AA34" s="22">
        <v>18538766</v>
      </c>
    </row>
    <row r="35" spans="1:27" ht="13.5">
      <c r="A35" s="5" t="s">
        <v>39</v>
      </c>
      <c r="B35" s="3"/>
      <c r="C35" s="22">
        <v>85301307</v>
      </c>
      <c r="D35" s="22"/>
      <c r="E35" s="23">
        <v>47411054</v>
      </c>
      <c r="F35" s="24">
        <v>47411054</v>
      </c>
      <c r="G35" s="24">
        <v>2563419</v>
      </c>
      <c r="H35" s="24">
        <v>3692410</v>
      </c>
      <c r="I35" s="24">
        <v>4098197</v>
      </c>
      <c r="J35" s="24">
        <v>10354026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10354026</v>
      </c>
      <c r="X35" s="24">
        <v>10844083</v>
      </c>
      <c r="Y35" s="24">
        <v>-490057</v>
      </c>
      <c r="Z35" s="6">
        <v>-4.52</v>
      </c>
      <c r="AA35" s="22">
        <v>47411054</v>
      </c>
    </row>
    <row r="36" spans="1:27" ht="13.5">
      <c r="A36" s="5" t="s">
        <v>40</v>
      </c>
      <c r="B36" s="3"/>
      <c r="C36" s="22">
        <v>44499080</v>
      </c>
      <c r="D36" s="22"/>
      <c r="E36" s="23">
        <v>41962299</v>
      </c>
      <c r="F36" s="24">
        <v>41962299</v>
      </c>
      <c r="G36" s="24">
        <v>1156492</v>
      </c>
      <c r="H36" s="24">
        <v>5360832</v>
      </c>
      <c r="I36" s="24">
        <v>2364319</v>
      </c>
      <c r="J36" s="24">
        <v>8881643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8881643</v>
      </c>
      <c r="X36" s="24">
        <v>7728939</v>
      </c>
      <c r="Y36" s="24">
        <v>1152704</v>
      </c>
      <c r="Z36" s="6">
        <v>14.91</v>
      </c>
      <c r="AA36" s="22">
        <v>41962299</v>
      </c>
    </row>
    <row r="37" spans="1:27" ht="13.5">
      <c r="A37" s="5" t="s">
        <v>41</v>
      </c>
      <c r="B37" s="3"/>
      <c r="C37" s="25">
        <v>6955903</v>
      </c>
      <c r="D37" s="25"/>
      <c r="E37" s="26">
        <v>8066742</v>
      </c>
      <c r="F37" s="27">
        <v>8066742</v>
      </c>
      <c r="G37" s="27">
        <v>348490</v>
      </c>
      <c r="H37" s="27">
        <v>437112</v>
      </c>
      <c r="I37" s="27">
        <v>478881</v>
      </c>
      <c r="J37" s="27">
        <v>1264483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1264483</v>
      </c>
      <c r="X37" s="27">
        <v>1435523</v>
      </c>
      <c r="Y37" s="27">
        <v>-171040</v>
      </c>
      <c r="Z37" s="7">
        <v>-11.91</v>
      </c>
      <c r="AA37" s="25">
        <v>8066742</v>
      </c>
    </row>
    <row r="38" spans="1:27" ht="13.5">
      <c r="A38" s="2" t="s">
        <v>42</v>
      </c>
      <c r="B38" s="8"/>
      <c r="C38" s="19">
        <f aca="true" t="shared" si="7" ref="C38:Y38">SUM(C39:C41)</f>
        <v>291152522</v>
      </c>
      <c r="D38" s="19">
        <f>SUM(D39:D41)</f>
        <v>0</v>
      </c>
      <c r="E38" s="20">
        <f t="shared" si="7"/>
        <v>251645349</v>
      </c>
      <c r="F38" s="21">
        <f t="shared" si="7"/>
        <v>251645349</v>
      </c>
      <c r="G38" s="21">
        <f t="shared" si="7"/>
        <v>4657570</v>
      </c>
      <c r="H38" s="21">
        <f t="shared" si="7"/>
        <v>7144056</v>
      </c>
      <c r="I38" s="21">
        <f t="shared" si="7"/>
        <v>19993420</v>
      </c>
      <c r="J38" s="21">
        <f t="shared" si="7"/>
        <v>31795046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31795046</v>
      </c>
      <c r="X38" s="21">
        <f t="shared" si="7"/>
        <v>51886661</v>
      </c>
      <c r="Y38" s="21">
        <f t="shared" si="7"/>
        <v>-20091615</v>
      </c>
      <c r="Z38" s="4">
        <f>+IF(X38&lt;&gt;0,+(Y38/X38)*100,0)</f>
        <v>-38.7221197370939</v>
      </c>
      <c r="AA38" s="19">
        <f>SUM(AA39:AA41)</f>
        <v>251645349</v>
      </c>
    </row>
    <row r="39" spans="1:27" ht="13.5">
      <c r="A39" s="5" t="s">
        <v>43</v>
      </c>
      <c r="B39" s="3"/>
      <c r="C39" s="22">
        <v>17283260</v>
      </c>
      <c r="D39" s="22"/>
      <c r="E39" s="23">
        <v>18981657</v>
      </c>
      <c r="F39" s="24">
        <v>18981657</v>
      </c>
      <c r="G39" s="24">
        <v>1137953</v>
      </c>
      <c r="H39" s="24">
        <v>1379586</v>
      </c>
      <c r="I39" s="24">
        <v>1521350</v>
      </c>
      <c r="J39" s="24">
        <v>4038889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4038889</v>
      </c>
      <c r="X39" s="24">
        <v>4081294</v>
      </c>
      <c r="Y39" s="24">
        <v>-42405</v>
      </c>
      <c r="Z39" s="6">
        <v>-1.04</v>
      </c>
      <c r="AA39" s="22">
        <v>18981657</v>
      </c>
    </row>
    <row r="40" spans="1:27" ht="13.5">
      <c r="A40" s="5" t="s">
        <v>44</v>
      </c>
      <c r="B40" s="3"/>
      <c r="C40" s="22">
        <v>270250363</v>
      </c>
      <c r="D40" s="22"/>
      <c r="E40" s="23">
        <v>230972734</v>
      </c>
      <c r="F40" s="24">
        <v>230972734</v>
      </c>
      <c r="G40" s="24">
        <v>3313767</v>
      </c>
      <c r="H40" s="24">
        <v>5473913</v>
      </c>
      <c r="I40" s="24">
        <v>18155662</v>
      </c>
      <c r="J40" s="24">
        <v>26943342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26943342</v>
      </c>
      <c r="X40" s="24">
        <v>47507073</v>
      </c>
      <c r="Y40" s="24">
        <v>-20563731</v>
      </c>
      <c r="Z40" s="6">
        <v>-43.29</v>
      </c>
      <c r="AA40" s="22">
        <v>230972734</v>
      </c>
    </row>
    <row r="41" spans="1:27" ht="13.5">
      <c r="A41" s="5" t="s">
        <v>45</v>
      </c>
      <c r="B41" s="3"/>
      <c r="C41" s="22">
        <v>3618899</v>
      </c>
      <c r="D41" s="22"/>
      <c r="E41" s="23">
        <v>1690958</v>
      </c>
      <c r="F41" s="24">
        <v>1690958</v>
      </c>
      <c r="G41" s="24">
        <v>205850</v>
      </c>
      <c r="H41" s="24">
        <v>290557</v>
      </c>
      <c r="I41" s="24">
        <v>316408</v>
      </c>
      <c r="J41" s="24">
        <v>812815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812815</v>
      </c>
      <c r="X41" s="24">
        <v>298294</v>
      </c>
      <c r="Y41" s="24">
        <v>514521</v>
      </c>
      <c r="Z41" s="6">
        <v>172.49</v>
      </c>
      <c r="AA41" s="22">
        <v>1690958</v>
      </c>
    </row>
    <row r="42" spans="1:27" ht="13.5">
      <c r="A42" s="2" t="s">
        <v>46</v>
      </c>
      <c r="B42" s="8"/>
      <c r="C42" s="19">
        <f aca="true" t="shared" si="8" ref="C42:Y42">SUM(C43:C46)</f>
        <v>610400888</v>
      </c>
      <c r="D42" s="19">
        <f>SUM(D43:D46)</f>
        <v>0</v>
      </c>
      <c r="E42" s="20">
        <f t="shared" si="8"/>
        <v>665364376</v>
      </c>
      <c r="F42" s="21">
        <f t="shared" si="8"/>
        <v>665364376</v>
      </c>
      <c r="G42" s="21">
        <f t="shared" si="8"/>
        <v>12540238</v>
      </c>
      <c r="H42" s="21">
        <f t="shared" si="8"/>
        <v>57022513</v>
      </c>
      <c r="I42" s="21">
        <f t="shared" si="8"/>
        <v>72431112</v>
      </c>
      <c r="J42" s="21">
        <f t="shared" si="8"/>
        <v>141993863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141993863</v>
      </c>
      <c r="X42" s="21">
        <f t="shared" si="8"/>
        <v>137777053</v>
      </c>
      <c r="Y42" s="21">
        <f t="shared" si="8"/>
        <v>4216810</v>
      </c>
      <c r="Z42" s="4">
        <f>+IF(X42&lt;&gt;0,+(Y42/X42)*100,0)</f>
        <v>3.0606040034838022</v>
      </c>
      <c r="AA42" s="19">
        <f>SUM(AA43:AA46)</f>
        <v>665364376</v>
      </c>
    </row>
    <row r="43" spans="1:27" ht="13.5">
      <c r="A43" s="5" t="s">
        <v>47</v>
      </c>
      <c r="B43" s="3"/>
      <c r="C43" s="22">
        <v>384668561</v>
      </c>
      <c r="D43" s="22"/>
      <c r="E43" s="23">
        <v>432134472</v>
      </c>
      <c r="F43" s="24">
        <v>432134472</v>
      </c>
      <c r="G43" s="24">
        <v>3150672</v>
      </c>
      <c r="H43" s="24">
        <v>43246928</v>
      </c>
      <c r="I43" s="24">
        <v>47639014</v>
      </c>
      <c r="J43" s="24">
        <v>94036614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94036614</v>
      </c>
      <c r="X43" s="24">
        <v>89231546</v>
      </c>
      <c r="Y43" s="24">
        <v>4805068</v>
      </c>
      <c r="Z43" s="6">
        <v>5.38</v>
      </c>
      <c r="AA43" s="22">
        <v>432134472</v>
      </c>
    </row>
    <row r="44" spans="1:27" ht="13.5">
      <c r="A44" s="5" t="s">
        <v>48</v>
      </c>
      <c r="B44" s="3"/>
      <c r="C44" s="22">
        <v>104298864</v>
      </c>
      <c r="D44" s="22"/>
      <c r="E44" s="23">
        <v>102379520</v>
      </c>
      <c r="F44" s="24">
        <v>102379520</v>
      </c>
      <c r="G44" s="24">
        <v>3415828</v>
      </c>
      <c r="H44" s="24">
        <v>5643073</v>
      </c>
      <c r="I44" s="24">
        <v>11114840</v>
      </c>
      <c r="J44" s="24">
        <v>20173741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20173741</v>
      </c>
      <c r="X44" s="24">
        <v>20912036</v>
      </c>
      <c r="Y44" s="24">
        <v>-738295</v>
      </c>
      <c r="Z44" s="6">
        <v>-3.53</v>
      </c>
      <c r="AA44" s="22">
        <v>102379520</v>
      </c>
    </row>
    <row r="45" spans="1:27" ht="13.5">
      <c r="A45" s="5" t="s">
        <v>49</v>
      </c>
      <c r="B45" s="3"/>
      <c r="C45" s="25">
        <v>73725392</v>
      </c>
      <c r="D45" s="25"/>
      <c r="E45" s="26">
        <v>81432212</v>
      </c>
      <c r="F45" s="27">
        <v>81432212</v>
      </c>
      <c r="G45" s="27">
        <v>3477356</v>
      </c>
      <c r="H45" s="27">
        <v>4934126</v>
      </c>
      <c r="I45" s="27">
        <v>9239099</v>
      </c>
      <c r="J45" s="27">
        <v>17650581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17650581</v>
      </c>
      <c r="X45" s="27">
        <v>18541916</v>
      </c>
      <c r="Y45" s="27">
        <v>-891335</v>
      </c>
      <c r="Z45" s="7">
        <v>-4.81</v>
      </c>
      <c r="AA45" s="25">
        <v>81432212</v>
      </c>
    </row>
    <row r="46" spans="1:27" ht="13.5">
      <c r="A46" s="5" t="s">
        <v>50</v>
      </c>
      <c r="B46" s="3"/>
      <c r="C46" s="22">
        <v>47708071</v>
      </c>
      <c r="D46" s="22"/>
      <c r="E46" s="23">
        <v>49418172</v>
      </c>
      <c r="F46" s="24">
        <v>49418172</v>
      </c>
      <c r="G46" s="24">
        <v>2496382</v>
      </c>
      <c r="H46" s="24">
        <v>3198386</v>
      </c>
      <c r="I46" s="24">
        <v>4438159</v>
      </c>
      <c r="J46" s="24">
        <v>10132927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10132927</v>
      </c>
      <c r="X46" s="24">
        <v>9091555</v>
      </c>
      <c r="Y46" s="24">
        <v>1041372</v>
      </c>
      <c r="Z46" s="6">
        <v>11.45</v>
      </c>
      <c r="AA46" s="22">
        <v>49418172</v>
      </c>
    </row>
    <row r="47" spans="1:27" ht="13.5">
      <c r="A47" s="2" t="s">
        <v>51</v>
      </c>
      <c r="B47" s="8" t="s">
        <v>52</v>
      </c>
      <c r="C47" s="19">
        <v>2654840</v>
      </c>
      <c r="D47" s="19"/>
      <c r="E47" s="20">
        <v>2820567</v>
      </c>
      <c r="F47" s="21">
        <v>2820567</v>
      </c>
      <c r="G47" s="21">
        <v>155077</v>
      </c>
      <c r="H47" s="21">
        <v>176782</v>
      </c>
      <c r="I47" s="21">
        <v>182309</v>
      </c>
      <c r="J47" s="21">
        <v>514168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514168</v>
      </c>
      <c r="X47" s="21">
        <v>642572</v>
      </c>
      <c r="Y47" s="21">
        <v>-128404</v>
      </c>
      <c r="Z47" s="4">
        <v>-19.98</v>
      </c>
      <c r="AA47" s="19">
        <v>2820567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1256477343</v>
      </c>
      <c r="D48" s="40">
        <f>+D28+D32+D38+D42+D47</f>
        <v>0</v>
      </c>
      <c r="E48" s="41">
        <f t="shared" si="9"/>
        <v>1215995633</v>
      </c>
      <c r="F48" s="42">
        <f t="shared" si="9"/>
        <v>1215995633</v>
      </c>
      <c r="G48" s="42">
        <f t="shared" si="9"/>
        <v>31989942</v>
      </c>
      <c r="H48" s="42">
        <f t="shared" si="9"/>
        <v>90386862</v>
      </c>
      <c r="I48" s="42">
        <f t="shared" si="9"/>
        <v>117229775</v>
      </c>
      <c r="J48" s="42">
        <f t="shared" si="9"/>
        <v>239606579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239606579</v>
      </c>
      <c r="X48" s="42">
        <f t="shared" si="9"/>
        <v>277943213</v>
      </c>
      <c r="Y48" s="42">
        <f t="shared" si="9"/>
        <v>-38336634</v>
      </c>
      <c r="Z48" s="43">
        <f>+IF(X48&lt;&gt;0,+(Y48/X48)*100,0)</f>
        <v>-13.792973602848868</v>
      </c>
      <c r="AA48" s="40">
        <f>+AA28+AA32+AA38+AA42+AA47</f>
        <v>1215995633</v>
      </c>
    </row>
    <row r="49" spans="1:27" ht="13.5">
      <c r="A49" s="14" t="s">
        <v>58</v>
      </c>
      <c r="B49" s="15"/>
      <c r="C49" s="44">
        <f aca="true" t="shared" si="10" ref="C49:Y49">+C25-C48</f>
        <v>251465841</v>
      </c>
      <c r="D49" s="44">
        <f>+D25-D48</f>
        <v>0</v>
      </c>
      <c r="E49" s="45">
        <f t="shared" si="10"/>
        <v>59338658</v>
      </c>
      <c r="F49" s="46">
        <f t="shared" si="10"/>
        <v>59338658</v>
      </c>
      <c r="G49" s="46">
        <f t="shared" si="10"/>
        <v>48591927</v>
      </c>
      <c r="H49" s="46">
        <f t="shared" si="10"/>
        <v>12342793</v>
      </c>
      <c r="I49" s="46">
        <f t="shared" si="10"/>
        <v>2088987</v>
      </c>
      <c r="J49" s="46">
        <f t="shared" si="10"/>
        <v>63023707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63023707</v>
      </c>
      <c r="X49" s="46">
        <f>IF(F25=F48,0,X25-X48)</f>
        <v>173740940</v>
      </c>
      <c r="Y49" s="46">
        <f t="shared" si="10"/>
        <v>-110717233</v>
      </c>
      <c r="Z49" s="47">
        <f>+IF(X49&lt;&gt;0,+(Y49/X49)*100,0)</f>
        <v>-63.725471382853115</v>
      </c>
      <c r="AA49" s="44">
        <f>+AA25-AA48</f>
        <v>59338658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162099440</v>
      </c>
      <c r="D5" s="19">
        <f>SUM(D6:D8)</f>
        <v>0</v>
      </c>
      <c r="E5" s="20">
        <f t="shared" si="0"/>
        <v>183910568</v>
      </c>
      <c r="F5" s="21">
        <f t="shared" si="0"/>
        <v>183910568</v>
      </c>
      <c r="G5" s="21">
        <f t="shared" si="0"/>
        <v>81670856</v>
      </c>
      <c r="H5" s="21">
        <f t="shared" si="0"/>
        <v>480998</v>
      </c>
      <c r="I5" s="21">
        <f t="shared" si="0"/>
        <v>593662</v>
      </c>
      <c r="J5" s="21">
        <f t="shared" si="0"/>
        <v>82745516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82745516</v>
      </c>
      <c r="X5" s="21">
        <f t="shared" si="0"/>
        <v>45977643</v>
      </c>
      <c r="Y5" s="21">
        <f t="shared" si="0"/>
        <v>36767873</v>
      </c>
      <c r="Z5" s="4">
        <f>+IF(X5&lt;&gt;0,+(Y5/X5)*100,0)</f>
        <v>79.96902538044415</v>
      </c>
      <c r="AA5" s="19">
        <f>SUM(AA6:AA8)</f>
        <v>183910568</v>
      </c>
    </row>
    <row r="6" spans="1:27" ht="13.5">
      <c r="A6" s="5" t="s">
        <v>33</v>
      </c>
      <c r="B6" s="3"/>
      <c r="C6" s="22">
        <v>112010694</v>
      </c>
      <c r="D6" s="22"/>
      <c r="E6" s="23">
        <v>122361490</v>
      </c>
      <c r="F6" s="24">
        <v>122361490</v>
      </c>
      <c r="G6" s="24">
        <v>20278993</v>
      </c>
      <c r="H6" s="24">
        <v>469760</v>
      </c>
      <c r="I6" s="24">
        <v>621692</v>
      </c>
      <c r="J6" s="24">
        <v>21370445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21370445</v>
      </c>
      <c r="X6" s="24">
        <v>30590373</v>
      </c>
      <c r="Y6" s="24">
        <v>-9219928</v>
      </c>
      <c r="Z6" s="6">
        <v>-30.14</v>
      </c>
      <c r="AA6" s="22">
        <v>122361490</v>
      </c>
    </row>
    <row r="7" spans="1:27" ht="13.5">
      <c r="A7" s="5" t="s">
        <v>34</v>
      </c>
      <c r="B7" s="3"/>
      <c r="C7" s="25">
        <v>50088746</v>
      </c>
      <c r="D7" s="25"/>
      <c r="E7" s="26">
        <v>61549078</v>
      </c>
      <c r="F7" s="27">
        <v>61549078</v>
      </c>
      <c r="G7" s="27">
        <v>61391863</v>
      </c>
      <c r="H7" s="27">
        <v>11238</v>
      </c>
      <c r="I7" s="27">
        <v>-28030</v>
      </c>
      <c r="J7" s="27">
        <v>61375071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61375071</v>
      </c>
      <c r="X7" s="27"/>
      <c r="Y7" s="27">
        <v>61375071</v>
      </c>
      <c r="Z7" s="7">
        <v>0</v>
      </c>
      <c r="AA7" s="25">
        <v>61549078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15387270</v>
      </c>
      <c r="Y8" s="24">
        <v>-15387270</v>
      </c>
      <c r="Z8" s="6">
        <v>-100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10574244</v>
      </c>
      <c r="D9" s="19">
        <f>SUM(D10:D14)</f>
        <v>0</v>
      </c>
      <c r="E9" s="20">
        <f t="shared" si="1"/>
        <v>21790321</v>
      </c>
      <c r="F9" s="21">
        <f t="shared" si="1"/>
        <v>21790321</v>
      </c>
      <c r="G9" s="21">
        <f t="shared" si="1"/>
        <v>142238</v>
      </c>
      <c r="H9" s="21">
        <f t="shared" si="1"/>
        <v>1540200</v>
      </c>
      <c r="I9" s="21">
        <f t="shared" si="1"/>
        <v>1312775</v>
      </c>
      <c r="J9" s="21">
        <f t="shared" si="1"/>
        <v>2995213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2995213</v>
      </c>
      <c r="X9" s="21">
        <f t="shared" si="1"/>
        <v>538863</v>
      </c>
      <c r="Y9" s="21">
        <f t="shared" si="1"/>
        <v>2456350</v>
      </c>
      <c r="Z9" s="4">
        <f>+IF(X9&lt;&gt;0,+(Y9/X9)*100,0)</f>
        <v>455.8394248630914</v>
      </c>
      <c r="AA9" s="19">
        <f>SUM(AA10:AA14)</f>
        <v>21790321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1964039</v>
      </c>
      <c r="D11" s="22"/>
      <c r="E11" s="23">
        <v>2155449</v>
      </c>
      <c r="F11" s="24">
        <v>2155449</v>
      </c>
      <c r="G11" s="24">
        <v>153880</v>
      </c>
      <c r="H11" s="24">
        <v>150397</v>
      </c>
      <c r="I11" s="24">
        <v>132445</v>
      </c>
      <c r="J11" s="24">
        <v>436722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436722</v>
      </c>
      <c r="X11" s="24">
        <v>538863</v>
      </c>
      <c r="Y11" s="24">
        <v>-102141</v>
      </c>
      <c r="Z11" s="6">
        <v>-18.95</v>
      </c>
      <c r="AA11" s="22">
        <v>2155449</v>
      </c>
    </row>
    <row r="12" spans="1:27" ht="13.5">
      <c r="A12" s="5" t="s">
        <v>39</v>
      </c>
      <c r="B12" s="3"/>
      <c r="C12" s="22">
        <v>6562749</v>
      </c>
      <c r="D12" s="22"/>
      <c r="E12" s="23">
        <v>19634872</v>
      </c>
      <c r="F12" s="24">
        <v>19634872</v>
      </c>
      <c r="G12" s="24">
        <v>-11642</v>
      </c>
      <c r="H12" s="24">
        <v>1389803</v>
      </c>
      <c r="I12" s="24">
        <v>1180330</v>
      </c>
      <c r="J12" s="24">
        <v>2558491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2558491</v>
      </c>
      <c r="X12" s="24"/>
      <c r="Y12" s="24">
        <v>2558491</v>
      </c>
      <c r="Z12" s="6">
        <v>0</v>
      </c>
      <c r="AA12" s="22">
        <v>19634872</v>
      </c>
    </row>
    <row r="13" spans="1:27" ht="13.5">
      <c r="A13" s="5" t="s">
        <v>40</v>
      </c>
      <c r="B13" s="3"/>
      <c r="C13" s="22">
        <v>2047456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4908717</v>
      </c>
      <c r="Y15" s="21">
        <f t="shared" si="2"/>
        <v>-4908717</v>
      </c>
      <c r="Z15" s="4">
        <f>+IF(X15&lt;&gt;0,+(Y15/X15)*100,0)</f>
        <v>-100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4908717</v>
      </c>
      <c r="Y17" s="24">
        <v>-4908717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262332076</v>
      </c>
      <c r="D19" s="19">
        <f>SUM(D20:D23)</f>
        <v>0</v>
      </c>
      <c r="E19" s="20">
        <f t="shared" si="3"/>
        <v>287513064</v>
      </c>
      <c r="F19" s="21">
        <f t="shared" si="3"/>
        <v>287513064</v>
      </c>
      <c r="G19" s="21">
        <f t="shared" si="3"/>
        <v>64859116</v>
      </c>
      <c r="H19" s="21">
        <f t="shared" si="3"/>
        <v>17731022</v>
      </c>
      <c r="I19" s="21">
        <f t="shared" si="3"/>
        <v>18701322</v>
      </c>
      <c r="J19" s="21">
        <f t="shared" si="3"/>
        <v>101291460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101291460</v>
      </c>
      <c r="X19" s="21">
        <f t="shared" si="3"/>
        <v>71878266</v>
      </c>
      <c r="Y19" s="21">
        <f t="shared" si="3"/>
        <v>29413194</v>
      </c>
      <c r="Z19" s="4">
        <f>+IF(X19&lt;&gt;0,+(Y19/X19)*100,0)</f>
        <v>40.920845252443904</v>
      </c>
      <c r="AA19" s="19">
        <f>SUM(AA20:AA23)</f>
        <v>287513064</v>
      </c>
    </row>
    <row r="20" spans="1:27" ht="13.5">
      <c r="A20" s="5" t="s">
        <v>47</v>
      </c>
      <c r="B20" s="3"/>
      <c r="C20" s="22">
        <v>171121447</v>
      </c>
      <c r="D20" s="22"/>
      <c r="E20" s="23">
        <v>191994320</v>
      </c>
      <c r="F20" s="24">
        <v>191994320</v>
      </c>
      <c r="G20" s="24">
        <v>16811184</v>
      </c>
      <c r="H20" s="24">
        <v>13954649</v>
      </c>
      <c r="I20" s="24">
        <v>15094687</v>
      </c>
      <c r="J20" s="24">
        <v>45860520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45860520</v>
      </c>
      <c r="X20" s="24">
        <v>47998581</v>
      </c>
      <c r="Y20" s="24">
        <v>-2138061</v>
      </c>
      <c r="Z20" s="6">
        <v>-4.45</v>
      </c>
      <c r="AA20" s="22">
        <v>191994320</v>
      </c>
    </row>
    <row r="21" spans="1:27" ht="13.5">
      <c r="A21" s="5" t="s">
        <v>48</v>
      </c>
      <c r="B21" s="3"/>
      <c r="C21" s="22">
        <v>50740825</v>
      </c>
      <c r="D21" s="22"/>
      <c r="E21" s="23">
        <v>50754588</v>
      </c>
      <c r="F21" s="24">
        <v>50754588</v>
      </c>
      <c r="G21" s="24">
        <v>5133671</v>
      </c>
      <c r="H21" s="24">
        <v>3587561</v>
      </c>
      <c r="I21" s="24">
        <v>4277521</v>
      </c>
      <c r="J21" s="24">
        <v>12998753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12998753</v>
      </c>
      <c r="X21" s="24">
        <v>12688647</v>
      </c>
      <c r="Y21" s="24">
        <v>310106</v>
      </c>
      <c r="Z21" s="6">
        <v>2.44</v>
      </c>
      <c r="AA21" s="22">
        <v>50754588</v>
      </c>
    </row>
    <row r="22" spans="1:27" ht="13.5">
      <c r="A22" s="5" t="s">
        <v>49</v>
      </c>
      <c r="B22" s="3"/>
      <c r="C22" s="25">
        <v>25937255</v>
      </c>
      <c r="D22" s="25"/>
      <c r="E22" s="26">
        <v>29010326</v>
      </c>
      <c r="F22" s="27">
        <v>29010326</v>
      </c>
      <c r="G22" s="27">
        <v>27048229</v>
      </c>
      <c r="H22" s="27">
        <v>125497</v>
      </c>
      <c r="I22" s="27">
        <v>-312888</v>
      </c>
      <c r="J22" s="27">
        <v>26860838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26860838</v>
      </c>
      <c r="X22" s="27">
        <v>7252581</v>
      </c>
      <c r="Y22" s="27">
        <v>19608257</v>
      </c>
      <c r="Z22" s="7">
        <v>270.36</v>
      </c>
      <c r="AA22" s="25">
        <v>29010326</v>
      </c>
    </row>
    <row r="23" spans="1:27" ht="13.5">
      <c r="A23" s="5" t="s">
        <v>50</v>
      </c>
      <c r="B23" s="3"/>
      <c r="C23" s="22">
        <v>14532549</v>
      </c>
      <c r="D23" s="22"/>
      <c r="E23" s="23">
        <v>15753830</v>
      </c>
      <c r="F23" s="24">
        <v>15753830</v>
      </c>
      <c r="G23" s="24">
        <v>15866032</v>
      </c>
      <c r="H23" s="24">
        <v>63315</v>
      </c>
      <c r="I23" s="24">
        <v>-357998</v>
      </c>
      <c r="J23" s="24">
        <v>15571349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15571349</v>
      </c>
      <c r="X23" s="24">
        <v>3938457</v>
      </c>
      <c r="Y23" s="24">
        <v>11632892</v>
      </c>
      <c r="Z23" s="6">
        <v>295.37</v>
      </c>
      <c r="AA23" s="22">
        <v>15753830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435005760</v>
      </c>
      <c r="D25" s="40">
        <f>+D5+D9+D15+D19+D24</f>
        <v>0</v>
      </c>
      <c r="E25" s="41">
        <f t="shared" si="4"/>
        <v>493213953</v>
      </c>
      <c r="F25" s="42">
        <f t="shared" si="4"/>
        <v>493213953</v>
      </c>
      <c r="G25" s="42">
        <f t="shared" si="4"/>
        <v>146672210</v>
      </c>
      <c r="H25" s="42">
        <f t="shared" si="4"/>
        <v>19752220</v>
      </c>
      <c r="I25" s="42">
        <f t="shared" si="4"/>
        <v>20607759</v>
      </c>
      <c r="J25" s="42">
        <f t="shared" si="4"/>
        <v>187032189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187032189</v>
      </c>
      <c r="X25" s="42">
        <f t="shared" si="4"/>
        <v>123303489</v>
      </c>
      <c r="Y25" s="42">
        <f t="shared" si="4"/>
        <v>63728700</v>
      </c>
      <c r="Z25" s="43">
        <f>+IF(X25&lt;&gt;0,+(Y25/X25)*100,0)</f>
        <v>51.68442557209391</v>
      </c>
      <c r="AA25" s="40">
        <f>+AA5+AA9+AA15+AA19+AA24</f>
        <v>493213953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106106977</v>
      </c>
      <c r="D28" s="19">
        <f>SUM(D29:D31)</f>
        <v>0</v>
      </c>
      <c r="E28" s="20">
        <f t="shared" si="5"/>
        <v>118318670</v>
      </c>
      <c r="F28" s="21">
        <f t="shared" si="5"/>
        <v>118318670</v>
      </c>
      <c r="G28" s="21">
        <f t="shared" si="5"/>
        <v>18882420</v>
      </c>
      <c r="H28" s="21">
        <f t="shared" si="5"/>
        <v>4618382</v>
      </c>
      <c r="I28" s="21">
        <f t="shared" si="5"/>
        <v>9890423</v>
      </c>
      <c r="J28" s="21">
        <f t="shared" si="5"/>
        <v>33391225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33391225</v>
      </c>
      <c r="X28" s="21">
        <f t="shared" si="5"/>
        <v>29579667</v>
      </c>
      <c r="Y28" s="21">
        <f t="shared" si="5"/>
        <v>3811558</v>
      </c>
      <c r="Z28" s="4">
        <f>+IF(X28&lt;&gt;0,+(Y28/X28)*100,0)</f>
        <v>12.885736678509598</v>
      </c>
      <c r="AA28" s="19">
        <f>SUM(AA29:AA31)</f>
        <v>118318670</v>
      </c>
    </row>
    <row r="29" spans="1:27" ht="13.5">
      <c r="A29" s="5" t="s">
        <v>33</v>
      </c>
      <c r="B29" s="3"/>
      <c r="C29" s="22">
        <v>67550545</v>
      </c>
      <c r="D29" s="22"/>
      <c r="E29" s="23">
        <v>73315755</v>
      </c>
      <c r="F29" s="24">
        <v>73315755</v>
      </c>
      <c r="G29" s="24">
        <v>14914347</v>
      </c>
      <c r="H29" s="24">
        <v>1229556</v>
      </c>
      <c r="I29" s="24">
        <v>5388487</v>
      </c>
      <c r="J29" s="24">
        <v>21532390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21532390</v>
      </c>
      <c r="X29" s="24">
        <v>18328938</v>
      </c>
      <c r="Y29" s="24">
        <v>3203452</v>
      </c>
      <c r="Z29" s="6">
        <v>17.48</v>
      </c>
      <c r="AA29" s="22">
        <v>73315755</v>
      </c>
    </row>
    <row r="30" spans="1:27" ht="13.5">
      <c r="A30" s="5" t="s">
        <v>34</v>
      </c>
      <c r="B30" s="3"/>
      <c r="C30" s="25">
        <v>20629132</v>
      </c>
      <c r="D30" s="25"/>
      <c r="E30" s="26">
        <v>25721207</v>
      </c>
      <c r="F30" s="27">
        <v>25721207</v>
      </c>
      <c r="G30" s="27">
        <v>2265818</v>
      </c>
      <c r="H30" s="27">
        <v>2024823</v>
      </c>
      <c r="I30" s="27">
        <v>2635312</v>
      </c>
      <c r="J30" s="27">
        <v>6925953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6925953</v>
      </c>
      <c r="X30" s="27">
        <v>7153518</v>
      </c>
      <c r="Y30" s="27">
        <v>-227565</v>
      </c>
      <c r="Z30" s="7">
        <v>-3.18</v>
      </c>
      <c r="AA30" s="25">
        <v>25721207</v>
      </c>
    </row>
    <row r="31" spans="1:27" ht="13.5">
      <c r="A31" s="5" t="s">
        <v>35</v>
      </c>
      <c r="B31" s="3"/>
      <c r="C31" s="22">
        <v>17927300</v>
      </c>
      <c r="D31" s="22"/>
      <c r="E31" s="23">
        <v>19281708</v>
      </c>
      <c r="F31" s="24">
        <v>19281708</v>
      </c>
      <c r="G31" s="24">
        <v>1702255</v>
      </c>
      <c r="H31" s="24">
        <v>1364003</v>
      </c>
      <c r="I31" s="24">
        <v>1866624</v>
      </c>
      <c r="J31" s="24">
        <v>4932882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4932882</v>
      </c>
      <c r="X31" s="24">
        <v>4097211</v>
      </c>
      <c r="Y31" s="24">
        <v>835671</v>
      </c>
      <c r="Z31" s="6">
        <v>20.4</v>
      </c>
      <c r="AA31" s="22">
        <v>19281708</v>
      </c>
    </row>
    <row r="32" spans="1:27" ht="13.5">
      <c r="A32" s="2" t="s">
        <v>36</v>
      </c>
      <c r="B32" s="3"/>
      <c r="C32" s="19">
        <f aca="true" t="shared" si="6" ref="C32:Y32">SUM(C33:C37)</f>
        <v>90591378</v>
      </c>
      <c r="D32" s="19">
        <f>SUM(D33:D37)</f>
        <v>0</v>
      </c>
      <c r="E32" s="20">
        <f t="shared" si="6"/>
        <v>93084754</v>
      </c>
      <c r="F32" s="21">
        <f t="shared" si="6"/>
        <v>93084754</v>
      </c>
      <c r="G32" s="21">
        <f t="shared" si="6"/>
        <v>4658002</v>
      </c>
      <c r="H32" s="21">
        <f t="shared" si="6"/>
        <v>6261309</v>
      </c>
      <c r="I32" s="21">
        <f t="shared" si="6"/>
        <v>7466737</v>
      </c>
      <c r="J32" s="21">
        <f t="shared" si="6"/>
        <v>18386048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18386048</v>
      </c>
      <c r="X32" s="21">
        <f t="shared" si="6"/>
        <v>23271186</v>
      </c>
      <c r="Y32" s="21">
        <f t="shared" si="6"/>
        <v>-4885138</v>
      </c>
      <c r="Z32" s="4">
        <f>+IF(X32&lt;&gt;0,+(Y32/X32)*100,0)</f>
        <v>-20.992217586159985</v>
      </c>
      <c r="AA32" s="19">
        <f>SUM(AA33:AA37)</f>
        <v>93084754</v>
      </c>
    </row>
    <row r="33" spans="1:27" ht="13.5">
      <c r="A33" s="5" t="s">
        <v>37</v>
      </c>
      <c r="B33" s="3"/>
      <c r="C33" s="22">
        <v>24662893</v>
      </c>
      <c r="D33" s="22"/>
      <c r="E33" s="23">
        <v>20714113</v>
      </c>
      <c r="F33" s="24">
        <v>20714113</v>
      </c>
      <c r="G33" s="24">
        <v>1890461</v>
      </c>
      <c r="H33" s="24">
        <v>1209038</v>
      </c>
      <c r="I33" s="24">
        <v>3246838</v>
      </c>
      <c r="J33" s="24">
        <v>6346337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6346337</v>
      </c>
      <c r="X33" s="24">
        <v>5178528</v>
      </c>
      <c r="Y33" s="24">
        <v>1167809</v>
      </c>
      <c r="Z33" s="6">
        <v>22.55</v>
      </c>
      <c r="AA33" s="22">
        <v>20714113</v>
      </c>
    </row>
    <row r="34" spans="1:27" ht="13.5">
      <c r="A34" s="5" t="s">
        <v>38</v>
      </c>
      <c r="B34" s="3"/>
      <c r="C34" s="22">
        <v>17329237</v>
      </c>
      <c r="D34" s="22"/>
      <c r="E34" s="23">
        <v>18513864</v>
      </c>
      <c r="F34" s="24">
        <v>18513864</v>
      </c>
      <c r="G34" s="24">
        <v>886261</v>
      </c>
      <c r="H34" s="24">
        <v>1312509</v>
      </c>
      <c r="I34" s="24">
        <v>1805689</v>
      </c>
      <c r="J34" s="24">
        <v>4004459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4004459</v>
      </c>
      <c r="X34" s="24">
        <v>4628466</v>
      </c>
      <c r="Y34" s="24">
        <v>-624007</v>
      </c>
      <c r="Z34" s="6">
        <v>-13.48</v>
      </c>
      <c r="AA34" s="22">
        <v>18513864</v>
      </c>
    </row>
    <row r="35" spans="1:27" ht="13.5">
      <c r="A35" s="5" t="s">
        <v>39</v>
      </c>
      <c r="B35" s="3"/>
      <c r="C35" s="22">
        <v>17579755</v>
      </c>
      <c r="D35" s="22"/>
      <c r="E35" s="23">
        <v>31473423</v>
      </c>
      <c r="F35" s="24">
        <v>31473423</v>
      </c>
      <c r="G35" s="24">
        <v>1592303</v>
      </c>
      <c r="H35" s="24">
        <v>2086549</v>
      </c>
      <c r="I35" s="24">
        <v>1985866</v>
      </c>
      <c r="J35" s="24">
        <v>5664718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5664718</v>
      </c>
      <c r="X35" s="24">
        <v>7868355</v>
      </c>
      <c r="Y35" s="24">
        <v>-2203637</v>
      </c>
      <c r="Z35" s="6">
        <v>-28.01</v>
      </c>
      <c r="AA35" s="22">
        <v>31473423</v>
      </c>
    </row>
    <row r="36" spans="1:27" ht="13.5">
      <c r="A36" s="5" t="s">
        <v>40</v>
      </c>
      <c r="B36" s="3"/>
      <c r="C36" s="22">
        <v>31019493</v>
      </c>
      <c r="D36" s="22"/>
      <c r="E36" s="23">
        <v>22383354</v>
      </c>
      <c r="F36" s="24">
        <v>22383354</v>
      </c>
      <c r="G36" s="24">
        <v>288977</v>
      </c>
      <c r="H36" s="24">
        <v>1653213</v>
      </c>
      <c r="I36" s="24">
        <v>428344</v>
      </c>
      <c r="J36" s="24">
        <v>2370534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2370534</v>
      </c>
      <c r="X36" s="24">
        <v>5595837</v>
      </c>
      <c r="Y36" s="24">
        <v>-3225303</v>
      </c>
      <c r="Z36" s="6">
        <v>-57.64</v>
      </c>
      <c r="AA36" s="22">
        <v>22383354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54403181</v>
      </c>
      <c r="D38" s="19">
        <f>SUM(D39:D41)</f>
        <v>0</v>
      </c>
      <c r="E38" s="20">
        <f t="shared" si="7"/>
        <v>51669846</v>
      </c>
      <c r="F38" s="21">
        <f t="shared" si="7"/>
        <v>51669846</v>
      </c>
      <c r="G38" s="21">
        <f t="shared" si="7"/>
        <v>2844482</v>
      </c>
      <c r="H38" s="21">
        <f t="shared" si="7"/>
        <v>3128413</v>
      </c>
      <c r="I38" s="21">
        <f t="shared" si="7"/>
        <v>4532667</v>
      </c>
      <c r="J38" s="21">
        <f t="shared" si="7"/>
        <v>10505562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10505562</v>
      </c>
      <c r="X38" s="21">
        <f t="shared" si="7"/>
        <v>12917463</v>
      </c>
      <c r="Y38" s="21">
        <f t="shared" si="7"/>
        <v>-2411901</v>
      </c>
      <c r="Z38" s="4">
        <f>+IF(X38&lt;&gt;0,+(Y38/X38)*100,0)</f>
        <v>-18.67163079932956</v>
      </c>
      <c r="AA38" s="19">
        <f>SUM(AA39:AA41)</f>
        <v>51669846</v>
      </c>
    </row>
    <row r="39" spans="1:27" ht="13.5">
      <c r="A39" s="5" t="s">
        <v>43</v>
      </c>
      <c r="B39" s="3"/>
      <c r="C39" s="22">
        <v>29172981</v>
      </c>
      <c r="D39" s="22"/>
      <c r="E39" s="23">
        <v>21312993</v>
      </c>
      <c r="F39" s="24">
        <v>21312993</v>
      </c>
      <c r="G39" s="24">
        <v>1542953</v>
      </c>
      <c r="H39" s="24">
        <v>1660920</v>
      </c>
      <c r="I39" s="24">
        <v>2236240</v>
      </c>
      <c r="J39" s="24">
        <v>5440113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5440113</v>
      </c>
      <c r="X39" s="24">
        <v>5328249</v>
      </c>
      <c r="Y39" s="24">
        <v>111864</v>
      </c>
      <c r="Z39" s="6">
        <v>2.1</v>
      </c>
      <c r="AA39" s="22">
        <v>21312993</v>
      </c>
    </row>
    <row r="40" spans="1:27" ht="13.5">
      <c r="A40" s="5" t="s">
        <v>44</v>
      </c>
      <c r="B40" s="3"/>
      <c r="C40" s="22">
        <v>25230200</v>
      </c>
      <c r="D40" s="22"/>
      <c r="E40" s="23">
        <v>30356853</v>
      </c>
      <c r="F40" s="24">
        <v>30356853</v>
      </c>
      <c r="G40" s="24">
        <v>1301529</v>
      </c>
      <c r="H40" s="24">
        <v>1467493</v>
      </c>
      <c r="I40" s="24">
        <v>2296427</v>
      </c>
      <c r="J40" s="24">
        <v>5065449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5065449</v>
      </c>
      <c r="X40" s="24">
        <v>7589214</v>
      </c>
      <c r="Y40" s="24">
        <v>-2523765</v>
      </c>
      <c r="Z40" s="6">
        <v>-33.25</v>
      </c>
      <c r="AA40" s="22">
        <v>30356853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197637375</v>
      </c>
      <c r="D42" s="19">
        <f>SUM(D43:D46)</f>
        <v>0</v>
      </c>
      <c r="E42" s="20">
        <f t="shared" si="8"/>
        <v>208784745</v>
      </c>
      <c r="F42" s="21">
        <f t="shared" si="8"/>
        <v>208784745</v>
      </c>
      <c r="G42" s="21">
        <f t="shared" si="8"/>
        <v>4893266</v>
      </c>
      <c r="H42" s="21">
        <f t="shared" si="8"/>
        <v>20392205</v>
      </c>
      <c r="I42" s="21">
        <f t="shared" si="8"/>
        <v>21170903</v>
      </c>
      <c r="J42" s="21">
        <f t="shared" si="8"/>
        <v>46456374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46456374</v>
      </c>
      <c r="X42" s="21">
        <f t="shared" si="8"/>
        <v>52196187</v>
      </c>
      <c r="Y42" s="21">
        <f t="shared" si="8"/>
        <v>-5739813</v>
      </c>
      <c r="Z42" s="4">
        <f>+IF(X42&lt;&gt;0,+(Y42/X42)*100,0)</f>
        <v>-10.996613603212051</v>
      </c>
      <c r="AA42" s="19">
        <f>SUM(AA43:AA46)</f>
        <v>208784745</v>
      </c>
    </row>
    <row r="43" spans="1:27" ht="13.5">
      <c r="A43" s="5" t="s">
        <v>47</v>
      </c>
      <c r="B43" s="3"/>
      <c r="C43" s="22">
        <v>129183881</v>
      </c>
      <c r="D43" s="22"/>
      <c r="E43" s="23">
        <v>148538261</v>
      </c>
      <c r="F43" s="24">
        <v>148538261</v>
      </c>
      <c r="G43" s="24">
        <v>1838912</v>
      </c>
      <c r="H43" s="24">
        <v>16571541</v>
      </c>
      <c r="I43" s="24">
        <v>15515426</v>
      </c>
      <c r="J43" s="24">
        <v>33925879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33925879</v>
      </c>
      <c r="X43" s="24">
        <v>37134564</v>
      </c>
      <c r="Y43" s="24">
        <v>-3208685</v>
      </c>
      <c r="Z43" s="6">
        <v>-8.64</v>
      </c>
      <c r="AA43" s="22">
        <v>148538261</v>
      </c>
    </row>
    <row r="44" spans="1:27" ht="13.5">
      <c r="A44" s="5" t="s">
        <v>48</v>
      </c>
      <c r="B44" s="3"/>
      <c r="C44" s="22">
        <v>35530310</v>
      </c>
      <c r="D44" s="22"/>
      <c r="E44" s="23">
        <v>28808335</v>
      </c>
      <c r="F44" s="24">
        <v>28808335</v>
      </c>
      <c r="G44" s="24">
        <v>1312799</v>
      </c>
      <c r="H44" s="24">
        <v>1691748</v>
      </c>
      <c r="I44" s="24">
        <v>2289731</v>
      </c>
      <c r="J44" s="24">
        <v>5294278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5294278</v>
      </c>
      <c r="X44" s="24">
        <v>7202085</v>
      </c>
      <c r="Y44" s="24">
        <v>-1907807</v>
      </c>
      <c r="Z44" s="6">
        <v>-26.49</v>
      </c>
      <c r="AA44" s="22">
        <v>28808335</v>
      </c>
    </row>
    <row r="45" spans="1:27" ht="13.5">
      <c r="A45" s="5" t="s">
        <v>49</v>
      </c>
      <c r="B45" s="3"/>
      <c r="C45" s="25">
        <v>13791264</v>
      </c>
      <c r="D45" s="25"/>
      <c r="E45" s="26">
        <v>16139267</v>
      </c>
      <c r="F45" s="27">
        <v>16139267</v>
      </c>
      <c r="G45" s="27">
        <v>637524</v>
      </c>
      <c r="H45" s="27">
        <v>1047978</v>
      </c>
      <c r="I45" s="27">
        <v>1277798</v>
      </c>
      <c r="J45" s="27">
        <v>2963300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2963300</v>
      </c>
      <c r="X45" s="27">
        <v>4034817</v>
      </c>
      <c r="Y45" s="27">
        <v>-1071517</v>
      </c>
      <c r="Z45" s="7">
        <v>-26.56</v>
      </c>
      <c r="AA45" s="25">
        <v>16139267</v>
      </c>
    </row>
    <row r="46" spans="1:27" ht="13.5">
      <c r="A46" s="5" t="s">
        <v>50</v>
      </c>
      <c r="B46" s="3"/>
      <c r="C46" s="22">
        <v>19131920</v>
      </c>
      <c r="D46" s="22"/>
      <c r="E46" s="23">
        <v>15298882</v>
      </c>
      <c r="F46" s="24">
        <v>15298882</v>
      </c>
      <c r="G46" s="24">
        <v>1104031</v>
      </c>
      <c r="H46" s="24">
        <v>1080938</v>
      </c>
      <c r="I46" s="24">
        <v>2087948</v>
      </c>
      <c r="J46" s="24">
        <v>4272917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4272917</v>
      </c>
      <c r="X46" s="24">
        <v>3824721</v>
      </c>
      <c r="Y46" s="24">
        <v>448196</v>
      </c>
      <c r="Z46" s="6">
        <v>11.72</v>
      </c>
      <c r="AA46" s="22">
        <v>15298882</v>
      </c>
    </row>
    <row r="47" spans="1:27" ht="13.5">
      <c r="A47" s="2" t="s">
        <v>51</v>
      </c>
      <c r="B47" s="8" t="s">
        <v>52</v>
      </c>
      <c r="C47" s="19">
        <v>3082964</v>
      </c>
      <c r="D47" s="19"/>
      <c r="E47" s="20">
        <v>2887136</v>
      </c>
      <c r="F47" s="21">
        <v>2887136</v>
      </c>
      <c r="G47" s="21">
        <v>196589</v>
      </c>
      <c r="H47" s="21">
        <v>182842</v>
      </c>
      <c r="I47" s="21">
        <v>416122</v>
      </c>
      <c r="J47" s="21">
        <v>795553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795553</v>
      </c>
      <c r="X47" s="21">
        <v>721785</v>
      </c>
      <c r="Y47" s="21">
        <v>73768</v>
      </c>
      <c r="Z47" s="4">
        <v>10.22</v>
      </c>
      <c r="AA47" s="19">
        <v>2887136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451821875</v>
      </c>
      <c r="D48" s="40">
        <f>+D28+D32+D38+D42+D47</f>
        <v>0</v>
      </c>
      <c r="E48" s="41">
        <f t="shared" si="9"/>
        <v>474745151</v>
      </c>
      <c r="F48" s="42">
        <f t="shared" si="9"/>
        <v>474745151</v>
      </c>
      <c r="G48" s="42">
        <f t="shared" si="9"/>
        <v>31474759</v>
      </c>
      <c r="H48" s="42">
        <f t="shared" si="9"/>
        <v>34583151</v>
      </c>
      <c r="I48" s="42">
        <f t="shared" si="9"/>
        <v>43476852</v>
      </c>
      <c r="J48" s="42">
        <f t="shared" si="9"/>
        <v>109534762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109534762</v>
      </c>
      <c r="X48" s="42">
        <f t="shared" si="9"/>
        <v>118686288</v>
      </c>
      <c r="Y48" s="42">
        <f t="shared" si="9"/>
        <v>-9151526</v>
      </c>
      <c r="Z48" s="43">
        <f>+IF(X48&lt;&gt;0,+(Y48/X48)*100,0)</f>
        <v>-7.7106851635632925</v>
      </c>
      <c r="AA48" s="40">
        <f>+AA28+AA32+AA38+AA42+AA47</f>
        <v>474745151</v>
      </c>
    </row>
    <row r="49" spans="1:27" ht="13.5">
      <c r="A49" s="14" t="s">
        <v>58</v>
      </c>
      <c r="B49" s="15"/>
      <c r="C49" s="44">
        <f aca="true" t="shared" si="10" ref="C49:Y49">+C25-C48</f>
        <v>-16816115</v>
      </c>
      <c r="D49" s="44">
        <f>+D25-D48</f>
        <v>0</v>
      </c>
      <c r="E49" s="45">
        <f t="shared" si="10"/>
        <v>18468802</v>
      </c>
      <c r="F49" s="46">
        <f t="shared" si="10"/>
        <v>18468802</v>
      </c>
      <c r="G49" s="46">
        <f t="shared" si="10"/>
        <v>115197451</v>
      </c>
      <c r="H49" s="46">
        <f t="shared" si="10"/>
        <v>-14830931</v>
      </c>
      <c r="I49" s="46">
        <f t="shared" si="10"/>
        <v>-22869093</v>
      </c>
      <c r="J49" s="46">
        <f t="shared" si="10"/>
        <v>77497427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77497427</v>
      </c>
      <c r="X49" s="46">
        <f>IF(F25=F48,0,X25-X48)</f>
        <v>4617201</v>
      </c>
      <c r="Y49" s="46">
        <f t="shared" si="10"/>
        <v>72880226</v>
      </c>
      <c r="Z49" s="47">
        <f>+IF(X49&lt;&gt;0,+(Y49/X49)*100,0)</f>
        <v>1578.4503641925055</v>
      </c>
      <c r="AA49" s="44">
        <f>+AA25-AA48</f>
        <v>18468802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135722889</v>
      </c>
      <c r="F5" s="21">
        <f t="shared" si="0"/>
        <v>135722889</v>
      </c>
      <c r="G5" s="21">
        <f t="shared" si="0"/>
        <v>101597878</v>
      </c>
      <c r="H5" s="21">
        <f t="shared" si="0"/>
        <v>16620396</v>
      </c>
      <c r="I5" s="21">
        <f t="shared" si="0"/>
        <v>941823</v>
      </c>
      <c r="J5" s="21">
        <f t="shared" si="0"/>
        <v>119160097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119160097</v>
      </c>
      <c r="X5" s="21">
        <f t="shared" si="0"/>
        <v>113557161</v>
      </c>
      <c r="Y5" s="21">
        <f t="shared" si="0"/>
        <v>5602936</v>
      </c>
      <c r="Z5" s="4">
        <f>+IF(X5&lt;&gt;0,+(Y5/X5)*100,0)</f>
        <v>4.934022610868196</v>
      </c>
      <c r="AA5" s="19">
        <f>SUM(AA6:AA8)</f>
        <v>135722889</v>
      </c>
    </row>
    <row r="6" spans="1:27" ht="13.5">
      <c r="A6" s="5" t="s">
        <v>33</v>
      </c>
      <c r="B6" s="3"/>
      <c r="C6" s="22"/>
      <c r="D6" s="22"/>
      <c r="E6" s="23">
        <v>4265210</v>
      </c>
      <c r="F6" s="24">
        <v>4265210</v>
      </c>
      <c r="G6" s="24">
        <v>184298</v>
      </c>
      <c r="H6" s="24">
        <v>238410</v>
      </c>
      <c r="I6" s="24">
        <v>155208</v>
      </c>
      <c r="J6" s="24">
        <v>577916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577916</v>
      </c>
      <c r="X6" s="24">
        <v>1191924</v>
      </c>
      <c r="Y6" s="24">
        <v>-614008</v>
      </c>
      <c r="Z6" s="6">
        <v>-51.51</v>
      </c>
      <c r="AA6" s="22">
        <v>4265210</v>
      </c>
    </row>
    <row r="7" spans="1:27" ht="13.5">
      <c r="A7" s="5" t="s">
        <v>34</v>
      </c>
      <c r="B7" s="3"/>
      <c r="C7" s="25"/>
      <c r="D7" s="25"/>
      <c r="E7" s="26">
        <v>109820115</v>
      </c>
      <c r="F7" s="27">
        <v>109820115</v>
      </c>
      <c r="G7" s="27">
        <v>100932565</v>
      </c>
      <c r="H7" s="27">
        <v>-137094</v>
      </c>
      <c r="I7" s="27">
        <v>457982</v>
      </c>
      <c r="J7" s="27">
        <v>101253453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101253453</v>
      </c>
      <c r="X7" s="27">
        <v>104918431</v>
      </c>
      <c r="Y7" s="27">
        <v>-3664978</v>
      </c>
      <c r="Z7" s="7">
        <v>-3.49</v>
      </c>
      <c r="AA7" s="25">
        <v>109820115</v>
      </c>
    </row>
    <row r="8" spans="1:27" ht="13.5">
      <c r="A8" s="5" t="s">
        <v>35</v>
      </c>
      <c r="B8" s="3"/>
      <c r="C8" s="22"/>
      <c r="D8" s="22"/>
      <c r="E8" s="23">
        <v>21637564</v>
      </c>
      <c r="F8" s="24">
        <v>21637564</v>
      </c>
      <c r="G8" s="24">
        <v>481015</v>
      </c>
      <c r="H8" s="24">
        <v>16519080</v>
      </c>
      <c r="I8" s="24">
        <v>328633</v>
      </c>
      <c r="J8" s="24">
        <v>17328728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17328728</v>
      </c>
      <c r="X8" s="24">
        <v>7446806</v>
      </c>
      <c r="Y8" s="24">
        <v>9881922</v>
      </c>
      <c r="Z8" s="6">
        <v>132.7</v>
      </c>
      <c r="AA8" s="22">
        <v>21637564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80184550</v>
      </c>
      <c r="F9" s="21">
        <f t="shared" si="1"/>
        <v>80184550</v>
      </c>
      <c r="G9" s="21">
        <f t="shared" si="1"/>
        <v>1984687</v>
      </c>
      <c r="H9" s="21">
        <f t="shared" si="1"/>
        <v>2075491</v>
      </c>
      <c r="I9" s="21">
        <f t="shared" si="1"/>
        <v>2628859</v>
      </c>
      <c r="J9" s="21">
        <f t="shared" si="1"/>
        <v>6689037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6689037</v>
      </c>
      <c r="X9" s="21">
        <f t="shared" si="1"/>
        <v>18591105</v>
      </c>
      <c r="Y9" s="21">
        <f t="shared" si="1"/>
        <v>-11902068</v>
      </c>
      <c r="Z9" s="4">
        <f>+IF(X9&lt;&gt;0,+(Y9/X9)*100,0)</f>
        <v>-64.02022902888235</v>
      </c>
      <c r="AA9" s="19">
        <f>SUM(AA10:AA14)</f>
        <v>80184550</v>
      </c>
    </row>
    <row r="10" spans="1:27" ht="13.5">
      <c r="A10" s="5" t="s">
        <v>37</v>
      </c>
      <c r="B10" s="3"/>
      <c r="C10" s="22"/>
      <c r="D10" s="22"/>
      <c r="E10" s="23">
        <v>9271190</v>
      </c>
      <c r="F10" s="24">
        <v>9271190</v>
      </c>
      <c r="G10" s="24">
        <v>1482712</v>
      </c>
      <c r="H10" s="24">
        <v>308032</v>
      </c>
      <c r="I10" s="24">
        <v>503804</v>
      </c>
      <c r="J10" s="24">
        <v>2294548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2294548</v>
      </c>
      <c r="X10" s="24">
        <v>2829036</v>
      </c>
      <c r="Y10" s="24">
        <v>-534488</v>
      </c>
      <c r="Z10" s="6">
        <v>-18.89</v>
      </c>
      <c r="AA10" s="22">
        <v>9271190</v>
      </c>
    </row>
    <row r="11" spans="1:27" ht="13.5">
      <c r="A11" s="5" t="s">
        <v>38</v>
      </c>
      <c r="B11" s="3"/>
      <c r="C11" s="22"/>
      <c r="D11" s="22"/>
      <c r="E11" s="23">
        <v>587800</v>
      </c>
      <c r="F11" s="24">
        <v>587800</v>
      </c>
      <c r="G11" s="24">
        <v>26891</v>
      </c>
      <c r="H11" s="24">
        <v>25817</v>
      </c>
      <c r="I11" s="24">
        <v>25889</v>
      </c>
      <c r="J11" s="24">
        <v>78597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78597</v>
      </c>
      <c r="X11" s="24">
        <v>145671</v>
      </c>
      <c r="Y11" s="24">
        <v>-67074</v>
      </c>
      <c r="Z11" s="6">
        <v>-46.04</v>
      </c>
      <c r="AA11" s="22">
        <v>587800</v>
      </c>
    </row>
    <row r="12" spans="1:27" ht="13.5">
      <c r="A12" s="5" t="s">
        <v>39</v>
      </c>
      <c r="B12" s="3"/>
      <c r="C12" s="22"/>
      <c r="D12" s="22"/>
      <c r="E12" s="23">
        <v>6862310</v>
      </c>
      <c r="F12" s="24">
        <v>6862310</v>
      </c>
      <c r="G12" s="24">
        <v>462945</v>
      </c>
      <c r="H12" s="24">
        <v>902922</v>
      </c>
      <c r="I12" s="24">
        <v>480184</v>
      </c>
      <c r="J12" s="24">
        <v>1846051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1846051</v>
      </c>
      <c r="X12" s="24">
        <v>1605968</v>
      </c>
      <c r="Y12" s="24">
        <v>240083</v>
      </c>
      <c r="Z12" s="6">
        <v>14.95</v>
      </c>
      <c r="AA12" s="22">
        <v>6862310</v>
      </c>
    </row>
    <row r="13" spans="1:27" ht="13.5">
      <c r="A13" s="5" t="s">
        <v>40</v>
      </c>
      <c r="B13" s="3"/>
      <c r="C13" s="22"/>
      <c r="D13" s="22"/>
      <c r="E13" s="23">
        <v>63463250</v>
      </c>
      <c r="F13" s="24">
        <v>63463250</v>
      </c>
      <c r="G13" s="24">
        <v>12139</v>
      </c>
      <c r="H13" s="24">
        <v>838720</v>
      </c>
      <c r="I13" s="24">
        <v>1618982</v>
      </c>
      <c r="J13" s="24">
        <v>2469841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2469841</v>
      </c>
      <c r="X13" s="24">
        <v>14010430</v>
      </c>
      <c r="Y13" s="24">
        <v>-11540589</v>
      </c>
      <c r="Z13" s="6">
        <v>-82.37</v>
      </c>
      <c r="AA13" s="22">
        <v>63463250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1542500</v>
      </c>
      <c r="F15" s="21">
        <f t="shared" si="2"/>
        <v>1542500</v>
      </c>
      <c r="G15" s="21">
        <f t="shared" si="2"/>
        <v>263976</v>
      </c>
      <c r="H15" s="21">
        <f t="shared" si="2"/>
        <v>241268</v>
      </c>
      <c r="I15" s="21">
        <f t="shared" si="2"/>
        <v>183451</v>
      </c>
      <c r="J15" s="21">
        <f t="shared" si="2"/>
        <v>688695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688695</v>
      </c>
      <c r="X15" s="21">
        <f t="shared" si="2"/>
        <v>333826</v>
      </c>
      <c r="Y15" s="21">
        <f t="shared" si="2"/>
        <v>354869</v>
      </c>
      <c r="Z15" s="4">
        <f>+IF(X15&lt;&gt;0,+(Y15/X15)*100,0)</f>
        <v>106.30358330387688</v>
      </c>
      <c r="AA15" s="19">
        <f>SUM(AA16:AA18)</f>
        <v>1542500</v>
      </c>
    </row>
    <row r="16" spans="1:27" ht="13.5">
      <c r="A16" s="5" t="s">
        <v>43</v>
      </c>
      <c r="B16" s="3"/>
      <c r="C16" s="22"/>
      <c r="D16" s="22"/>
      <c r="E16" s="23">
        <v>1442500</v>
      </c>
      <c r="F16" s="24">
        <v>1442500</v>
      </c>
      <c r="G16" s="24">
        <v>263976</v>
      </c>
      <c r="H16" s="24">
        <v>241268</v>
      </c>
      <c r="I16" s="24">
        <v>183451</v>
      </c>
      <c r="J16" s="24">
        <v>688695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688695</v>
      </c>
      <c r="X16" s="24">
        <v>233826</v>
      </c>
      <c r="Y16" s="24">
        <v>454869</v>
      </c>
      <c r="Z16" s="6">
        <v>194.53</v>
      </c>
      <c r="AA16" s="22">
        <v>1442500</v>
      </c>
    </row>
    <row r="17" spans="1:27" ht="13.5">
      <c r="A17" s="5" t="s">
        <v>44</v>
      </c>
      <c r="B17" s="3"/>
      <c r="C17" s="22"/>
      <c r="D17" s="22"/>
      <c r="E17" s="23">
        <v>100000</v>
      </c>
      <c r="F17" s="24">
        <v>100000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100000</v>
      </c>
      <c r="Y17" s="24">
        <v>-100000</v>
      </c>
      <c r="Z17" s="6">
        <v>-100</v>
      </c>
      <c r="AA17" s="22">
        <v>100000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255943886</v>
      </c>
      <c r="F19" s="21">
        <f t="shared" si="3"/>
        <v>255943886</v>
      </c>
      <c r="G19" s="21">
        <f t="shared" si="3"/>
        <v>78431518</v>
      </c>
      <c r="H19" s="21">
        <f t="shared" si="3"/>
        <v>18246011</v>
      </c>
      <c r="I19" s="21">
        <f t="shared" si="3"/>
        <v>14609705</v>
      </c>
      <c r="J19" s="21">
        <f t="shared" si="3"/>
        <v>111287234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111287234</v>
      </c>
      <c r="X19" s="21">
        <f t="shared" si="3"/>
        <v>115577528</v>
      </c>
      <c r="Y19" s="21">
        <f t="shared" si="3"/>
        <v>-4290294</v>
      </c>
      <c r="Z19" s="4">
        <f>+IF(X19&lt;&gt;0,+(Y19/X19)*100,0)</f>
        <v>-3.7120485913143946</v>
      </c>
      <c r="AA19" s="19">
        <f>SUM(AA20:AA23)</f>
        <v>255943886</v>
      </c>
    </row>
    <row r="20" spans="1:27" ht="13.5">
      <c r="A20" s="5" t="s">
        <v>47</v>
      </c>
      <c r="B20" s="3"/>
      <c r="C20" s="22"/>
      <c r="D20" s="22"/>
      <c r="E20" s="23">
        <v>119269756</v>
      </c>
      <c r="F20" s="24">
        <v>119269756</v>
      </c>
      <c r="G20" s="24">
        <v>10112304</v>
      </c>
      <c r="H20" s="24">
        <v>9939498</v>
      </c>
      <c r="I20" s="24">
        <v>9365793</v>
      </c>
      <c r="J20" s="24">
        <v>29417595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29417595</v>
      </c>
      <c r="X20" s="24">
        <v>32017770</v>
      </c>
      <c r="Y20" s="24">
        <v>-2600175</v>
      </c>
      <c r="Z20" s="6">
        <v>-8.12</v>
      </c>
      <c r="AA20" s="22">
        <v>119269756</v>
      </c>
    </row>
    <row r="21" spans="1:27" ht="13.5">
      <c r="A21" s="5" t="s">
        <v>48</v>
      </c>
      <c r="B21" s="3"/>
      <c r="C21" s="22"/>
      <c r="D21" s="22"/>
      <c r="E21" s="23">
        <v>59315322</v>
      </c>
      <c r="F21" s="24">
        <v>59315322</v>
      </c>
      <c r="G21" s="24">
        <v>6918740</v>
      </c>
      <c r="H21" s="24">
        <v>5388647</v>
      </c>
      <c r="I21" s="24">
        <v>5338600</v>
      </c>
      <c r="J21" s="24">
        <v>17645987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17645987</v>
      </c>
      <c r="X21" s="24">
        <v>15737182</v>
      </c>
      <c r="Y21" s="24">
        <v>1908805</v>
      </c>
      <c r="Z21" s="6">
        <v>12.13</v>
      </c>
      <c r="AA21" s="22">
        <v>59315322</v>
      </c>
    </row>
    <row r="22" spans="1:27" ht="13.5">
      <c r="A22" s="5" t="s">
        <v>49</v>
      </c>
      <c r="B22" s="3"/>
      <c r="C22" s="25"/>
      <c r="D22" s="25"/>
      <c r="E22" s="26">
        <v>46175980</v>
      </c>
      <c r="F22" s="27">
        <v>46175980</v>
      </c>
      <c r="G22" s="27">
        <v>38219522</v>
      </c>
      <c r="H22" s="27">
        <v>30887</v>
      </c>
      <c r="I22" s="27">
        <v>77837</v>
      </c>
      <c r="J22" s="27">
        <v>38328246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38328246</v>
      </c>
      <c r="X22" s="27">
        <v>41873813</v>
      </c>
      <c r="Y22" s="27">
        <v>-3545567</v>
      </c>
      <c r="Z22" s="7">
        <v>-8.47</v>
      </c>
      <c r="AA22" s="25">
        <v>46175980</v>
      </c>
    </row>
    <row r="23" spans="1:27" ht="13.5">
      <c r="A23" s="5" t="s">
        <v>50</v>
      </c>
      <c r="B23" s="3"/>
      <c r="C23" s="22"/>
      <c r="D23" s="22"/>
      <c r="E23" s="23">
        <v>31182828</v>
      </c>
      <c r="F23" s="24">
        <v>31182828</v>
      </c>
      <c r="G23" s="24">
        <v>23180952</v>
      </c>
      <c r="H23" s="24">
        <v>2886979</v>
      </c>
      <c r="I23" s="24">
        <v>-172525</v>
      </c>
      <c r="J23" s="24">
        <v>25895406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25895406</v>
      </c>
      <c r="X23" s="24">
        <v>25948763</v>
      </c>
      <c r="Y23" s="24">
        <v>-53357</v>
      </c>
      <c r="Z23" s="6">
        <v>-0.21</v>
      </c>
      <c r="AA23" s="22">
        <v>31182828</v>
      </c>
    </row>
    <row r="24" spans="1:27" ht="13.5">
      <c r="A24" s="2" t="s">
        <v>51</v>
      </c>
      <c r="B24" s="8" t="s">
        <v>52</v>
      </c>
      <c r="C24" s="19"/>
      <c r="D24" s="19"/>
      <c r="E24" s="20">
        <v>483810</v>
      </c>
      <c r="F24" s="21">
        <v>483810</v>
      </c>
      <c r="G24" s="21">
        <v>21067</v>
      </c>
      <c r="H24" s="21">
        <v>14103</v>
      </c>
      <c r="I24" s="21">
        <v>21366</v>
      </c>
      <c r="J24" s="21">
        <v>56536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56536</v>
      </c>
      <c r="X24" s="21">
        <v>146610</v>
      </c>
      <c r="Y24" s="21">
        <v>-90074</v>
      </c>
      <c r="Z24" s="4">
        <v>-61.44</v>
      </c>
      <c r="AA24" s="19">
        <v>483810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473877635</v>
      </c>
      <c r="F25" s="42">
        <f t="shared" si="4"/>
        <v>473877635</v>
      </c>
      <c r="G25" s="42">
        <f t="shared" si="4"/>
        <v>182299126</v>
      </c>
      <c r="H25" s="42">
        <f t="shared" si="4"/>
        <v>37197269</v>
      </c>
      <c r="I25" s="42">
        <f t="shared" si="4"/>
        <v>18385204</v>
      </c>
      <c r="J25" s="42">
        <f t="shared" si="4"/>
        <v>237881599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237881599</v>
      </c>
      <c r="X25" s="42">
        <f t="shared" si="4"/>
        <v>248206230</v>
      </c>
      <c r="Y25" s="42">
        <f t="shared" si="4"/>
        <v>-10324631</v>
      </c>
      <c r="Z25" s="43">
        <f>+IF(X25&lt;&gt;0,+(Y25/X25)*100,0)</f>
        <v>-4.159698570015748</v>
      </c>
      <c r="AA25" s="40">
        <f>+AA5+AA9+AA15+AA19+AA24</f>
        <v>473877635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117546728</v>
      </c>
      <c r="F28" s="21">
        <f t="shared" si="5"/>
        <v>117546728</v>
      </c>
      <c r="G28" s="21">
        <f t="shared" si="5"/>
        <v>6616943</v>
      </c>
      <c r="H28" s="21">
        <f t="shared" si="5"/>
        <v>7530053</v>
      </c>
      <c r="I28" s="21">
        <f t="shared" si="5"/>
        <v>9056105</v>
      </c>
      <c r="J28" s="21">
        <f t="shared" si="5"/>
        <v>23203101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23203101</v>
      </c>
      <c r="X28" s="21">
        <f t="shared" si="5"/>
        <v>26083599</v>
      </c>
      <c r="Y28" s="21">
        <f t="shared" si="5"/>
        <v>-2880498</v>
      </c>
      <c r="Z28" s="4">
        <f>+IF(X28&lt;&gt;0,+(Y28/X28)*100,0)</f>
        <v>-11.043330331830358</v>
      </c>
      <c r="AA28" s="19">
        <f>SUM(AA29:AA31)</f>
        <v>117546728</v>
      </c>
    </row>
    <row r="29" spans="1:27" ht="13.5">
      <c r="A29" s="5" t="s">
        <v>33</v>
      </c>
      <c r="B29" s="3"/>
      <c r="C29" s="22"/>
      <c r="D29" s="22"/>
      <c r="E29" s="23">
        <v>30443532</v>
      </c>
      <c r="F29" s="24">
        <v>30443532</v>
      </c>
      <c r="G29" s="24">
        <v>2502511</v>
      </c>
      <c r="H29" s="24">
        <v>2576092</v>
      </c>
      <c r="I29" s="24">
        <v>2561908</v>
      </c>
      <c r="J29" s="24">
        <v>7640511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7640511</v>
      </c>
      <c r="X29" s="24">
        <v>6988259</v>
      </c>
      <c r="Y29" s="24">
        <v>652252</v>
      </c>
      <c r="Z29" s="6">
        <v>9.33</v>
      </c>
      <c r="AA29" s="22">
        <v>30443532</v>
      </c>
    </row>
    <row r="30" spans="1:27" ht="13.5">
      <c r="A30" s="5" t="s">
        <v>34</v>
      </c>
      <c r="B30" s="3"/>
      <c r="C30" s="25"/>
      <c r="D30" s="25"/>
      <c r="E30" s="26">
        <v>36084186</v>
      </c>
      <c r="F30" s="27">
        <v>36084186</v>
      </c>
      <c r="G30" s="27">
        <v>581466</v>
      </c>
      <c r="H30" s="27">
        <v>842760</v>
      </c>
      <c r="I30" s="27">
        <v>1587136</v>
      </c>
      <c r="J30" s="27">
        <v>3011362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3011362</v>
      </c>
      <c r="X30" s="27">
        <v>8067521</v>
      </c>
      <c r="Y30" s="27">
        <v>-5056159</v>
      </c>
      <c r="Z30" s="7">
        <v>-62.67</v>
      </c>
      <c r="AA30" s="25">
        <v>36084186</v>
      </c>
    </row>
    <row r="31" spans="1:27" ht="13.5">
      <c r="A31" s="5" t="s">
        <v>35</v>
      </c>
      <c r="B31" s="3"/>
      <c r="C31" s="22"/>
      <c r="D31" s="22"/>
      <c r="E31" s="23">
        <v>51019010</v>
      </c>
      <c r="F31" s="24">
        <v>51019010</v>
      </c>
      <c r="G31" s="24">
        <v>3532966</v>
      </c>
      <c r="H31" s="24">
        <v>4111201</v>
      </c>
      <c r="I31" s="24">
        <v>4907061</v>
      </c>
      <c r="J31" s="24">
        <v>12551228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12551228</v>
      </c>
      <c r="X31" s="24">
        <v>11027819</v>
      </c>
      <c r="Y31" s="24">
        <v>1523409</v>
      </c>
      <c r="Z31" s="6">
        <v>13.81</v>
      </c>
      <c r="AA31" s="22">
        <v>51019010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104067036</v>
      </c>
      <c r="F32" s="21">
        <f t="shared" si="6"/>
        <v>104067036</v>
      </c>
      <c r="G32" s="21">
        <f t="shared" si="6"/>
        <v>3629740</v>
      </c>
      <c r="H32" s="21">
        <f t="shared" si="6"/>
        <v>4899907</v>
      </c>
      <c r="I32" s="21">
        <f t="shared" si="6"/>
        <v>5135443</v>
      </c>
      <c r="J32" s="21">
        <f t="shared" si="6"/>
        <v>13665090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13665090</v>
      </c>
      <c r="X32" s="21">
        <f t="shared" si="6"/>
        <v>20161192</v>
      </c>
      <c r="Y32" s="21">
        <f t="shared" si="6"/>
        <v>-6496102</v>
      </c>
      <c r="Z32" s="4">
        <f>+IF(X32&lt;&gt;0,+(Y32/X32)*100,0)</f>
        <v>-32.22082305450987</v>
      </c>
      <c r="AA32" s="19">
        <f>SUM(AA33:AA37)</f>
        <v>104067036</v>
      </c>
    </row>
    <row r="33" spans="1:27" ht="13.5">
      <c r="A33" s="5" t="s">
        <v>37</v>
      </c>
      <c r="B33" s="3"/>
      <c r="C33" s="22"/>
      <c r="D33" s="22"/>
      <c r="E33" s="23">
        <v>14471921</v>
      </c>
      <c r="F33" s="24">
        <v>14471921</v>
      </c>
      <c r="G33" s="24">
        <v>806963</v>
      </c>
      <c r="H33" s="24">
        <v>874997</v>
      </c>
      <c r="I33" s="24">
        <v>1064350</v>
      </c>
      <c r="J33" s="24">
        <v>2746310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2746310</v>
      </c>
      <c r="X33" s="24">
        <v>3308625</v>
      </c>
      <c r="Y33" s="24">
        <v>-562315</v>
      </c>
      <c r="Z33" s="6">
        <v>-17</v>
      </c>
      <c r="AA33" s="22">
        <v>14471921</v>
      </c>
    </row>
    <row r="34" spans="1:27" ht="13.5">
      <c r="A34" s="5" t="s">
        <v>38</v>
      </c>
      <c r="B34" s="3"/>
      <c r="C34" s="22"/>
      <c r="D34" s="22"/>
      <c r="E34" s="23">
        <v>8180846</v>
      </c>
      <c r="F34" s="24">
        <v>8180846</v>
      </c>
      <c r="G34" s="24">
        <v>884632</v>
      </c>
      <c r="H34" s="24">
        <v>1007020</v>
      </c>
      <c r="I34" s="24">
        <v>1209223</v>
      </c>
      <c r="J34" s="24">
        <v>3100875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3100875</v>
      </c>
      <c r="X34" s="24">
        <v>936573</v>
      </c>
      <c r="Y34" s="24">
        <v>2164302</v>
      </c>
      <c r="Z34" s="6">
        <v>231.09</v>
      </c>
      <c r="AA34" s="22">
        <v>8180846</v>
      </c>
    </row>
    <row r="35" spans="1:27" ht="13.5">
      <c r="A35" s="5" t="s">
        <v>39</v>
      </c>
      <c r="B35" s="3"/>
      <c r="C35" s="22"/>
      <c r="D35" s="22"/>
      <c r="E35" s="23">
        <v>15582201</v>
      </c>
      <c r="F35" s="24">
        <v>15582201</v>
      </c>
      <c r="G35" s="24">
        <v>1472417</v>
      </c>
      <c r="H35" s="24">
        <v>1711945</v>
      </c>
      <c r="I35" s="24">
        <v>1737087</v>
      </c>
      <c r="J35" s="24">
        <v>4921449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4921449</v>
      </c>
      <c r="X35" s="24">
        <v>2400022</v>
      </c>
      <c r="Y35" s="24">
        <v>2521427</v>
      </c>
      <c r="Z35" s="6">
        <v>105.06</v>
      </c>
      <c r="AA35" s="22">
        <v>15582201</v>
      </c>
    </row>
    <row r="36" spans="1:27" ht="13.5">
      <c r="A36" s="5" t="s">
        <v>40</v>
      </c>
      <c r="B36" s="3"/>
      <c r="C36" s="22"/>
      <c r="D36" s="22"/>
      <c r="E36" s="23">
        <v>65832068</v>
      </c>
      <c r="F36" s="24">
        <v>65832068</v>
      </c>
      <c r="G36" s="24">
        <v>465728</v>
      </c>
      <c r="H36" s="24">
        <v>1305945</v>
      </c>
      <c r="I36" s="24">
        <v>1124783</v>
      </c>
      <c r="J36" s="24">
        <v>2896456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2896456</v>
      </c>
      <c r="X36" s="24">
        <v>13515972</v>
      </c>
      <c r="Y36" s="24">
        <v>-10619516</v>
      </c>
      <c r="Z36" s="6">
        <v>-78.57</v>
      </c>
      <c r="AA36" s="22">
        <v>65832068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18193156</v>
      </c>
      <c r="F38" s="21">
        <f t="shared" si="7"/>
        <v>18193156</v>
      </c>
      <c r="G38" s="21">
        <f t="shared" si="7"/>
        <v>1740863</v>
      </c>
      <c r="H38" s="21">
        <f t="shared" si="7"/>
        <v>2032448</v>
      </c>
      <c r="I38" s="21">
        <f t="shared" si="7"/>
        <v>1891956</v>
      </c>
      <c r="J38" s="21">
        <f t="shared" si="7"/>
        <v>5665267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5665267</v>
      </c>
      <c r="X38" s="21">
        <f t="shared" si="7"/>
        <v>2821644</v>
      </c>
      <c r="Y38" s="21">
        <f t="shared" si="7"/>
        <v>2843623</v>
      </c>
      <c r="Z38" s="4">
        <f>+IF(X38&lt;&gt;0,+(Y38/X38)*100,0)</f>
        <v>100.77894305589223</v>
      </c>
      <c r="AA38" s="19">
        <f>SUM(AA39:AA41)</f>
        <v>18193156</v>
      </c>
    </row>
    <row r="39" spans="1:27" ht="13.5">
      <c r="A39" s="5" t="s">
        <v>43</v>
      </c>
      <c r="B39" s="3"/>
      <c r="C39" s="22"/>
      <c r="D39" s="22"/>
      <c r="E39" s="23">
        <v>8805176</v>
      </c>
      <c r="F39" s="24">
        <v>8805176</v>
      </c>
      <c r="G39" s="24">
        <v>862721</v>
      </c>
      <c r="H39" s="24">
        <v>969357</v>
      </c>
      <c r="I39" s="24">
        <v>880296</v>
      </c>
      <c r="J39" s="24">
        <v>2712374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2712374</v>
      </c>
      <c r="X39" s="24">
        <v>1768018</v>
      </c>
      <c r="Y39" s="24">
        <v>944356</v>
      </c>
      <c r="Z39" s="6">
        <v>53.41</v>
      </c>
      <c r="AA39" s="22">
        <v>8805176</v>
      </c>
    </row>
    <row r="40" spans="1:27" ht="13.5">
      <c r="A40" s="5" t="s">
        <v>44</v>
      </c>
      <c r="B40" s="3"/>
      <c r="C40" s="22"/>
      <c r="D40" s="22"/>
      <c r="E40" s="23">
        <v>9387980</v>
      </c>
      <c r="F40" s="24">
        <v>9387980</v>
      </c>
      <c r="G40" s="24">
        <v>878142</v>
      </c>
      <c r="H40" s="24">
        <v>1063091</v>
      </c>
      <c r="I40" s="24">
        <v>1011660</v>
      </c>
      <c r="J40" s="24">
        <v>2952893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2952893</v>
      </c>
      <c r="X40" s="24">
        <v>1053626</v>
      </c>
      <c r="Y40" s="24">
        <v>1899267</v>
      </c>
      <c r="Z40" s="6">
        <v>180.26</v>
      </c>
      <c r="AA40" s="22">
        <v>9387980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197487843</v>
      </c>
      <c r="F42" s="21">
        <f t="shared" si="8"/>
        <v>197487843</v>
      </c>
      <c r="G42" s="21">
        <f t="shared" si="8"/>
        <v>4570662</v>
      </c>
      <c r="H42" s="21">
        <f t="shared" si="8"/>
        <v>15884704</v>
      </c>
      <c r="I42" s="21">
        <f t="shared" si="8"/>
        <v>14831819</v>
      </c>
      <c r="J42" s="21">
        <f t="shared" si="8"/>
        <v>35287185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35287185</v>
      </c>
      <c r="X42" s="21">
        <f t="shared" si="8"/>
        <v>42385815</v>
      </c>
      <c r="Y42" s="21">
        <f t="shared" si="8"/>
        <v>-7098630</v>
      </c>
      <c r="Z42" s="4">
        <f>+IF(X42&lt;&gt;0,+(Y42/X42)*100,0)</f>
        <v>-16.74765484632064</v>
      </c>
      <c r="AA42" s="19">
        <f>SUM(AA43:AA46)</f>
        <v>197487843</v>
      </c>
    </row>
    <row r="43" spans="1:27" ht="13.5">
      <c r="A43" s="5" t="s">
        <v>47</v>
      </c>
      <c r="B43" s="3"/>
      <c r="C43" s="22"/>
      <c r="D43" s="22"/>
      <c r="E43" s="23">
        <v>113373605</v>
      </c>
      <c r="F43" s="24">
        <v>113373605</v>
      </c>
      <c r="G43" s="24">
        <v>1692448</v>
      </c>
      <c r="H43" s="24">
        <v>12257272</v>
      </c>
      <c r="I43" s="24">
        <v>10825123</v>
      </c>
      <c r="J43" s="24">
        <v>24774843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24774843</v>
      </c>
      <c r="X43" s="24">
        <v>27007814</v>
      </c>
      <c r="Y43" s="24">
        <v>-2232971</v>
      </c>
      <c r="Z43" s="6">
        <v>-8.27</v>
      </c>
      <c r="AA43" s="22">
        <v>113373605</v>
      </c>
    </row>
    <row r="44" spans="1:27" ht="13.5">
      <c r="A44" s="5" t="s">
        <v>48</v>
      </c>
      <c r="B44" s="3"/>
      <c r="C44" s="22"/>
      <c r="D44" s="22"/>
      <c r="E44" s="23">
        <v>32372593</v>
      </c>
      <c r="F44" s="24">
        <v>32372593</v>
      </c>
      <c r="G44" s="24">
        <v>1469041</v>
      </c>
      <c r="H44" s="24">
        <v>1542900</v>
      </c>
      <c r="I44" s="24">
        <v>1654605</v>
      </c>
      <c r="J44" s="24">
        <v>4666546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4666546</v>
      </c>
      <c r="X44" s="24">
        <v>5750069</v>
      </c>
      <c r="Y44" s="24">
        <v>-1083523</v>
      </c>
      <c r="Z44" s="6">
        <v>-18.84</v>
      </c>
      <c r="AA44" s="22">
        <v>32372593</v>
      </c>
    </row>
    <row r="45" spans="1:27" ht="13.5">
      <c r="A45" s="5" t="s">
        <v>49</v>
      </c>
      <c r="B45" s="3"/>
      <c r="C45" s="25"/>
      <c r="D45" s="25"/>
      <c r="E45" s="26">
        <v>21359322</v>
      </c>
      <c r="F45" s="27">
        <v>21359322</v>
      </c>
      <c r="G45" s="27">
        <v>508336</v>
      </c>
      <c r="H45" s="27">
        <v>649286</v>
      </c>
      <c r="I45" s="27">
        <v>661784</v>
      </c>
      <c r="J45" s="27">
        <v>1819406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1819406</v>
      </c>
      <c r="X45" s="27">
        <v>3525277</v>
      </c>
      <c r="Y45" s="27">
        <v>-1705871</v>
      </c>
      <c r="Z45" s="7">
        <v>-48.39</v>
      </c>
      <c r="AA45" s="25">
        <v>21359322</v>
      </c>
    </row>
    <row r="46" spans="1:27" ht="13.5">
      <c r="A46" s="5" t="s">
        <v>50</v>
      </c>
      <c r="B46" s="3"/>
      <c r="C46" s="22"/>
      <c r="D46" s="22"/>
      <c r="E46" s="23">
        <v>30382323</v>
      </c>
      <c r="F46" s="24">
        <v>30382323</v>
      </c>
      <c r="G46" s="24">
        <v>900837</v>
      </c>
      <c r="H46" s="24">
        <v>1435246</v>
      </c>
      <c r="I46" s="24">
        <v>1690307</v>
      </c>
      <c r="J46" s="24">
        <v>4026390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4026390</v>
      </c>
      <c r="X46" s="24">
        <v>6102655</v>
      </c>
      <c r="Y46" s="24">
        <v>-2076265</v>
      </c>
      <c r="Z46" s="6">
        <v>-34.02</v>
      </c>
      <c r="AA46" s="22">
        <v>30382323</v>
      </c>
    </row>
    <row r="47" spans="1:27" ht="13.5">
      <c r="A47" s="2" t="s">
        <v>51</v>
      </c>
      <c r="B47" s="8" t="s">
        <v>52</v>
      </c>
      <c r="C47" s="19"/>
      <c r="D47" s="19"/>
      <c r="E47" s="20">
        <v>2193432</v>
      </c>
      <c r="F47" s="21">
        <v>2193432</v>
      </c>
      <c r="G47" s="21">
        <v>1079611</v>
      </c>
      <c r="H47" s="21">
        <v>181259</v>
      </c>
      <c r="I47" s="21">
        <v>185229</v>
      </c>
      <c r="J47" s="21">
        <v>1446099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1446099</v>
      </c>
      <c r="X47" s="21">
        <v>1095122</v>
      </c>
      <c r="Y47" s="21">
        <v>350977</v>
      </c>
      <c r="Z47" s="4">
        <v>32.05</v>
      </c>
      <c r="AA47" s="19">
        <v>2193432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439488195</v>
      </c>
      <c r="F48" s="42">
        <f t="shared" si="9"/>
        <v>439488195</v>
      </c>
      <c r="G48" s="42">
        <f t="shared" si="9"/>
        <v>17637819</v>
      </c>
      <c r="H48" s="42">
        <f t="shared" si="9"/>
        <v>30528371</v>
      </c>
      <c r="I48" s="42">
        <f t="shared" si="9"/>
        <v>31100552</v>
      </c>
      <c r="J48" s="42">
        <f t="shared" si="9"/>
        <v>79266742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79266742</v>
      </c>
      <c r="X48" s="42">
        <f t="shared" si="9"/>
        <v>92547372</v>
      </c>
      <c r="Y48" s="42">
        <f t="shared" si="9"/>
        <v>-13280630</v>
      </c>
      <c r="Z48" s="43">
        <f>+IF(X48&lt;&gt;0,+(Y48/X48)*100,0)</f>
        <v>-14.35008873077455</v>
      </c>
      <c r="AA48" s="40">
        <f>+AA28+AA32+AA38+AA42+AA47</f>
        <v>439488195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34389440</v>
      </c>
      <c r="F49" s="46">
        <f t="shared" si="10"/>
        <v>34389440</v>
      </c>
      <c r="G49" s="46">
        <f t="shared" si="10"/>
        <v>164661307</v>
      </c>
      <c r="H49" s="46">
        <f t="shared" si="10"/>
        <v>6668898</v>
      </c>
      <c r="I49" s="46">
        <f t="shared" si="10"/>
        <v>-12715348</v>
      </c>
      <c r="J49" s="46">
        <f t="shared" si="10"/>
        <v>158614857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158614857</v>
      </c>
      <c r="X49" s="46">
        <f>IF(F25=F48,0,X25-X48)</f>
        <v>155658858</v>
      </c>
      <c r="Y49" s="46">
        <f t="shared" si="10"/>
        <v>2955999</v>
      </c>
      <c r="Z49" s="47">
        <f>+IF(X49&lt;&gt;0,+(Y49/X49)*100,0)</f>
        <v>1.899023954036718</v>
      </c>
      <c r="AA49" s="44">
        <f>+AA25-AA48</f>
        <v>34389440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169892948</v>
      </c>
      <c r="D5" s="19">
        <f>SUM(D6:D8)</f>
        <v>0</v>
      </c>
      <c r="E5" s="20">
        <f t="shared" si="0"/>
        <v>181479300</v>
      </c>
      <c r="F5" s="21">
        <f t="shared" si="0"/>
        <v>181479300</v>
      </c>
      <c r="G5" s="21">
        <f t="shared" si="0"/>
        <v>164077879</v>
      </c>
      <c r="H5" s="21">
        <f t="shared" si="0"/>
        <v>2485495</v>
      </c>
      <c r="I5" s="21">
        <f t="shared" si="0"/>
        <v>575077</v>
      </c>
      <c r="J5" s="21">
        <f t="shared" si="0"/>
        <v>167138451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167138451</v>
      </c>
      <c r="X5" s="21">
        <f t="shared" si="0"/>
        <v>166137857</v>
      </c>
      <c r="Y5" s="21">
        <f t="shared" si="0"/>
        <v>1000594</v>
      </c>
      <c r="Z5" s="4">
        <f>+IF(X5&lt;&gt;0,+(Y5/X5)*100,0)</f>
        <v>0.6022673086483835</v>
      </c>
      <c r="AA5" s="19">
        <f>SUM(AA6:AA8)</f>
        <v>181479300</v>
      </c>
    </row>
    <row r="6" spans="1:27" ht="13.5">
      <c r="A6" s="5" t="s">
        <v>33</v>
      </c>
      <c r="B6" s="3"/>
      <c r="C6" s="22">
        <v>8845343</v>
      </c>
      <c r="D6" s="22"/>
      <c r="E6" s="23">
        <v>6414330</v>
      </c>
      <c r="F6" s="24">
        <v>6414330</v>
      </c>
      <c r="G6" s="24">
        <v>2479530</v>
      </c>
      <c r="H6" s="24">
        <v>7474</v>
      </c>
      <c r="I6" s="24">
        <v>-4647</v>
      </c>
      <c r="J6" s="24">
        <v>2482357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2482357</v>
      </c>
      <c r="X6" s="24">
        <v>2582422</v>
      </c>
      <c r="Y6" s="24">
        <v>-100065</v>
      </c>
      <c r="Z6" s="6">
        <v>-3.87</v>
      </c>
      <c r="AA6" s="22">
        <v>6414330</v>
      </c>
    </row>
    <row r="7" spans="1:27" ht="13.5">
      <c r="A7" s="5" t="s">
        <v>34</v>
      </c>
      <c r="B7" s="3"/>
      <c r="C7" s="25">
        <v>157099895</v>
      </c>
      <c r="D7" s="25"/>
      <c r="E7" s="26">
        <v>170300450</v>
      </c>
      <c r="F7" s="27">
        <v>170300450</v>
      </c>
      <c r="G7" s="27">
        <v>161597306</v>
      </c>
      <c r="H7" s="27">
        <v>-149770</v>
      </c>
      <c r="I7" s="27">
        <v>193008</v>
      </c>
      <c r="J7" s="27">
        <v>161640544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161640544</v>
      </c>
      <c r="X7" s="27">
        <v>162391542</v>
      </c>
      <c r="Y7" s="27">
        <v>-750998</v>
      </c>
      <c r="Z7" s="7">
        <v>-0.46</v>
      </c>
      <c r="AA7" s="25">
        <v>170300450</v>
      </c>
    </row>
    <row r="8" spans="1:27" ht="13.5">
      <c r="A8" s="5" t="s">
        <v>35</v>
      </c>
      <c r="B8" s="3"/>
      <c r="C8" s="22">
        <v>3947710</v>
      </c>
      <c r="D8" s="22"/>
      <c r="E8" s="23">
        <v>4764520</v>
      </c>
      <c r="F8" s="24">
        <v>4764520</v>
      </c>
      <c r="G8" s="24">
        <v>1043</v>
      </c>
      <c r="H8" s="24">
        <v>2627791</v>
      </c>
      <c r="I8" s="24">
        <v>386716</v>
      </c>
      <c r="J8" s="24">
        <v>3015550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3015550</v>
      </c>
      <c r="X8" s="24">
        <v>1163893</v>
      </c>
      <c r="Y8" s="24">
        <v>1851657</v>
      </c>
      <c r="Z8" s="6">
        <v>159.09</v>
      </c>
      <c r="AA8" s="22">
        <v>4764520</v>
      </c>
    </row>
    <row r="9" spans="1:27" ht="13.5">
      <c r="A9" s="2" t="s">
        <v>36</v>
      </c>
      <c r="B9" s="3"/>
      <c r="C9" s="19">
        <f aca="true" t="shared" si="1" ref="C9:Y9">SUM(C10:C14)</f>
        <v>112336268</v>
      </c>
      <c r="D9" s="19">
        <f>SUM(D10:D14)</f>
        <v>0</v>
      </c>
      <c r="E9" s="20">
        <f t="shared" si="1"/>
        <v>57860520</v>
      </c>
      <c r="F9" s="21">
        <f t="shared" si="1"/>
        <v>57860520</v>
      </c>
      <c r="G9" s="21">
        <f t="shared" si="1"/>
        <v>3876908</v>
      </c>
      <c r="H9" s="21">
        <f t="shared" si="1"/>
        <v>5224299</v>
      </c>
      <c r="I9" s="21">
        <f t="shared" si="1"/>
        <v>6801130</v>
      </c>
      <c r="J9" s="21">
        <f t="shared" si="1"/>
        <v>15902337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15902337</v>
      </c>
      <c r="X9" s="21">
        <f t="shared" si="1"/>
        <v>12904868</v>
      </c>
      <c r="Y9" s="21">
        <f t="shared" si="1"/>
        <v>2997469</v>
      </c>
      <c r="Z9" s="4">
        <f>+IF(X9&lt;&gt;0,+(Y9/X9)*100,0)</f>
        <v>23.227428595162696</v>
      </c>
      <c r="AA9" s="19">
        <f>SUM(AA10:AA14)</f>
        <v>57860520</v>
      </c>
    </row>
    <row r="10" spans="1:27" ht="13.5">
      <c r="A10" s="5" t="s">
        <v>37</v>
      </c>
      <c r="B10" s="3"/>
      <c r="C10" s="22">
        <v>9254050</v>
      </c>
      <c r="D10" s="22"/>
      <c r="E10" s="23">
        <v>8691290</v>
      </c>
      <c r="F10" s="24">
        <v>8691290</v>
      </c>
      <c r="G10" s="24">
        <v>223278</v>
      </c>
      <c r="H10" s="24">
        <v>204883</v>
      </c>
      <c r="I10" s="24">
        <v>180435</v>
      </c>
      <c r="J10" s="24">
        <v>608596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608596</v>
      </c>
      <c r="X10" s="24">
        <v>1264356</v>
      </c>
      <c r="Y10" s="24">
        <v>-655760</v>
      </c>
      <c r="Z10" s="6">
        <v>-51.87</v>
      </c>
      <c r="AA10" s="22">
        <v>8691290</v>
      </c>
    </row>
    <row r="11" spans="1:27" ht="13.5">
      <c r="A11" s="5" t="s">
        <v>38</v>
      </c>
      <c r="B11" s="3"/>
      <c r="C11" s="22">
        <v>845437</v>
      </c>
      <c r="D11" s="22"/>
      <c r="E11" s="23">
        <v>1071230</v>
      </c>
      <c r="F11" s="24">
        <v>1071230</v>
      </c>
      <c r="G11" s="24">
        <v>73456</v>
      </c>
      <c r="H11" s="24">
        <v>73456</v>
      </c>
      <c r="I11" s="24">
        <v>73456</v>
      </c>
      <c r="J11" s="24">
        <v>220368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220368</v>
      </c>
      <c r="X11" s="24">
        <v>263254</v>
      </c>
      <c r="Y11" s="24">
        <v>-42886</v>
      </c>
      <c r="Z11" s="6">
        <v>-16.29</v>
      </c>
      <c r="AA11" s="22">
        <v>1071230</v>
      </c>
    </row>
    <row r="12" spans="1:27" ht="13.5">
      <c r="A12" s="5" t="s">
        <v>39</v>
      </c>
      <c r="B12" s="3"/>
      <c r="C12" s="22">
        <v>45722886</v>
      </c>
      <c r="D12" s="22"/>
      <c r="E12" s="23">
        <v>17157000</v>
      </c>
      <c r="F12" s="24">
        <v>17157000</v>
      </c>
      <c r="G12" s="24">
        <v>1307186</v>
      </c>
      <c r="H12" s="24">
        <v>1406061</v>
      </c>
      <c r="I12" s="24">
        <v>1356180</v>
      </c>
      <c r="J12" s="24">
        <v>4069427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4069427</v>
      </c>
      <c r="X12" s="24">
        <v>3994984</v>
      </c>
      <c r="Y12" s="24">
        <v>74443</v>
      </c>
      <c r="Z12" s="6">
        <v>1.86</v>
      </c>
      <c r="AA12" s="22">
        <v>17157000</v>
      </c>
    </row>
    <row r="13" spans="1:27" ht="13.5">
      <c r="A13" s="5" t="s">
        <v>40</v>
      </c>
      <c r="B13" s="3"/>
      <c r="C13" s="22">
        <v>56513895</v>
      </c>
      <c r="D13" s="22"/>
      <c r="E13" s="23">
        <v>30941000</v>
      </c>
      <c r="F13" s="24">
        <v>30941000</v>
      </c>
      <c r="G13" s="24">
        <v>2272988</v>
      </c>
      <c r="H13" s="24">
        <v>3539899</v>
      </c>
      <c r="I13" s="24">
        <v>5191059</v>
      </c>
      <c r="J13" s="24">
        <v>11003946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11003946</v>
      </c>
      <c r="X13" s="24">
        <v>7382274</v>
      </c>
      <c r="Y13" s="24">
        <v>3621672</v>
      </c>
      <c r="Z13" s="6">
        <v>49.06</v>
      </c>
      <c r="AA13" s="22">
        <v>30941000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6368912</v>
      </c>
      <c r="D15" s="19">
        <f>SUM(D16:D18)</f>
        <v>0</v>
      </c>
      <c r="E15" s="20">
        <f t="shared" si="2"/>
        <v>9459020</v>
      </c>
      <c r="F15" s="21">
        <f t="shared" si="2"/>
        <v>9459020</v>
      </c>
      <c r="G15" s="21">
        <f t="shared" si="2"/>
        <v>921032</v>
      </c>
      <c r="H15" s="21">
        <f t="shared" si="2"/>
        <v>944122</v>
      </c>
      <c r="I15" s="21">
        <f t="shared" si="2"/>
        <v>1005440</v>
      </c>
      <c r="J15" s="21">
        <f t="shared" si="2"/>
        <v>2870594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2870594</v>
      </c>
      <c r="X15" s="21">
        <f t="shared" si="2"/>
        <v>1475634</v>
      </c>
      <c r="Y15" s="21">
        <f t="shared" si="2"/>
        <v>1394960</v>
      </c>
      <c r="Z15" s="4">
        <f>+IF(X15&lt;&gt;0,+(Y15/X15)*100,0)</f>
        <v>94.53292618630364</v>
      </c>
      <c r="AA15" s="19">
        <f>SUM(AA16:AA18)</f>
        <v>9459020</v>
      </c>
    </row>
    <row r="16" spans="1:27" ht="13.5">
      <c r="A16" s="5" t="s">
        <v>43</v>
      </c>
      <c r="B16" s="3"/>
      <c r="C16" s="22">
        <v>3602148</v>
      </c>
      <c r="D16" s="22"/>
      <c r="E16" s="23">
        <v>3374470</v>
      </c>
      <c r="F16" s="24">
        <v>3374470</v>
      </c>
      <c r="G16" s="24">
        <v>561653</v>
      </c>
      <c r="H16" s="24">
        <v>510838</v>
      </c>
      <c r="I16" s="24">
        <v>375590</v>
      </c>
      <c r="J16" s="24">
        <v>1448081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1448081</v>
      </c>
      <c r="X16" s="24">
        <v>592449</v>
      </c>
      <c r="Y16" s="24">
        <v>855632</v>
      </c>
      <c r="Z16" s="6">
        <v>144.42</v>
      </c>
      <c r="AA16" s="22">
        <v>3374470</v>
      </c>
    </row>
    <row r="17" spans="1:27" ht="13.5">
      <c r="A17" s="5" t="s">
        <v>44</v>
      </c>
      <c r="B17" s="3"/>
      <c r="C17" s="22">
        <v>6674434</v>
      </c>
      <c r="D17" s="22"/>
      <c r="E17" s="23">
        <v>6084550</v>
      </c>
      <c r="F17" s="24">
        <v>6084550</v>
      </c>
      <c r="G17" s="24">
        <v>359379</v>
      </c>
      <c r="H17" s="24">
        <v>433284</v>
      </c>
      <c r="I17" s="24">
        <v>629850</v>
      </c>
      <c r="J17" s="24">
        <v>1422513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1422513</v>
      </c>
      <c r="X17" s="24">
        <v>883185</v>
      </c>
      <c r="Y17" s="24">
        <v>539328</v>
      </c>
      <c r="Z17" s="6">
        <v>61.07</v>
      </c>
      <c r="AA17" s="22">
        <v>6084550</v>
      </c>
    </row>
    <row r="18" spans="1:27" ht="13.5">
      <c r="A18" s="5" t="s">
        <v>45</v>
      </c>
      <c r="B18" s="3"/>
      <c r="C18" s="22">
        <v>-3907670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305000233</v>
      </c>
      <c r="D19" s="19">
        <f>SUM(D20:D23)</f>
        <v>0</v>
      </c>
      <c r="E19" s="20">
        <f t="shared" si="3"/>
        <v>327451600</v>
      </c>
      <c r="F19" s="21">
        <f t="shared" si="3"/>
        <v>327451600</v>
      </c>
      <c r="G19" s="21">
        <f t="shared" si="3"/>
        <v>79196255</v>
      </c>
      <c r="H19" s="21">
        <f t="shared" si="3"/>
        <v>19831332</v>
      </c>
      <c r="I19" s="21">
        <f t="shared" si="3"/>
        <v>19512397</v>
      </c>
      <c r="J19" s="21">
        <f t="shared" si="3"/>
        <v>118539984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118539984</v>
      </c>
      <c r="X19" s="21">
        <f t="shared" si="3"/>
        <v>117332461</v>
      </c>
      <c r="Y19" s="21">
        <f t="shared" si="3"/>
        <v>1207523</v>
      </c>
      <c r="Z19" s="4">
        <f>+IF(X19&lt;&gt;0,+(Y19/X19)*100,0)</f>
        <v>1.0291465718084614</v>
      </c>
      <c r="AA19" s="19">
        <f>SUM(AA20:AA23)</f>
        <v>327451600</v>
      </c>
    </row>
    <row r="20" spans="1:27" ht="13.5">
      <c r="A20" s="5" t="s">
        <v>47</v>
      </c>
      <c r="B20" s="3"/>
      <c r="C20" s="22">
        <v>199297270</v>
      </c>
      <c r="D20" s="22"/>
      <c r="E20" s="23">
        <v>209119900</v>
      </c>
      <c r="F20" s="24">
        <v>209119900</v>
      </c>
      <c r="G20" s="24">
        <v>26104393</v>
      </c>
      <c r="H20" s="24">
        <v>12958157</v>
      </c>
      <c r="I20" s="24">
        <v>15274940</v>
      </c>
      <c r="J20" s="24">
        <v>54337490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54337490</v>
      </c>
      <c r="X20" s="24">
        <v>57131890</v>
      </c>
      <c r="Y20" s="24">
        <v>-2794400</v>
      </c>
      <c r="Z20" s="6">
        <v>-4.89</v>
      </c>
      <c r="AA20" s="22">
        <v>209119900</v>
      </c>
    </row>
    <row r="21" spans="1:27" ht="13.5">
      <c r="A21" s="5" t="s">
        <v>48</v>
      </c>
      <c r="B21" s="3"/>
      <c r="C21" s="22">
        <v>65385337</v>
      </c>
      <c r="D21" s="22"/>
      <c r="E21" s="23">
        <v>72858180</v>
      </c>
      <c r="F21" s="24">
        <v>72858180</v>
      </c>
      <c r="G21" s="24">
        <v>19052990</v>
      </c>
      <c r="H21" s="24">
        <v>6845784</v>
      </c>
      <c r="I21" s="24">
        <v>4549828</v>
      </c>
      <c r="J21" s="24">
        <v>30448602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30448602</v>
      </c>
      <c r="X21" s="24">
        <v>26503108</v>
      </c>
      <c r="Y21" s="24">
        <v>3945494</v>
      </c>
      <c r="Z21" s="6">
        <v>14.89</v>
      </c>
      <c r="AA21" s="22">
        <v>72858180</v>
      </c>
    </row>
    <row r="22" spans="1:27" ht="13.5">
      <c r="A22" s="5" t="s">
        <v>49</v>
      </c>
      <c r="B22" s="3"/>
      <c r="C22" s="25">
        <v>17516182</v>
      </c>
      <c r="D22" s="25"/>
      <c r="E22" s="26">
        <v>19315260</v>
      </c>
      <c r="F22" s="27">
        <v>19315260</v>
      </c>
      <c r="G22" s="27">
        <v>14367020</v>
      </c>
      <c r="H22" s="27">
        <v>1775</v>
      </c>
      <c r="I22" s="27">
        <v>-63061</v>
      </c>
      <c r="J22" s="27">
        <v>14305734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14305734</v>
      </c>
      <c r="X22" s="27">
        <v>14106520</v>
      </c>
      <c r="Y22" s="27">
        <v>199214</v>
      </c>
      <c r="Z22" s="7">
        <v>1.41</v>
      </c>
      <c r="AA22" s="25">
        <v>19315260</v>
      </c>
    </row>
    <row r="23" spans="1:27" ht="13.5">
      <c r="A23" s="5" t="s">
        <v>50</v>
      </c>
      <c r="B23" s="3"/>
      <c r="C23" s="22">
        <v>22801444</v>
      </c>
      <c r="D23" s="22"/>
      <c r="E23" s="23">
        <v>26158260</v>
      </c>
      <c r="F23" s="24">
        <v>26158260</v>
      </c>
      <c r="G23" s="24">
        <v>19671852</v>
      </c>
      <c r="H23" s="24">
        <v>25616</v>
      </c>
      <c r="I23" s="24">
        <v>-249310</v>
      </c>
      <c r="J23" s="24">
        <v>19448158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19448158</v>
      </c>
      <c r="X23" s="24">
        <v>19590943</v>
      </c>
      <c r="Y23" s="24">
        <v>-142785</v>
      </c>
      <c r="Z23" s="6">
        <v>-0.73</v>
      </c>
      <c r="AA23" s="22">
        <v>26158260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593598361</v>
      </c>
      <c r="D25" s="40">
        <f>+D5+D9+D15+D19+D24</f>
        <v>0</v>
      </c>
      <c r="E25" s="41">
        <f t="shared" si="4"/>
        <v>576250440</v>
      </c>
      <c r="F25" s="42">
        <f t="shared" si="4"/>
        <v>576250440</v>
      </c>
      <c r="G25" s="42">
        <f t="shared" si="4"/>
        <v>248072074</v>
      </c>
      <c r="H25" s="42">
        <f t="shared" si="4"/>
        <v>28485248</v>
      </c>
      <c r="I25" s="42">
        <f t="shared" si="4"/>
        <v>27894044</v>
      </c>
      <c r="J25" s="42">
        <f t="shared" si="4"/>
        <v>304451366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304451366</v>
      </c>
      <c r="X25" s="42">
        <f t="shared" si="4"/>
        <v>297850820</v>
      </c>
      <c r="Y25" s="42">
        <f t="shared" si="4"/>
        <v>6600546</v>
      </c>
      <c r="Z25" s="43">
        <f>+IF(X25&lt;&gt;0,+(Y25/X25)*100,0)</f>
        <v>2.2160576895507624</v>
      </c>
      <c r="AA25" s="40">
        <f>+AA5+AA9+AA15+AA19+AA24</f>
        <v>576250440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141387517</v>
      </c>
      <c r="D28" s="19">
        <f>SUM(D29:D31)</f>
        <v>0</v>
      </c>
      <c r="E28" s="20">
        <f t="shared" si="5"/>
        <v>151468256</v>
      </c>
      <c r="F28" s="21">
        <f t="shared" si="5"/>
        <v>151468256</v>
      </c>
      <c r="G28" s="21">
        <f t="shared" si="5"/>
        <v>10960977</v>
      </c>
      <c r="H28" s="21">
        <f t="shared" si="5"/>
        <v>10753420</v>
      </c>
      <c r="I28" s="21">
        <f t="shared" si="5"/>
        <v>20962035</v>
      </c>
      <c r="J28" s="21">
        <f t="shared" si="5"/>
        <v>42676432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42676432</v>
      </c>
      <c r="X28" s="21">
        <f t="shared" si="5"/>
        <v>44950182</v>
      </c>
      <c r="Y28" s="21">
        <f t="shared" si="5"/>
        <v>-2273750</v>
      </c>
      <c r="Z28" s="4">
        <f>+IF(X28&lt;&gt;0,+(Y28/X28)*100,0)</f>
        <v>-5.0583777391602105</v>
      </c>
      <c r="AA28" s="19">
        <f>SUM(AA29:AA31)</f>
        <v>151468256</v>
      </c>
    </row>
    <row r="29" spans="1:27" ht="13.5">
      <c r="A29" s="5" t="s">
        <v>33</v>
      </c>
      <c r="B29" s="3"/>
      <c r="C29" s="22">
        <v>45627546</v>
      </c>
      <c r="D29" s="22"/>
      <c r="E29" s="23">
        <v>38223256</v>
      </c>
      <c r="F29" s="24">
        <v>38223256</v>
      </c>
      <c r="G29" s="24">
        <v>3551187</v>
      </c>
      <c r="H29" s="24">
        <v>1370668</v>
      </c>
      <c r="I29" s="24">
        <v>11894801</v>
      </c>
      <c r="J29" s="24">
        <v>16816656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16816656</v>
      </c>
      <c r="X29" s="24">
        <v>18644345</v>
      </c>
      <c r="Y29" s="24">
        <v>-1827689</v>
      </c>
      <c r="Z29" s="6">
        <v>-9.8</v>
      </c>
      <c r="AA29" s="22">
        <v>38223256</v>
      </c>
    </row>
    <row r="30" spans="1:27" ht="13.5">
      <c r="A30" s="5" t="s">
        <v>34</v>
      </c>
      <c r="B30" s="3"/>
      <c r="C30" s="25">
        <v>30880093</v>
      </c>
      <c r="D30" s="25"/>
      <c r="E30" s="26">
        <v>44267264</v>
      </c>
      <c r="F30" s="27">
        <v>44267264</v>
      </c>
      <c r="G30" s="27">
        <v>2882082</v>
      </c>
      <c r="H30" s="27">
        <v>3382969</v>
      </c>
      <c r="I30" s="27">
        <v>3947302</v>
      </c>
      <c r="J30" s="27">
        <v>10212353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10212353</v>
      </c>
      <c r="X30" s="27">
        <v>9491013</v>
      </c>
      <c r="Y30" s="27">
        <v>721340</v>
      </c>
      <c r="Z30" s="7">
        <v>7.6</v>
      </c>
      <c r="AA30" s="25">
        <v>44267264</v>
      </c>
    </row>
    <row r="31" spans="1:27" ht="13.5">
      <c r="A31" s="5" t="s">
        <v>35</v>
      </c>
      <c r="B31" s="3"/>
      <c r="C31" s="22">
        <v>64879878</v>
      </c>
      <c r="D31" s="22"/>
      <c r="E31" s="23">
        <v>68977736</v>
      </c>
      <c r="F31" s="24">
        <v>68977736</v>
      </c>
      <c r="G31" s="24">
        <v>4527708</v>
      </c>
      <c r="H31" s="24">
        <v>5999783</v>
      </c>
      <c r="I31" s="24">
        <v>5119932</v>
      </c>
      <c r="J31" s="24">
        <v>15647423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15647423</v>
      </c>
      <c r="X31" s="24">
        <v>16814824</v>
      </c>
      <c r="Y31" s="24">
        <v>-1167401</v>
      </c>
      <c r="Z31" s="6">
        <v>-6.94</v>
      </c>
      <c r="AA31" s="22">
        <v>68977736</v>
      </c>
    </row>
    <row r="32" spans="1:27" ht="13.5">
      <c r="A32" s="2" t="s">
        <v>36</v>
      </c>
      <c r="B32" s="3"/>
      <c r="C32" s="19">
        <f aca="true" t="shared" si="6" ref="C32:Y32">SUM(C33:C37)</f>
        <v>145220240</v>
      </c>
      <c r="D32" s="19">
        <f>SUM(D33:D37)</f>
        <v>0</v>
      </c>
      <c r="E32" s="20">
        <f t="shared" si="6"/>
        <v>74585600</v>
      </c>
      <c r="F32" s="21">
        <f t="shared" si="6"/>
        <v>74585600</v>
      </c>
      <c r="G32" s="21">
        <f t="shared" si="6"/>
        <v>5221132</v>
      </c>
      <c r="H32" s="21">
        <f t="shared" si="6"/>
        <v>9300723</v>
      </c>
      <c r="I32" s="21">
        <f t="shared" si="6"/>
        <v>7030139</v>
      </c>
      <c r="J32" s="21">
        <f t="shared" si="6"/>
        <v>21551994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21551994</v>
      </c>
      <c r="X32" s="21">
        <f t="shared" si="6"/>
        <v>17290402</v>
      </c>
      <c r="Y32" s="21">
        <f t="shared" si="6"/>
        <v>4261592</v>
      </c>
      <c r="Z32" s="4">
        <f>+IF(X32&lt;&gt;0,+(Y32/X32)*100,0)</f>
        <v>24.647153952811507</v>
      </c>
      <c r="AA32" s="19">
        <f>SUM(AA33:AA37)</f>
        <v>74585600</v>
      </c>
    </row>
    <row r="33" spans="1:27" ht="13.5">
      <c r="A33" s="5" t="s">
        <v>37</v>
      </c>
      <c r="B33" s="3"/>
      <c r="C33" s="22">
        <v>11844343</v>
      </c>
      <c r="D33" s="22"/>
      <c r="E33" s="23">
        <v>14369510</v>
      </c>
      <c r="F33" s="24">
        <v>14369510</v>
      </c>
      <c r="G33" s="24">
        <v>1314507</v>
      </c>
      <c r="H33" s="24">
        <v>1016371</v>
      </c>
      <c r="I33" s="24">
        <v>1007189</v>
      </c>
      <c r="J33" s="24">
        <v>3338067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3338067</v>
      </c>
      <c r="X33" s="24">
        <v>2805780</v>
      </c>
      <c r="Y33" s="24">
        <v>532287</v>
      </c>
      <c r="Z33" s="6">
        <v>18.97</v>
      </c>
      <c r="AA33" s="22">
        <v>14369510</v>
      </c>
    </row>
    <row r="34" spans="1:27" ht="13.5">
      <c r="A34" s="5" t="s">
        <v>38</v>
      </c>
      <c r="B34" s="3"/>
      <c r="C34" s="22">
        <v>12661192</v>
      </c>
      <c r="D34" s="22"/>
      <c r="E34" s="23">
        <v>12813360</v>
      </c>
      <c r="F34" s="24">
        <v>12813360</v>
      </c>
      <c r="G34" s="24">
        <v>789697</v>
      </c>
      <c r="H34" s="24">
        <v>887922</v>
      </c>
      <c r="I34" s="24">
        <v>878964</v>
      </c>
      <c r="J34" s="24">
        <v>2556583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2556583</v>
      </c>
      <c r="X34" s="24">
        <v>2980072</v>
      </c>
      <c r="Y34" s="24">
        <v>-423489</v>
      </c>
      <c r="Z34" s="6">
        <v>-14.21</v>
      </c>
      <c r="AA34" s="22">
        <v>12813360</v>
      </c>
    </row>
    <row r="35" spans="1:27" ht="13.5">
      <c r="A35" s="5" t="s">
        <v>39</v>
      </c>
      <c r="B35" s="3"/>
      <c r="C35" s="22">
        <v>60982723</v>
      </c>
      <c r="D35" s="22"/>
      <c r="E35" s="23">
        <v>24876980</v>
      </c>
      <c r="F35" s="24">
        <v>24876980</v>
      </c>
      <c r="G35" s="24">
        <v>1848182</v>
      </c>
      <c r="H35" s="24">
        <v>1867636</v>
      </c>
      <c r="I35" s="24">
        <v>2595647</v>
      </c>
      <c r="J35" s="24">
        <v>6311465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6311465</v>
      </c>
      <c r="X35" s="24">
        <v>5777692</v>
      </c>
      <c r="Y35" s="24">
        <v>533773</v>
      </c>
      <c r="Z35" s="6">
        <v>9.24</v>
      </c>
      <c r="AA35" s="22">
        <v>24876980</v>
      </c>
    </row>
    <row r="36" spans="1:27" ht="13.5">
      <c r="A36" s="5" t="s">
        <v>40</v>
      </c>
      <c r="B36" s="3"/>
      <c r="C36" s="22">
        <v>55193719</v>
      </c>
      <c r="D36" s="22"/>
      <c r="E36" s="23">
        <v>18466580</v>
      </c>
      <c r="F36" s="24">
        <v>18466580</v>
      </c>
      <c r="G36" s="24">
        <v>928417</v>
      </c>
      <c r="H36" s="24">
        <v>5208499</v>
      </c>
      <c r="I36" s="24">
        <v>2245425</v>
      </c>
      <c r="J36" s="24">
        <v>8382341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8382341</v>
      </c>
      <c r="X36" s="24">
        <v>4803764</v>
      </c>
      <c r="Y36" s="24">
        <v>3578577</v>
      </c>
      <c r="Z36" s="6">
        <v>74.5</v>
      </c>
      <c r="AA36" s="22">
        <v>18466580</v>
      </c>
    </row>
    <row r="37" spans="1:27" ht="13.5">
      <c r="A37" s="5" t="s">
        <v>41</v>
      </c>
      <c r="B37" s="3"/>
      <c r="C37" s="25">
        <v>4538263</v>
      </c>
      <c r="D37" s="25"/>
      <c r="E37" s="26">
        <v>4059170</v>
      </c>
      <c r="F37" s="27">
        <v>4059170</v>
      </c>
      <c r="G37" s="27">
        <v>340329</v>
      </c>
      <c r="H37" s="27">
        <v>320295</v>
      </c>
      <c r="I37" s="27">
        <v>302914</v>
      </c>
      <c r="J37" s="27">
        <v>963538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963538</v>
      </c>
      <c r="X37" s="27">
        <v>923094</v>
      </c>
      <c r="Y37" s="27">
        <v>40444</v>
      </c>
      <c r="Z37" s="7">
        <v>4.38</v>
      </c>
      <c r="AA37" s="25">
        <v>4059170</v>
      </c>
    </row>
    <row r="38" spans="1:27" ht="13.5">
      <c r="A38" s="2" t="s">
        <v>42</v>
      </c>
      <c r="B38" s="8"/>
      <c r="C38" s="19">
        <f aca="true" t="shared" si="7" ref="C38:Y38">SUM(C39:C41)</f>
        <v>38349059</v>
      </c>
      <c r="D38" s="19">
        <f>SUM(D39:D41)</f>
        <v>0</v>
      </c>
      <c r="E38" s="20">
        <f t="shared" si="7"/>
        <v>38299110</v>
      </c>
      <c r="F38" s="21">
        <f t="shared" si="7"/>
        <v>38299110</v>
      </c>
      <c r="G38" s="21">
        <f t="shared" si="7"/>
        <v>2657158</v>
      </c>
      <c r="H38" s="21">
        <f t="shared" si="7"/>
        <v>2778703</v>
      </c>
      <c r="I38" s="21">
        <f t="shared" si="7"/>
        <v>3012366</v>
      </c>
      <c r="J38" s="21">
        <f t="shared" si="7"/>
        <v>8448227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8448227</v>
      </c>
      <c r="X38" s="21">
        <f t="shared" si="7"/>
        <v>7319896</v>
      </c>
      <c r="Y38" s="21">
        <f t="shared" si="7"/>
        <v>1128331</v>
      </c>
      <c r="Z38" s="4">
        <f>+IF(X38&lt;&gt;0,+(Y38/X38)*100,0)</f>
        <v>15.414576928415377</v>
      </c>
      <c r="AA38" s="19">
        <f>SUM(AA39:AA41)</f>
        <v>38299110</v>
      </c>
    </row>
    <row r="39" spans="1:27" ht="13.5">
      <c r="A39" s="5" t="s">
        <v>43</v>
      </c>
      <c r="B39" s="3"/>
      <c r="C39" s="22">
        <v>9480699</v>
      </c>
      <c r="D39" s="22"/>
      <c r="E39" s="23">
        <v>9539000</v>
      </c>
      <c r="F39" s="24">
        <v>9539000</v>
      </c>
      <c r="G39" s="24">
        <v>1046393</v>
      </c>
      <c r="H39" s="24">
        <v>1137678</v>
      </c>
      <c r="I39" s="24">
        <v>858353</v>
      </c>
      <c r="J39" s="24">
        <v>3042424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3042424</v>
      </c>
      <c r="X39" s="24">
        <v>1934222</v>
      </c>
      <c r="Y39" s="24">
        <v>1108202</v>
      </c>
      <c r="Z39" s="6">
        <v>57.29</v>
      </c>
      <c r="AA39" s="22">
        <v>9539000</v>
      </c>
    </row>
    <row r="40" spans="1:27" ht="13.5">
      <c r="A40" s="5" t="s">
        <v>44</v>
      </c>
      <c r="B40" s="3"/>
      <c r="C40" s="22">
        <v>27532021</v>
      </c>
      <c r="D40" s="22"/>
      <c r="E40" s="23">
        <v>27722690</v>
      </c>
      <c r="F40" s="24">
        <v>27722690</v>
      </c>
      <c r="G40" s="24">
        <v>1532393</v>
      </c>
      <c r="H40" s="24">
        <v>1548393</v>
      </c>
      <c r="I40" s="24">
        <v>2071417</v>
      </c>
      <c r="J40" s="24">
        <v>5152203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5152203</v>
      </c>
      <c r="X40" s="24">
        <v>5176060</v>
      </c>
      <c r="Y40" s="24">
        <v>-23857</v>
      </c>
      <c r="Z40" s="6">
        <v>-0.46</v>
      </c>
      <c r="AA40" s="22">
        <v>27722690</v>
      </c>
    </row>
    <row r="41" spans="1:27" ht="13.5">
      <c r="A41" s="5" t="s">
        <v>45</v>
      </c>
      <c r="B41" s="3"/>
      <c r="C41" s="22">
        <v>1336339</v>
      </c>
      <c r="D41" s="22"/>
      <c r="E41" s="23">
        <v>1037420</v>
      </c>
      <c r="F41" s="24">
        <v>1037420</v>
      </c>
      <c r="G41" s="24">
        <v>78372</v>
      </c>
      <c r="H41" s="24">
        <v>92632</v>
      </c>
      <c r="I41" s="24">
        <v>82596</v>
      </c>
      <c r="J41" s="24">
        <v>253600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253600</v>
      </c>
      <c r="X41" s="24">
        <v>209614</v>
      </c>
      <c r="Y41" s="24">
        <v>43986</v>
      </c>
      <c r="Z41" s="6">
        <v>20.98</v>
      </c>
      <c r="AA41" s="22">
        <v>1037420</v>
      </c>
    </row>
    <row r="42" spans="1:27" ht="13.5">
      <c r="A42" s="2" t="s">
        <v>46</v>
      </c>
      <c r="B42" s="8"/>
      <c r="C42" s="19">
        <f aca="true" t="shared" si="8" ref="C42:Y42">SUM(C43:C46)</f>
        <v>238856246</v>
      </c>
      <c r="D42" s="19">
        <f>SUM(D43:D46)</f>
        <v>0</v>
      </c>
      <c r="E42" s="20">
        <f t="shared" si="8"/>
        <v>276394668</v>
      </c>
      <c r="F42" s="21">
        <f t="shared" si="8"/>
        <v>276394668</v>
      </c>
      <c r="G42" s="21">
        <f t="shared" si="8"/>
        <v>8020864</v>
      </c>
      <c r="H42" s="21">
        <f t="shared" si="8"/>
        <v>25961769</v>
      </c>
      <c r="I42" s="21">
        <f t="shared" si="8"/>
        <v>21836787</v>
      </c>
      <c r="J42" s="21">
        <f t="shared" si="8"/>
        <v>55819420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55819420</v>
      </c>
      <c r="X42" s="21">
        <f t="shared" si="8"/>
        <v>64090915</v>
      </c>
      <c r="Y42" s="21">
        <f t="shared" si="8"/>
        <v>-8271495</v>
      </c>
      <c r="Z42" s="4">
        <f>+IF(X42&lt;&gt;0,+(Y42/X42)*100,0)</f>
        <v>-12.905877533500654</v>
      </c>
      <c r="AA42" s="19">
        <f>SUM(AA43:AA46)</f>
        <v>276394668</v>
      </c>
    </row>
    <row r="43" spans="1:27" ht="13.5">
      <c r="A43" s="5" t="s">
        <v>47</v>
      </c>
      <c r="B43" s="3"/>
      <c r="C43" s="22">
        <v>157049346</v>
      </c>
      <c r="D43" s="22"/>
      <c r="E43" s="23">
        <v>178513635</v>
      </c>
      <c r="F43" s="24">
        <v>178513635</v>
      </c>
      <c r="G43" s="24">
        <v>3093870</v>
      </c>
      <c r="H43" s="24">
        <v>20194356</v>
      </c>
      <c r="I43" s="24">
        <v>14961983</v>
      </c>
      <c r="J43" s="24">
        <v>38250209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38250209</v>
      </c>
      <c r="X43" s="24">
        <v>43661943</v>
      </c>
      <c r="Y43" s="24">
        <v>-5411734</v>
      </c>
      <c r="Z43" s="6">
        <v>-12.39</v>
      </c>
      <c r="AA43" s="22">
        <v>178513635</v>
      </c>
    </row>
    <row r="44" spans="1:27" ht="13.5">
      <c r="A44" s="5" t="s">
        <v>48</v>
      </c>
      <c r="B44" s="3"/>
      <c r="C44" s="22">
        <v>38781986</v>
      </c>
      <c r="D44" s="22"/>
      <c r="E44" s="23">
        <v>28751002</v>
      </c>
      <c r="F44" s="24">
        <v>28751002</v>
      </c>
      <c r="G44" s="24">
        <v>2227084</v>
      </c>
      <c r="H44" s="24">
        <v>2750887</v>
      </c>
      <c r="I44" s="24">
        <v>2860419</v>
      </c>
      <c r="J44" s="24">
        <v>7838390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7838390</v>
      </c>
      <c r="X44" s="24">
        <v>9627494</v>
      </c>
      <c r="Y44" s="24">
        <v>-1789104</v>
      </c>
      <c r="Z44" s="6">
        <v>-18.58</v>
      </c>
      <c r="AA44" s="22">
        <v>28751002</v>
      </c>
    </row>
    <row r="45" spans="1:27" ht="13.5">
      <c r="A45" s="5" t="s">
        <v>49</v>
      </c>
      <c r="B45" s="3"/>
      <c r="C45" s="25">
        <v>19684862</v>
      </c>
      <c r="D45" s="25"/>
      <c r="E45" s="26">
        <v>43342066</v>
      </c>
      <c r="F45" s="27">
        <v>43342066</v>
      </c>
      <c r="G45" s="27">
        <v>1607835</v>
      </c>
      <c r="H45" s="27">
        <v>1224597</v>
      </c>
      <c r="I45" s="27">
        <v>1731770</v>
      </c>
      <c r="J45" s="27">
        <v>4564202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4564202</v>
      </c>
      <c r="X45" s="27">
        <v>5141652</v>
      </c>
      <c r="Y45" s="27">
        <v>-577450</v>
      </c>
      <c r="Z45" s="7">
        <v>-11.23</v>
      </c>
      <c r="AA45" s="25">
        <v>43342066</v>
      </c>
    </row>
    <row r="46" spans="1:27" ht="13.5">
      <c r="A46" s="5" t="s">
        <v>50</v>
      </c>
      <c r="B46" s="3"/>
      <c r="C46" s="22">
        <v>23340052</v>
      </c>
      <c r="D46" s="22"/>
      <c r="E46" s="23">
        <v>25787965</v>
      </c>
      <c r="F46" s="24">
        <v>25787965</v>
      </c>
      <c r="G46" s="24">
        <v>1092075</v>
      </c>
      <c r="H46" s="24">
        <v>1791929</v>
      </c>
      <c r="I46" s="24">
        <v>2282615</v>
      </c>
      <c r="J46" s="24">
        <v>5166619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5166619</v>
      </c>
      <c r="X46" s="24">
        <v>5659826</v>
      </c>
      <c r="Y46" s="24">
        <v>-493207</v>
      </c>
      <c r="Z46" s="6">
        <v>-8.71</v>
      </c>
      <c r="AA46" s="22">
        <v>25787965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563813062</v>
      </c>
      <c r="D48" s="40">
        <f>+D28+D32+D38+D42+D47</f>
        <v>0</v>
      </c>
      <c r="E48" s="41">
        <f t="shared" si="9"/>
        <v>540747634</v>
      </c>
      <c r="F48" s="42">
        <f t="shared" si="9"/>
        <v>540747634</v>
      </c>
      <c r="G48" s="42">
        <f t="shared" si="9"/>
        <v>26860131</v>
      </c>
      <c r="H48" s="42">
        <f t="shared" si="9"/>
        <v>48794615</v>
      </c>
      <c r="I48" s="42">
        <f t="shared" si="9"/>
        <v>52841327</v>
      </c>
      <c r="J48" s="42">
        <f t="shared" si="9"/>
        <v>128496073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128496073</v>
      </c>
      <c r="X48" s="42">
        <f t="shared" si="9"/>
        <v>133651395</v>
      </c>
      <c r="Y48" s="42">
        <f t="shared" si="9"/>
        <v>-5155322</v>
      </c>
      <c r="Z48" s="43">
        <f>+IF(X48&lt;&gt;0,+(Y48/X48)*100,0)</f>
        <v>-3.8572900791645313</v>
      </c>
      <c r="AA48" s="40">
        <f>+AA28+AA32+AA38+AA42+AA47</f>
        <v>540747634</v>
      </c>
    </row>
    <row r="49" spans="1:27" ht="13.5">
      <c r="A49" s="14" t="s">
        <v>58</v>
      </c>
      <c r="B49" s="15"/>
      <c r="C49" s="44">
        <f aca="true" t="shared" si="10" ref="C49:Y49">+C25-C48</f>
        <v>29785299</v>
      </c>
      <c r="D49" s="44">
        <f>+D25-D48</f>
        <v>0</v>
      </c>
      <c r="E49" s="45">
        <f t="shared" si="10"/>
        <v>35502806</v>
      </c>
      <c r="F49" s="46">
        <f t="shared" si="10"/>
        <v>35502806</v>
      </c>
      <c r="G49" s="46">
        <f t="shared" si="10"/>
        <v>221211943</v>
      </c>
      <c r="H49" s="46">
        <f t="shared" si="10"/>
        <v>-20309367</v>
      </c>
      <c r="I49" s="46">
        <f t="shared" si="10"/>
        <v>-24947283</v>
      </c>
      <c r="J49" s="46">
        <f t="shared" si="10"/>
        <v>175955293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175955293</v>
      </c>
      <c r="X49" s="46">
        <f>IF(F25=F48,0,X25-X48)</f>
        <v>164199425</v>
      </c>
      <c r="Y49" s="46">
        <f t="shared" si="10"/>
        <v>11755868</v>
      </c>
      <c r="Z49" s="47">
        <f>+IF(X49&lt;&gt;0,+(Y49/X49)*100,0)</f>
        <v>7.15950619193703</v>
      </c>
      <c r="AA49" s="44">
        <f>+AA25-AA48</f>
        <v>35502806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165402236</v>
      </c>
      <c r="D5" s="19">
        <f>SUM(D6:D8)</f>
        <v>0</v>
      </c>
      <c r="E5" s="20">
        <f t="shared" si="0"/>
        <v>196576571</v>
      </c>
      <c r="F5" s="21">
        <f t="shared" si="0"/>
        <v>204558422</v>
      </c>
      <c r="G5" s="21">
        <f t="shared" si="0"/>
        <v>57776184</v>
      </c>
      <c r="H5" s="21">
        <f t="shared" si="0"/>
        <v>2319220</v>
      </c>
      <c r="I5" s="21">
        <f t="shared" si="0"/>
        <v>2670043</v>
      </c>
      <c r="J5" s="21">
        <f t="shared" si="0"/>
        <v>62765447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62765447</v>
      </c>
      <c r="X5" s="21">
        <f t="shared" si="0"/>
        <v>87291145</v>
      </c>
      <c r="Y5" s="21">
        <f t="shared" si="0"/>
        <v>-24525698</v>
      </c>
      <c r="Z5" s="4">
        <f>+IF(X5&lt;&gt;0,+(Y5/X5)*100,0)</f>
        <v>-28.096432919971438</v>
      </c>
      <c r="AA5" s="19">
        <f>SUM(AA6:AA8)</f>
        <v>204558422</v>
      </c>
    </row>
    <row r="6" spans="1:27" ht="13.5">
      <c r="A6" s="5" t="s">
        <v>33</v>
      </c>
      <c r="B6" s="3"/>
      <c r="C6" s="22">
        <v>165402236</v>
      </c>
      <c r="D6" s="22"/>
      <c r="E6" s="23">
        <v>195274432</v>
      </c>
      <c r="F6" s="24">
        <v>203256283</v>
      </c>
      <c r="G6" s="24">
        <v>57776184</v>
      </c>
      <c r="H6" s="24">
        <v>2103983</v>
      </c>
      <c r="I6" s="24">
        <v>2239569</v>
      </c>
      <c r="J6" s="24">
        <v>62119736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62119736</v>
      </c>
      <c r="X6" s="24">
        <v>86965609</v>
      </c>
      <c r="Y6" s="24">
        <v>-24845873</v>
      </c>
      <c r="Z6" s="6">
        <v>-28.57</v>
      </c>
      <c r="AA6" s="22">
        <v>203256283</v>
      </c>
    </row>
    <row r="7" spans="1:27" ht="13.5">
      <c r="A7" s="5" t="s">
        <v>34</v>
      </c>
      <c r="B7" s="3"/>
      <c r="C7" s="25"/>
      <c r="D7" s="25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7">
        <v>0</v>
      </c>
      <c r="AA7" s="25"/>
    </row>
    <row r="8" spans="1:27" ht="13.5">
      <c r="A8" s="5" t="s">
        <v>35</v>
      </c>
      <c r="B8" s="3"/>
      <c r="C8" s="22"/>
      <c r="D8" s="22"/>
      <c r="E8" s="23">
        <v>1302139</v>
      </c>
      <c r="F8" s="24">
        <v>1302139</v>
      </c>
      <c r="G8" s="24"/>
      <c r="H8" s="24">
        <v>215237</v>
      </c>
      <c r="I8" s="24">
        <v>430474</v>
      </c>
      <c r="J8" s="24">
        <v>645711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645711</v>
      </c>
      <c r="X8" s="24">
        <v>325536</v>
      </c>
      <c r="Y8" s="24">
        <v>320175</v>
      </c>
      <c r="Z8" s="6">
        <v>98.35</v>
      </c>
      <c r="AA8" s="22">
        <v>1302139</v>
      </c>
    </row>
    <row r="9" spans="1:27" ht="13.5">
      <c r="A9" s="2" t="s">
        <v>36</v>
      </c>
      <c r="B9" s="3"/>
      <c r="C9" s="19">
        <f aca="true" t="shared" si="1" ref="C9:Y9">SUM(C10:C14)</f>
        <v>5326623</v>
      </c>
      <c r="D9" s="19">
        <f>SUM(D10:D14)</f>
        <v>0</v>
      </c>
      <c r="E9" s="20">
        <f t="shared" si="1"/>
        <v>6023831</v>
      </c>
      <c r="F9" s="21">
        <f t="shared" si="1"/>
        <v>6023831</v>
      </c>
      <c r="G9" s="21">
        <f t="shared" si="1"/>
        <v>405931</v>
      </c>
      <c r="H9" s="21">
        <f t="shared" si="1"/>
        <v>491356</v>
      </c>
      <c r="I9" s="21">
        <f t="shared" si="1"/>
        <v>418033</v>
      </c>
      <c r="J9" s="21">
        <f t="shared" si="1"/>
        <v>1315320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1315320</v>
      </c>
      <c r="X9" s="21">
        <f t="shared" si="1"/>
        <v>1360758</v>
      </c>
      <c r="Y9" s="21">
        <f t="shared" si="1"/>
        <v>-45438</v>
      </c>
      <c r="Z9" s="4">
        <f>+IF(X9&lt;&gt;0,+(Y9/X9)*100,0)</f>
        <v>-3.3391683164824313</v>
      </c>
      <c r="AA9" s="19">
        <f>SUM(AA10:AA14)</f>
        <v>6023831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5143377</v>
      </c>
      <c r="D11" s="22"/>
      <c r="E11" s="23">
        <v>5854871</v>
      </c>
      <c r="F11" s="24">
        <v>5854871</v>
      </c>
      <c r="G11" s="24">
        <v>388391</v>
      </c>
      <c r="H11" s="24">
        <v>476146</v>
      </c>
      <c r="I11" s="24">
        <v>399521</v>
      </c>
      <c r="J11" s="24">
        <v>1264058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1264058</v>
      </c>
      <c r="X11" s="24">
        <v>1318518</v>
      </c>
      <c r="Y11" s="24">
        <v>-54460</v>
      </c>
      <c r="Z11" s="6">
        <v>-4.13</v>
      </c>
      <c r="AA11" s="22">
        <v>5854871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183246</v>
      </c>
      <c r="D14" s="25"/>
      <c r="E14" s="26">
        <v>168960</v>
      </c>
      <c r="F14" s="27">
        <v>168960</v>
      </c>
      <c r="G14" s="27">
        <v>17540</v>
      </c>
      <c r="H14" s="27">
        <v>15210</v>
      </c>
      <c r="I14" s="27">
        <v>18512</v>
      </c>
      <c r="J14" s="27">
        <v>51262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51262</v>
      </c>
      <c r="X14" s="27">
        <v>42240</v>
      </c>
      <c r="Y14" s="27">
        <v>9022</v>
      </c>
      <c r="Z14" s="7">
        <v>21.36</v>
      </c>
      <c r="AA14" s="25">
        <v>168960</v>
      </c>
    </row>
    <row r="15" spans="1:27" ht="13.5">
      <c r="A15" s="2" t="s">
        <v>42</v>
      </c>
      <c r="B15" s="8"/>
      <c r="C15" s="19">
        <f aca="true" t="shared" si="2" ref="C15:Y15">SUM(C16:C18)</f>
        <v>140779874</v>
      </c>
      <c r="D15" s="19">
        <f>SUM(D16:D18)</f>
        <v>0</v>
      </c>
      <c r="E15" s="20">
        <f t="shared" si="2"/>
        <v>106132000</v>
      </c>
      <c r="F15" s="21">
        <f t="shared" si="2"/>
        <v>106132000</v>
      </c>
      <c r="G15" s="21">
        <f t="shared" si="2"/>
        <v>0</v>
      </c>
      <c r="H15" s="21">
        <f t="shared" si="2"/>
        <v>8960</v>
      </c>
      <c r="I15" s="21">
        <f t="shared" si="2"/>
        <v>0</v>
      </c>
      <c r="J15" s="21">
        <f t="shared" si="2"/>
        <v>8960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8960</v>
      </c>
      <c r="X15" s="21">
        <f t="shared" si="2"/>
        <v>33000</v>
      </c>
      <c r="Y15" s="21">
        <f t="shared" si="2"/>
        <v>-24040</v>
      </c>
      <c r="Z15" s="4">
        <f>+IF(X15&lt;&gt;0,+(Y15/X15)*100,0)</f>
        <v>-72.84848484848484</v>
      </c>
      <c r="AA15" s="19">
        <f>SUM(AA16:AA18)</f>
        <v>106132000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140590753</v>
      </c>
      <c r="D17" s="22"/>
      <c r="E17" s="23">
        <v>106000000</v>
      </c>
      <c r="F17" s="24">
        <v>106000000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106000000</v>
      </c>
    </row>
    <row r="18" spans="1:27" ht="13.5">
      <c r="A18" s="5" t="s">
        <v>45</v>
      </c>
      <c r="B18" s="3"/>
      <c r="C18" s="22">
        <v>189121</v>
      </c>
      <c r="D18" s="22"/>
      <c r="E18" s="23">
        <v>132000</v>
      </c>
      <c r="F18" s="24">
        <v>132000</v>
      </c>
      <c r="G18" s="24"/>
      <c r="H18" s="24">
        <v>8960</v>
      </c>
      <c r="I18" s="24"/>
      <c r="J18" s="24">
        <v>8960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8960</v>
      </c>
      <c r="X18" s="24">
        <v>33000</v>
      </c>
      <c r="Y18" s="24">
        <v>-24040</v>
      </c>
      <c r="Z18" s="6">
        <v>-72.85</v>
      </c>
      <c r="AA18" s="22">
        <v>132000</v>
      </c>
    </row>
    <row r="19" spans="1:27" ht="13.5">
      <c r="A19" s="2" t="s">
        <v>46</v>
      </c>
      <c r="B19" s="8"/>
      <c r="C19" s="19">
        <f aca="true" t="shared" si="3" ref="C19:Y19">SUM(C20:C23)</f>
        <v>188122</v>
      </c>
      <c r="D19" s="19">
        <f>SUM(D20:D23)</f>
        <v>0</v>
      </c>
      <c r="E19" s="20">
        <f t="shared" si="3"/>
        <v>84480</v>
      </c>
      <c r="F19" s="21">
        <f t="shared" si="3"/>
        <v>84480</v>
      </c>
      <c r="G19" s="21">
        <f t="shared" si="3"/>
        <v>0</v>
      </c>
      <c r="H19" s="21">
        <f t="shared" si="3"/>
        <v>50000</v>
      </c>
      <c r="I19" s="21">
        <f t="shared" si="3"/>
        <v>40000</v>
      </c>
      <c r="J19" s="21">
        <f t="shared" si="3"/>
        <v>90000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90000</v>
      </c>
      <c r="X19" s="21">
        <f t="shared" si="3"/>
        <v>21120</v>
      </c>
      <c r="Y19" s="21">
        <f t="shared" si="3"/>
        <v>68880</v>
      </c>
      <c r="Z19" s="4">
        <f>+IF(X19&lt;&gt;0,+(Y19/X19)*100,0)</f>
        <v>326.1363636363636</v>
      </c>
      <c r="AA19" s="19">
        <f>SUM(AA20:AA23)</f>
        <v>84480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>
        <v>50000</v>
      </c>
      <c r="I21" s="24">
        <v>40000</v>
      </c>
      <c r="J21" s="24">
        <v>90000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90000</v>
      </c>
      <c r="X21" s="24"/>
      <c r="Y21" s="24">
        <v>90000</v>
      </c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188122</v>
      </c>
      <c r="D23" s="22"/>
      <c r="E23" s="23">
        <v>84480</v>
      </c>
      <c r="F23" s="24">
        <v>84480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21120</v>
      </c>
      <c r="Y23" s="24">
        <v>-21120</v>
      </c>
      <c r="Z23" s="6">
        <v>-100</v>
      </c>
      <c r="AA23" s="22">
        <v>84480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311696855</v>
      </c>
      <c r="D25" s="40">
        <f>+D5+D9+D15+D19+D24</f>
        <v>0</v>
      </c>
      <c r="E25" s="41">
        <f t="shared" si="4"/>
        <v>308816882</v>
      </c>
      <c r="F25" s="42">
        <f t="shared" si="4"/>
        <v>316798733</v>
      </c>
      <c r="G25" s="42">
        <f t="shared" si="4"/>
        <v>58182115</v>
      </c>
      <c r="H25" s="42">
        <f t="shared" si="4"/>
        <v>2869536</v>
      </c>
      <c r="I25" s="42">
        <f t="shared" si="4"/>
        <v>3128076</v>
      </c>
      <c r="J25" s="42">
        <f t="shared" si="4"/>
        <v>64179727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64179727</v>
      </c>
      <c r="X25" s="42">
        <f t="shared" si="4"/>
        <v>88706023</v>
      </c>
      <c r="Y25" s="42">
        <f t="shared" si="4"/>
        <v>-24526296</v>
      </c>
      <c r="Z25" s="43">
        <f>+IF(X25&lt;&gt;0,+(Y25/X25)*100,0)</f>
        <v>-27.64896358841383</v>
      </c>
      <c r="AA25" s="40">
        <f>+AA5+AA9+AA15+AA19+AA24</f>
        <v>316798733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121681088</v>
      </c>
      <c r="D28" s="19">
        <f>SUM(D29:D31)</f>
        <v>0</v>
      </c>
      <c r="E28" s="20">
        <f t="shared" si="5"/>
        <v>117701199</v>
      </c>
      <c r="F28" s="21">
        <f t="shared" si="5"/>
        <v>125129887</v>
      </c>
      <c r="G28" s="21">
        <f t="shared" si="5"/>
        <v>3985225</v>
      </c>
      <c r="H28" s="21">
        <f t="shared" si="5"/>
        <v>5083111</v>
      </c>
      <c r="I28" s="21">
        <f t="shared" si="5"/>
        <v>6066140</v>
      </c>
      <c r="J28" s="21">
        <f t="shared" si="5"/>
        <v>15134476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15134476</v>
      </c>
      <c r="X28" s="21">
        <f t="shared" si="5"/>
        <v>27378848</v>
      </c>
      <c r="Y28" s="21">
        <f t="shared" si="5"/>
        <v>-12244372</v>
      </c>
      <c r="Z28" s="4">
        <f>+IF(X28&lt;&gt;0,+(Y28/X28)*100,0)</f>
        <v>-44.722013139486364</v>
      </c>
      <c r="AA28" s="19">
        <f>SUM(AA29:AA31)</f>
        <v>125129887</v>
      </c>
    </row>
    <row r="29" spans="1:27" ht="13.5">
      <c r="A29" s="5" t="s">
        <v>33</v>
      </c>
      <c r="B29" s="3"/>
      <c r="C29" s="22">
        <v>80657910</v>
      </c>
      <c r="D29" s="22"/>
      <c r="E29" s="23">
        <v>63639421</v>
      </c>
      <c r="F29" s="24">
        <v>69675655</v>
      </c>
      <c r="G29" s="24">
        <v>1382429</v>
      </c>
      <c r="H29" s="24">
        <v>1523955</v>
      </c>
      <c r="I29" s="24">
        <v>1815473</v>
      </c>
      <c r="J29" s="24">
        <v>4721857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4721857</v>
      </c>
      <c r="X29" s="24">
        <v>13822967</v>
      </c>
      <c r="Y29" s="24">
        <v>-9101110</v>
      </c>
      <c r="Z29" s="6">
        <v>-65.84</v>
      </c>
      <c r="AA29" s="22">
        <v>69675655</v>
      </c>
    </row>
    <row r="30" spans="1:27" ht="13.5">
      <c r="A30" s="5" t="s">
        <v>34</v>
      </c>
      <c r="B30" s="3"/>
      <c r="C30" s="25">
        <v>15619284</v>
      </c>
      <c r="D30" s="25"/>
      <c r="E30" s="26">
        <v>24698521</v>
      </c>
      <c r="F30" s="27">
        <v>24772036</v>
      </c>
      <c r="G30" s="27">
        <v>1038895</v>
      </c>
      <c r="H30" s="27">
        <v>1635421</v>
      </c>
      <c r="I30" s="27">
        <v>1840113</v>
      </c>
      <c r="J30" s="27">
        <v>4514429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4514429</v>
      </c>
      <c r="X30" s="27">
        <v>6176055</v>
      </c>
      <c r="Y30" s="27">
        <v>-1661626</v>
      </c>
      <c r="Z30" s="7">
        <v>-26.9</v>
      </c>
      <c r="AA30" s="25">
        <v>24772036</v>
      </c>
    </row>
    <row r="31" spans="1:27" ht="13.5">
      <c r="A31" s="5" t="s">
        <v>35</v>
      </c>
      <c r="B31" s="3"/>
      <c r="C31" s="22">
        <v>25403894</v>
      </c>
      <c r="D31" s="22"/>
      <c r="E31" s="23">
        <v>29363257</v>
      </c>
      <c r="F31" s="24">
        <v>30682196</v>
      </c>
      <c r="G31" s="24">
        <v>1563901</v>
      </c>
      <c r="H31" s="24">
        <v>1923735</v>
      </c>
      <c r="I31" s="24">
        <v>2410554</v>
      </c>
      <c r="J31" s="24">
        <v>5898190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5898190</v>
      </c>
      <c r="X31" s="24">
        <v>7379826</v>
      </c>
      <c r="Y31" s="24">
        <v>-1481636</v>
      </c>
      <c r="Z31" s="6">
        <v>-20.08</v>
      </c>
      <c r="AA31" s="22">
        <v>30682196</v>
      </c>
    </row>
    <row r="32" spans="1:27" ht="13.5">
      <c r="A32" s="2" t="s">
        <v>36</v>
      </c>
      <c r="B32" s="3"/>
      <c r="C32" s="19">
        <f aca="true" t="shared" si="6" ref="C32:Y32">SUM(C33:C37)</f>
        <v>56328542</v>
      </c>
      <c r="D32" s="19">
        <f>SUM(D33:D37)</f>
        <v>0</v>
      </c>
      <c r="E32" s="20">
        <f t="shared" si="6"/>
        <v>65305027</v>
      </c>
      <c r="F32" s="21">
        <f t="shared" si="6"/>
        <v>65654335</v>
      </c>
      <c r="G32" s="21">
        <f t="shared" si="6"/>
        <v>3972372</v>
      </c>
      <c r="H32" s="21">
        <f t="shared" si="6"/>
        <v>4329088</v>
      </c>
      <c r="I32" s="21">
        <f t="shared" si="6"/>
        <v>4968755</v>
      </c>
      <c r="J32" s="21">
        <f t="shared" si="6"/>
        <v>13270215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13270215</v>
      </c>
      <c r="X32" s="21">
        <f t="shared" si="6"/>
        <v>16174599</v>
      </c>
      <c r="Y32" s="21">
        <f t="shared" si="6"/>
        <v>-2904384</v>
      </c>
      <c r="Z32" s="4">
        <f>+IF(X32&lt;&gt;0,+(Y32/X32)*100,0)</f>
        <v>-17.956451346954566</v>
      </c>
      <c r="AA32" s="19">
        <f>SUM(AA33:AA37)</f>
        <v>65654335</v>
      </c>
    </row>
    <row r="33" spans="1:27" ht="13.5">
      <c r="A33" s="5" t="s">
        <v>37</v>
      </c>
      <c r="B33" s="3"/>
      <c r="C33" s="22">
        <v>2271890</v>
      </c>
      <c r="D33" s="22"/>
      <c r="E33" s="23">
        <v>2918357</v>
      </c>
      <c r="F33" s="24">
        <v>3088872</v>
      </c>
      <c r="G33" s="24">
        <v>174796</v>
      </c>
      <c r="H33" s="24">
        <v>188641</v>
      </c>
      <c r="I33" s="24">
        <v>227495</v>
      </c>
      <c r="J33" s="24">
        <v>590932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590932</v>
      </c>
      <c r="X33" s="24">
        <v>604590</v>
      </c>
      <c r="Y33" s="24">
        <v>-13658</v>
      </c>
      <c r="Z33" s="6">
        <v>-2.26</v>
      </c>
      <c r="AA33" s="22">
        <v>3088872</v>
      </c>
    </row>
    <row r="34" spans="1:27" ht="13.5">
      <c r="A34" s="5" t="s">
        <v>38</v>
      </c>
      <c r="B34" s="3"/>
      <c r="C34" s="22">
        <v>8276834</v>
      </c>
      <c r="D34" s="22"/>
      <c r="E34" s="23">
        <v>9742761</v>
      </c>
      <c r="F34" s="24">
        <v>9751438</v>
      </c>
      <c r="G34" s="24">
        <v>437657</v>
      </c>
      <c r="H34" s="24">
        <v>521388</v>
      </c>
      <c r="I34" s="24">
        <v>657878</v>
      </c>
      <c r="J34" s="24">
        <v>1616923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1616923</v>
      </c>
      <c r="X34" s="24">
        <v>2449590</v>
      </c>
      <c r="Y34" s="24">
        <v>-832667</v>
      </c>
      <c r="Z34" s="6">
        <v>-33.99</v>
      </c>
      <c r="AA34" s="22">
        <v>9751438</v>
      </c>
    </row>
    <row r="35" spans="1:27" ht="13.5">
      <c r="A35" s="5" t="s">
        <v>39</v>
      </c>
      <c r="B35" s="3"/>
      <c r="C35" s="22">
        <v>22370152</v>
      </c>
      <c r="D35" s="22"/>
      <c r="E35" s="23">
        <v>25179083</v>
      </c>
      <c r="F35" s="24">
        <v>25179083</v>
      </c>
      <c r="G35" s="24">
        <v>1443043</v>
      </c>
      <c r="H35" s="24">
        <v>1444957</v>
      </c>
      <c r="I35" s="24">
        <v>1923721</v>
      </c>
      <c r="J35" s="24">
        <v>4811721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4811721</v>
      </c>
      <c r="X35" s="24">
        <v>6295218</v>
      </c>
      <c r="Y35" s="24">
        <v>-1483497</v>
      </c>
      <c r="Z35" s="6">
        <v>-23.57</v>
      </c>
      <c r="AA35" s="22">
        <v>25179083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23409666</v>
      </c>
      <c r="D37" s="25"/>
      <c r="E37" s="26">
        <v>27464826</v>
      </c>
      <c r="F37" s="27">
        <v>27634942</v>
      </c>
      <c r="G37" s="27">
        <v>1916876</v>
      </c>
      <c r="H37" s="27">
        <v>2174102</v>
      </c>
      <c r="I37" s="27">
        <v>2159661</v>
      </c>
      <c r="J37" s="27">
        <v>6250639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6250639</v>
      </c>
      <c r="X37" s="27">
        <v>6825201</v>
      </c>
      <c r="Y37" s="27">
        <v>-574562</v>
      </c>
      <c r="Z37" s="7">
        <v>-8.42</v>
      </c>
      <c r="AA37" s="25">
        <v>27634942</v>
      </c>
    </row>
    <row r="38" spans="1:27" ht="13.5">
      <c r="A38" s="2" t="s">
        <v>42</v>
      </c>
      <c r="B38" s="8"/>
      <c r="C38" s="19">
        <f aca="true" t="shared" si="7" ref="C38:Y38">SUM(C39:C41)</f>
        <v>136717887</v>
      </c>
      <c r="D38" s="19">
        <f>SUM(D39:D41)</f>
        <v>0</v>
      </c>
      <c r="E38" s="20">
        <f t="shared" si="7"/>
        <v>118236868</v>
      </c>
      <c r="F38" s="21">
        <f t="shared" si="7"/>
        <v>118377516</v>
      </c>
      <c r="G38" s="21">
        <f t="shared" si="7"/>
        <v>577256</v>
      </c>
      <c r="H38" s="21">
        <f t="shared" si="7"/>
        <v>475277</v>
      </c>
      <c r="I38" s="21">
        <f t="shared" si="7"/>
        <v>693508</v>
      </c>
      <c r="J38" s="21">
        <f t="shared" si="7"/>
        <v>1746041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1746041</v>
      </c>
      <c r="X38" s="21">
        <f t="shared" si="7"/>
        <v>2934903</v>
      </c>
      <c r="Y38" s="21">
        <f t="shared" si="7"/>
        <v>-1188862</v>
      </c>
      <c r="Z38" s="4">
        <f>+IF(X38&lt;&gt;0,+(Y38/X38)*100,0)</f>
        <v>-40.507710135564956</v>
      </c>
      <c r="AA38" s="19">
        <f>SUM(AA39:AA41)</f>
        <v>118377516</v>
      </c>
    </row>
    <row r="39" spans="1:27" ht="13.5">
      <c r="A39" s="5" t="s">
        <v>43</v>
      </c>
      <c r="B39" s="3"/>
      <c r="C39" s="22">
        <v>6192786</v>
      </c>
      <c r="D39" s="22"/>
      <c r="E39" s="23">
        <v>6909136</v>
      </c>
      <c r="F39" s="24">
        <v>6909136</v>
      </c>
      <c r="G39" s="24">
        <v>396149</v>
      </c>
      <c r="H39" s="24">
        <v>427480</v>
      </c>
      <c r="I39" s="24">
        <v>538992</v>
      </c>
      <c r="J39" s="24">
        <v>1362621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1362621</v>
      </c>
      <c r="X39" s="24">
        <v>1602969</v>
      </c>
      <c r="Y39" s="24">
        <v>-240348</v>
      </c>
      <c r="Z39" s="6">
        <v>-14.99</v>
      </c>
      <c r="AA39" s="22">
        <v>6909136</v>
      </c>
    </row>
    <row r="40" spans="1:27" ht="13.5">
      <c r="A40" s="5" t="s">
        <v>44</v>
      </c>
      <c r="B40" s="3"/>
      <c r="C40" s="22">
        <v>127237130</v>
      </c>
      <c r="D40" s="22"/>
      <c r="E40" s="23">
        <v>108891352</v>
      </c>
      <c r="F40" s="24">
        <v>109032000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722838</v>
      </c>
      <c r="Y40" s="24">
        <v>-722838</v>
      </c>
      <c r="Z40" s="6">
        <v>-100</v>
      </c>
      <c r="AA40" s="22">
        <v>109032000</v>
      </c>
    </row>
    <row r="41" spans="1:27" ht="13.5">
      <c r="A41" s="5" t="s">
        <v>45</v>
      </c>
      <c r="B41" s="3"/>
      <c r="C41" s="22">
        <v>3287971</v>
      </c>
      <c r="D41" s="22"/>
      <c r="E41" s="23">
        <v>2436380</v>
      </c>
      <c r="F41" s="24">
        <v>2436380</v>
      </c>
      <c r="G41" s="24">
        <v>181107</v>
      </c>
      <c r="H41" s="24">
        <v>47797</v>
      </c>
      <c r="I41" s="24">
        <v>154516</v>
      </c>
      <c r="J41" s="24">
        <v>383420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383420</v>
      </c>
      <c r="X41" s="24">
        <v>609096</v>
      </c>
      <c r="Y41" s="24">
        <v>-225676</v>
      </c>
      <c r="Z41" s="6">
        <v>-37.05</v>
      </c>
      <c r="AA41" s="22">
        <v>2436380</v>
      </c>
    </row>
    <row r="42" spans="1:27" ht="13.5">
      <c r="A42" s="2" t="s">
        <v>46</v>
      </c>
      <c r="B42" s="8"/>
      <c r="C42" s="19">
        <f aca="true" t="shared" si="8" ref="C42:Y42">SUM(C43:C46)</f>
        <v>1888912</v>
      </c>
      <c r="D42" s="19">
        <f>SUM(D43:D46)</f>
        <v>0</v>
      </c>
      <c r="E42" s="20">
        <f t="shared" si="8"/>
        <v>5069943</v>
      </c>
      <c r="F42" s="21">
        <f t="shared" si="8"/>
        <v>5132793</v>
      </c>
      <c r="G42" s="21">
        <f t="shared" si="8"/>
        <v>118154</v>
      </c>
      <c r="H42" s="21">
        <f t="shared" si="8"/>
        <v>109956</v>
      </c>
      <c r="I42" s="21">
        <f t="shared" si="8"/>
        <v>174989</v>
      </c>
      <c r="J42" s="21">
        <f t="shared" si="8"/>
        <v>403099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403099</v>
      </c>
      <c r="X42" s="21">
        <f t="shared" si="8"/>
        <v>1267488</v>
      </c>
      <c r="Y42" s="21">
        <f t="shared" si="8"/>
        <v>-864389</v>
      </c>
      <c r="Z42" s="4">
        <f>+IF(X42&lt;&gt;0,+(Y42/X42)*100,0)</f>
        <v>-68.19701646090535</v>
      </c>
      <c r="AA42" s="19">
        <f>SUM(AA43:AA46)</f>
        <v>5132793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200861</v>
      </c>
      <c r="D44" s="22"/>
      <c r="E44" s="23">
        <v>3708103</v>
      </c>
      <c r="F44" s="24">
        <v>3708103</v>
      </c>
      <c r="G44" s="24">
        <v>17850</v>
      </c>
      <c r="H44" s="24"/>
      <c r="I44" s="24">
        <v>744</v>
      </c>
      <c r="J44" s="24">
        <v>18594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18594</v>
      </c>
      <c r="X44" s="24">
        <v>927027</v>
      </c>
      <c r="Y44" s="24">
        <v>-908433</v>
      </c>
      <c r="Z44" s="6">
        <v>-97.99</v>
      </c>
      <c r="AA44" s="22">
        <v>3708103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1688051</v>
      </c>
      <c r="D46" s="22"/>
      <c r="E46" s="23">
        <v>1361840</v>
      </c>
      <c r="F46" s="24">
        <v>1424690</v>
      </c>
      <c r="G46" s="24">
        <v>100304</v>
      </c>
      <c r="H46" s="24">
        <v>109956</v>
      </c>
      <c r="I46" s="24">
        <v>174245</v>
      </c>
      <c r="J46" s="24">
        <v>384505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384505</v>
      </c>
      <c r="X46" s="24">
        <v>340461</v>
      </c>
      <c r="Y46" s="24">
        <v>44044</v>
      </c>
      <c r="Z46" s="6">
        <v>12.94</v>
      </c>
      <c r="AA46" s="22">
        <v>1424690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316616429</v>
      </c>
      <c r="D48" s="40">
        <f>+D28+D32+D38+D42+D47</f>
        <v>0</v>
      </c>
      <c r="E48" s="41">
        <f t="shared" si="9"/>
        <v>306313037</v>
      </c>
      <c r="F48" s="42">
        <f t="shared" si="9"/>
        <v>314294531</v>
      </c>
      <c r="G48" s="42">
        <f t="shared" si="9"/>
        <v>8653007</v>
      </c>
      <c r="H48" s="42">
        <f t="shared" si="9"/>
        <v>9997432</v>
      </c>
      <c r="I48" s="42">
        <f t="shared" si="9"/>
        <v>11903392</v>
      </c>
      <c r="J48" s="42">
        <f t="shared" si="9"/>
        <v>30553831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30553831</v>
      </c>
      <c r="X48" s="42">
        <f t="shared" si="9"/>
        <v>47755838</v>
      </c>
      <c r="Y48" s="42">
        <f t="shared" si="9"/>
        <v>-17202007</v>
      </c>
      <c r="Z48" s="43">
        <f>+IF(X48&lt;&gt;0,+(Y48/X48)*100,0)</f>
        <v>-36.02074158975076</v>
      </c>
      <c r="AA48" s="40">
        <f>+AA28+AA32+AA38+AA42+AA47</f>
        <v>314294531</v>
      </c>
    </row>
    <row r="49" spans="1:27" ht="13.5">
      <c r="A49" s="14" t="s">
        <v>58</v>
      </c>
      <c r="B49" s="15"/>
      <c r="C49" s="44">
        <f aca="true" t="shared" si="10" ref="C49:Y49">+C25-C48</f>
        <v>-4919574</v>
      </c>
      <c r="D49" s="44">
        <f>+D25-D48</f>
        <v>0</v>
      </c>
      <c r="E49" s="45">
        <f t="shared" si="10"/>
        <v>2503845</v>
      </c>
      <c r="F49" s="46">
        <f t="shared" si="10"/>
        <v>2504202</v>
      </c>
      <c r="G49" s="46">
        <f t="shared" si="10"/>
        <v>49529108</v>
      </c>
      <c r="H49" s="46">
        <f t="shared" si="10"/>
        <v>-7127896</v>
      </c>
      <c r="I49" s="46">
        <f t="shared" si="10"/>
        <v>-8775316</v>
      </c>
      <c r="J49" s="46">
        <f t="shared" si="10"/>
        <v>33625896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33625896</v>
      </c>
      <c r="X49" s="46">
        <f>IF(F25=F48,0,X25-X48)</f>
        <v>40950185</v>
      </c>
      <c r="Y49" s="46">
        <f t="shared" si="10"/>
        <v>-7324289</v>
      </c>
      <c r="Z49" s="47">
        <f>+IF(X49&lt;&gt;0,+(Y49/X49)*100,0)</f>
        <v>-17.88585082094257</v>
      </c>
      <c r="AA49" s="44">
        <f>+AA25-AA48</f>
        <v>2504202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30600200</v>
      </c>
      <c r="F5" s="21">
        <f t="shared" si="0"/>
        <v>30600200</v>
      </c>
      <c r="G5" s="21">
        <f t="shared" si="0"/>
        <v>7536307</v>
      </c>
      <c r="H5" s="21">
        <f t="shared" si="0"/>
        <v>1161292</v>
      </c>
      <c r="I5" s="21">
        <f t="shared" si="0"/>
        <v>1545158</v>
      </c>
      <c r="J5" s="21">
        <f t="shared" si="0"/>
        <v>10242757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10242757</v>
      </c>
      <c r="X5" s="21">
        <f t="shared" si="0"/>
        <v>18938741</v>
      </c>
      <c r="Y5" s="21">
        <f t="shared" si="0"/>
        <v>-8695984</v>
      </c>
      <c r="Z5" s="4">
        <f>+IF(X5&lt;&gt;0,+(Y5/X5)*100,0)</f>
        <v>-45.91637849633194</v>
      </c>
      <c r="AA5" s="19">
        <f>SUM(AA6:AA8)</f>
        <v>30600200</v>
      </c>
    </row>
    <row r="6" spans="1:27" ht="13.5">
      <c r="A6" s="5" t="s">
        <v>33</v>
      </c>
      <c r="B6" s="3"/>
      <c r="C6" s="22"/>
      <c r="D6" s="22"/>
      <c r="E6" s="23">
        <v>22917200</v>
      </c>
      <c r="F6" s="24">
        <v>22917200</v>
      </c>
      <c r="G6" s="24">
        <v>4392852</v>
      </c>
      <c r="H6" s="24">
        <v>36818</v>
      </c>
      <c r="I6" s="24">
        <v>298206</v>
      </c>
      <c r="J6" s="24">
        <v>4727876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4727876</v>
      </c>
      <c r="X6" s="24">
        <v>14314974</v>
      </c>
      <c r="Y6" s="24">
        <v>-9587098</v>
      </c>
      <c r="Z6" s="6">
        <v>-66.97</v>
      </c>
      <c r="AA6" s="22">
        <v>22917200</v>
      </c>
    </row>
    <row r="7" spans="1:27" ht="13.5">
      <c r="A7" s="5" t="s">
        <v>34</v>
      </c>
      <c r="B7" s="3"/>
      <c r="C7" s="25"/>
      <c r="D7" s="25"/>
      <c r="E7" s="26">
        <v>5064400</v>
      </c>
      <c r="F7" s="27">
        <v>5064400</v>
      </c>
      <c r="G7" s="27">
        <v>2931708</v>
      </c>
      <c r="H7" s="27">
        <v>28122</v>
      </c>
      <c r="I7" s="27">
        <v>1041236</v>
      </c>
      <c r="J7" s="27">
        <v>4001066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4001066</v>
      </c>
      <c r="X7" s="27">
        <v>3661781</v>
      </c>
      <c r="Y7" s="27">
        <v>339285</v>
      </c>
      <c r="Z7" s="7">
        <v>9.27</v>
      </c>
      <c r="AA7" s="25">
        <v>5064400</v>
      </c>
    </row>
    <row r="8" spans="1:27" ht="13.5">
      <c r="A8" s="5" t="s">
        <v>35</v>
      </c>
      <c r="B8" s="3"/>
      <c r="C8" s="22"/>
      <c r="D8" s="22"/>
      <c r="E8" s="23">
        <v>2618600</v>
      </c>
      <c r="F8" s="24">
        <v>2618600</v>
      </c>
      <c r="G8" s="24">
        <v>211747</v>
      </c>
      <c r="H8" s="24">
        <v>1096352</v>
      </c>
      <c r="I8" s="24">
        <v>205716</v>
      </c>
      <c r="J8" s="24">
        <v>1513815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1513815</v>
      </c>
      <c r="X8" s="24">
        <v>961986</v>
      </c>
      <c r="Y8" s="24">
        <v>551829</v>
      </c>
      <c r="Z8" s="6">
        <v>57.36</v>
      </c>
      <c r="AA8" s="22">
        <v>2618600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4751100</v>
      </c>
      <c r="F9" s="21">
        <f t="shared" si="1"/>
        <v>4751100</v>
      </c>
      <c r="G9" s="21">
        <f t="shared" si="1"/>
        <v>724200</v>
      </c>
      <c r="H9" s="21">
        <f t="shared" si="1"/>
        <v>713249</v>
      </c>
      <c r="I9" s="21">
        <f t="shared" si="1"/>
        <v>411007</v>
      </c>
      <c r="J9" s="21">
        <f t="shared" si="1"/>
        <v>1848456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1848456</v>
      </c>
      <c r="X9" s="21">
        <f t="shared" si="1"/>
        <v>1407290</v>
      </c>
      <c r="Y9" s="21">
        <f t="shared" si="1"/>
        <v>441166</v>
      </c>
      <c r="Z9" s="4">
        <f>+IF(X9&lt;&gt;0,+(Y9/X9)*100,0)</f>
        <v>31.348620398070047</v>
      </c>
      <c r="AA9" s="19">
        <f>SUM(AA10:AA14)</f>
        <v>4751100</v>
      </c>
    </row>
    <row r="10" spans="1:27" ht="13.5">
      <c r="A10" s="5" t="s">
        <v>37</v>
      </c>
      <c r="B10" s="3"/>
      <c r="C10" s="22"/>
      <c r="D10" s="22"/>
      <c r="E10" s="23">
        <v>918100</v>
      </c>
      <c r="F10" s="24">
        <v>918100</v>
      </c>
      <c r="G10" s="24">
        <v>194477</v>
      </c>
      <c r="H10" s="24">
        <v>114036</v>
      </c>
      <c r="I10" s="24">
        <v>120</v>
      </c>
      <c r="J10" s="24">
        <v>308633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308633</v>
      </c>
      <c r="X10" s="24">
        <v>450617</v>
      </c>
      <c r="Y10" s="24">
        <v>-141984</v>
      </c>
      <c r="Z10" s="6">
        <v>-31.51</v>
      </c>
      <c r="AA10" s="22">
        <v>918100</v>
      </c>
    </row>
    <row r="11" spans="1:27" ht="13.5">
      <c r="A11" s="5" t="s">
        <v>38</v>
      </c>
      <c r="B11" s="3"/>
      <c r="C11" s="22"/>
      <c r="D11" s="22"/>
      <c r="E11" s="23">
        <v>500</v>
      </c>
      <c r="F11" s="24">
        <v>500</v>
      </c>
      <c r="G11" s="24"/>
      <c r="H11" s="24"/>
      <c r="I11" s="24">
        <v>292</v>
      </c>
      <c r="J11" s="24">
        <v>292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292</v>
      </c>
      <c r="X11" s="24"/>
      <c r="Y11" s="24">
        <v>292</v>
      </c>
      <c r="Z11" s="6">
        <v>0</v>
      </c>
      <c r="AA11" s="22">
        <v>500</v>
      </c>
    </row>
    <row r="12" spans="1:27" ht="13.5">
      <c r="A12" s="5" t="s">
        <v>39</v>
      </c>
      <c r="B12" s="3"/>
      <c r="C12" s="22"/>
      <c r="D12" s="22"/>
      <c r="E12" s="23">
        <v>3821900</v>
      </c>
      <c r="F12" s="24">
        <v>3821900</v>
      </c>
      <c r="G12" s="24">
        <v>528791</v>
      </c>
      <c r="H12" s="24">
        <v>598300</v>
      </c>
      <c r="I12" s="24">
        <v>409673</v>
      </c>
      <c r="J12" s="24">
        <v>1536764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1536764</v>
      </c>
      <c r="X12" s="24">
        <v>956673</v>
      </c>
      <c r="Y12" s="24">
        <v>580091</v>
      </c>
      <c r="Z12" s="6">
        <v>60.64</v>
      </c>
      <c r="AA12" s="22">
        <v>3821900</v>
      </c>
    </row>
    <row r="13" spans="1:27" ht="13.5">
      <c r="A13" s="5" t="s">
        <v>40</v>
      </c>
      <c r="B13" s="3"/>
      <c r="C13" s="22"/>
      <c r="D13" s="22"/>
      <c r="E13" s="23">
        <v>10500</v>
      </c>
      <c r="F13" s="24">
        <v>10500</v>
      </c>
      <c r="G13" s="24">
        <v>923</v>
      </c>
      <c r="H13" s="24">
        <v>909</v>
      </c>
      <c r="I13" s="24">
        <v>909</v>
      </c>
      <c r="J13" s="24">
        <v>2741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2741</v>
      </c>
      <c r="X13" s="24"/>
      <c r="Y13" s="24">
        <v>2741</v>
      </c>
      <c r="Z13" s="6">
        <v>0</v>
      </c>
      <c r="AA13" s="22">
        <v>10500</v>
      </c>
    </row>
    <row r="14" spans="1:27" ht="13.5">
      <c r="A14" s="5" t="s">
        <v>41</v>
      </c>
      <c r="B14" s="3"/>
      <c r="C14" s="25"/>
      <c r="D14" s="25"/>
      <c r="E14" s="26">
        <v>100</v>
      </c>
      <c r="F14" s="27">
        <v>100</v>
      </c>
      <c r="G14" s="27">
        <v>9</v>
      </c>
      <c r="H14" s="27">
        <v>4</v>
      </c>
      <c r="I14" s="27">
        <v>13</v>
      </c>
      <c r="J14" s="27">
        <v>26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26</v>
      </c>
      <c r="X14" s="27"/>
      <c r="Y14" s="27">
        <v>26</v>
      </c>
      <c r="Z14" s="7">
        <v>0</v>
      </c>
      <c r="AA14" s="25">
        <v>100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1124400</v>
      </c>
      <c r="F15" s="21">
        <f t="shared" si="2"/>
        <v>1124400</v>
      </c>
      <c r="G15" s="21">
        <f t="shared" si="2"/>
        <v>77025</v>
      </c>
      <c r="H15" s="21">
        <f t="shared" si="2"/>
        <v>89286</v>
      </c>
      <c r="I15" s="21">
        <f t="shared" si="2"/>
        <v>59706</v>
      </c>
      <c r="J15" s="21">
        <f t="shared" si="2"/>
        <v>226017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226017</v>
      </c>
      <c r="X15" s="21">
        <f t="shared" si="2"/>
        <v>549722</v>
      </c>
      <c r="Y15" s="21">
        <f t="shared" si="2"/>
        <v>-323705</v>
      </c>
      <c r="Z15" s="4">
        <f>+IF(X15&lt;&gt;0,+(Y15/X15)*100,0)</f>
        <v>-58.88521834672799</v>
      </c>
      <c r="AA15" s="19">
        <f>SUM(AA16:AA18)</f>
        <v>1124400</v>
      </c>
    </row>
    <row r="16" spans="1:27" ht="13.5">
      <c r="A16" s="5" t="s">
        <v>43</v>
      </c>
      <c r="B16" s="3"/>
      <c r="C16" s="22"/>
      <c r="D16" s="22"/>
      <c r="E16" s="23">
        <v>90000</v>
      </c>
      <c r="F16" s="24">
        <v>90000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44163</v>
      </c>
      <c r="Y16" s="24">
        <v>-44163</v>
      </c>
      <c r="Z16" s="6">
        <v>-100</v>
      </c>
      <c r="AA16" s="22">
        <v>90000</v>
      </c>
    </row>
    <row r="17" spans="1:27" ht="13.5">
      <c r="A17" s="5" t="s">
        <v>44</v>
      </c>
      <c r="B17" s="3"/>
      <c r="C17" s="22"/>
      <c r="D17" s="22"/>
      <c r="E17" s="23">
        <v>1034400</v>
      </c>
      <c r="F17" s="24">
        <v>1034400</v>
      </c>
      <c r="G17" s="24">
        <v>77025</v>
      </c>
      <c r="H17" s="24">
        <v>89286</v>
      </c>
      <c r="I17" s="24">
        <v>59706</v>
      </c>
      <c r="J17" s="24">
        <v>226017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226017</v>
      </c>
      <c r="X17" s="24">
        <v>505559</v>
      </c>
      <c r="Y17" s="24">
        <v>-279542</v>
      </c>
      <c r="Z17" s="6">
        <v>-55.29</v>
      </c>
      <c r="AA17" s="22">
        <v>1034400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16349500</v>
      </c>
      <c r="F19" s="21">
        <f t="shared" si="3"/>
        <v>16349500</v>
      </c>
      <c r="G19" s="21">
        <f t="shared" si="3"/>
        <v>1543657</v>
      </c>
      <c r="H19" s="21">
        <f t="shared" si="3"/>
        <v>1352466</v>
      </c>
      <c r="I19" s="21">
        <f t="shared" si="3"/>
        <v>1255266</v>
      </c>
      <c r="J19" s="21">
        <f t="shared" si="3"/>
        <v>4151389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4151389</v>
      </c>
      <c r="X19" s="21">
        <f t="shared" si="3"/>
        <v>4173493</v>
      </c>
      <c r="Y19" s="21">
        <f t="shared" si="3"/>
        <v>-22104</v>
      </c>
      <c r="Z19" s="4">
        <f>+IF(X19&lt;&gt;0,+(Y19/X19)*100,0)</f>
        <v>-0.529628299364585</v>
      </c>
      <c r="AA19" s="19">
        <f>SUM(AA20:AA23)</f>
        <v>16349500</v>
      </c>
    </row>
    <row r="20" spans="1:27" ht="13.5">
      <c r="A20" s="5" t="s">
        <v>47</v>
      </c>
      <c r="B20" s="3"/>
      <c r="C20" s="22"/>
      <c r="D20" s="22"/>
      <c r="E20" s="23">
        <v>10346300</v>
      </c>
      <c r="F20" s="24">
        <v>10346300</v>
      </c>
      <c r="G20" s="24">
        <v>891192</v>
      </c>
      <c r="H20" s="24">
        <v>870731</v>
      </c>
      <c r="I20" s="24">
        <v>773598</v>
      </c>
      <c r="J20" s="24">
        <v>2535521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2535521</v>
      </c>
      <c r="X20" s="24">
        <v>2616102</v>
      </c>
      <c r="Y20" s="24">
        <v>-80581</v>
      </c>
      <c r="Z20" s="6">
        <v>-3.08</v>
      </c>
      <c r="AA20" s="22">
        <v>10346300</v>
      </c>
    </row>
    <row r="21" spans="1:27" ht="13.5">
      <c r="A21" s="5" t="s">
        <v>48</v>
      </c>
      <c r="B21" s="3"/>
      <c r="C21" s="22"/>
      <c r="D21" s="22"/>
      <c r="E21" s="23">
        <v>2059400</v>
      </c>
      <c r="F21" s="24">
        <v>2059400</v>
      </c>
      <c r="G21" s="24">
        <v>231115</v>
      </c>
      <c r="H21" s="24">
        <v>174858</v>
      </c>
      <c r="I21" s="24">
        <v>180061</v>
      </c>
      <c r="J21" s="24">
        <v>586034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586034</v>
      </c>
      <c r="X21" s="24">
        <v>536918</v>
      </c>
      <c r="Y21" s="24">
        <v>49116</v>
      </c>
      <c r="Z21" s="6">
        <v>9.15</v>
      </c>
      <c r="AA21" s="22">
        <v>2059400</v>
      </c>
    </row>
    <row r="22" spans="1:27" ht="13.5">
      <c r="A22" s="5" t="s">
        <v>49</v>
      </c>
      <c r="B22" s="3"/>
      <c r="C22" s="25"/>
      <c r="D22" s="25"/>
      <c r="E22" s="26">
        <v>2120500</v>
      </c>
      <c r="F22" s="27">
        <v>2120500</v>
      </c>
      <c r="G22" s="27">
        <v>269298</v>
      </c>
      <c r="H22" s="27">
        <v>150704</v>
      </c>
      <c r="I22" s="27">
        <v>148614</v>
      </c>
      <c r="J22" s="27">
        <v>568616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568616</v>
      </c>
      <c r="X22" s="27">
        <v>577424</v>
      </c>
      <c r="Y22" s="27">
        <v>-8808</v>
      </c>
      <c r="Z22" s="7">
        <v>-1.53</v>
      </c>
      <c r="AA22" s="25">
        <v>2120500</v>
      </c>
    </row>
    <row r="23" spans="1:27" ht="13.5">
      <c r="A23" s="5" t="s">
        <v>50</v>
      </c>
      <c r="B23" s="3"/>
      <c r="C23" s="22"/>
      <c r="D23" s="22"/>
      <c r="E23" s="23">
        <v>1823300</v>
      </c>
      <c r="F23" s="24">
        <v>1823300</v>
      </c>
      <c r="G23" s="24">
        <v>152052</v>
      </c>
      <c r="H23" s="24">
        <v>156173</v>
      </c>
      <c r="I23" s="24">
        <v>152993</v>
      </c>
      <c r="J23" s="24">
        <v>461218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461218</v>
      </c>
      <c r="X23" s="24">
        <v>443049</v>
      </c>
      <c r="Y23" s="24">
        <v>18169</v>
      </c>
      <c r="Z23" s="6">
        <v>4.1</v>
      </c>
      <c r="AA23" s="22">
        <v>1823300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52825200</v>
      </c>
      <c r="F25" s="42">
        <f t="shared" si="4"/>
        <v>52825200</v>
      </c>
      <c r="G25" s="42">
        <f t="shared" si="4"/>
        <v>9881189</v>
      </c>
      <c r="H25" s="42">
        <f t="shared" si="4"/>
        <v>3316293</v>
      </c>
      <c r="I25" s="42">
        <f t="shared" si="4"/>
        <v>3271137</v>
      </c>
      <c r="J25" s="42">
        <f t="shared" si="4"/>
        <v>16468619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16468619</v>
      </c>
      <c r="X25" s="42">
        <f t="shared" si="4"/>
        <v>25069246</v>
      </c>
      <c r="Y25" s="42">
        <f t="shared" si="4"/>
        <v>-8600627</v>
      </c>
      <c r="Z25" s="43">
        <f>+IF(X25&lt;&gt;0,+(Y25/X25)*100,0)</f>
        <v>-34.30748176470884</v>
      </c>
      <c r="AA25" s="40">
        <f>+AA5+AA9+AA15+AA19+AA24</f>
        <v>52825200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24106800</v>
      </c>
      <c r="F28" s="21">
        <f t="shared" si="5"/>
        <v>24106800</v>
      </c>
      <c r="G28" s="21">
        <f t="shared" si="5"/>
        <v>1245483</v>
      </c>
      <c r="H28" s="21">
        <f t="shared" si="5"/>
        <v>1970916</v>
      </c>
      <c r="I28" s="21">
        <f t="shared" si="5"/>
        <v>1872006</v>
      </c>
      <c r="J28" s="21">
        <f t="shared" si="5"/>
        <v>5088405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5088405</v>
      </c>
      <c r="X28" s="21">
        <f t="shared" si="5"/>
        <v>5833290</v>
      </c>
      <c r="Y28" s="21">
        <f t="shared" si="5"/>
        <v>-744885</v>
      </c>
      <c r="Z28" s="4">
        <f>+IF(X28&lt;&gt;0,+(Y28/X28)*100,0)</f>
        <v>-12.769552002386304</v>
      </c>
      <c r="AA28" s="19">
        <f>SUM(AA29:AA31)</f>
        <v>24106800</v>
      </c>
    </row>
    <row r="29" spans="1:27" ht="13.5">
      <c r="A29" s="5" t="s">
        <v>33</v>
      </c>
      <c r="B29" s="3"/>
      <c r="C29" s="22"/>
      <c r="D29" s="22"/>
      <c r="E29" s="23">
        <v>9799600</v>
      </c>
      <c r="F29" s="24">
        <v>9799600</v>
      </c>
      <c r="G29" s="24">
        <v>403560</v>
      </c>
      <c r="H29" s="24">
        <v>963784</v>
      </c>
      <c r="I29" s="24">
        <v>1028290</v>
      </c>
      <c r="J29" s="24">
        <v>2395634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2395634</v>
      </c>
      <c r="X29" s="24">
        <v>2309158</v>
      </c>
      <c r="Y29" s="24">
        <v>86476</v>
      </c>
      <c r="Z29" s="6">
        <v>3.74</v>
      </c>
      <c r="AA29" s="22">
        <v>9799600</v>
      </c>
    </row>
    <row r="30" spans="1:27" ht="13.5">
      <c r="A30" s="5" t="s">
        <v>34</v>
      </c>
      <c r="B30" s="3"/>
      <c r="C30" s="25"/>
      <c r="D30" s="25"/>
      <c r="E30" s="26">
        <v>6696500</v>
      </c>
      <c r="F30" s="27">
        <v>6696500</v>
      </c>
      <c r="G30" s="27">
        <v>379816</v>
      </c>
      <c r="H30" s="27">
        <v>444620</v>
      </c>
      <c r="I30" s="27">
        <v>773547</v>
      </c>
      <c r="J30" s="27">
        <v>1597983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1597983</v>
      </c>
      <c r="X30" s="27">
        <v>1674132</v>
      </c>
      <c r="Y30" s="27">
        <v>-76149</v>
      </c>
      <c r="Z30" s="7">
        <v>-4.55</v>
      </c>
      <c r="AA30" s="25">
        <v>6696500</v>
      </c>
    </row>
    <row r="31" spans="1:27" ht="13.5">
      <c r="A31" s="5" t="s">
        <v>35</v>
      </c>
      <c r="B31" s="3"/>
      <c r="C31" s="22"/>
      <c r="D31" s="22"/>
      <c r="E31" s="23">
        <v>7610700</v>
      </c>
      <c r="F31" s="24">
        <v>7610700</v>
      </c>
      <c r="G31" s="24">
        <v>462107</v>
      </c>
      <c r="H31" s="24">
        <v>562512</v>
      </c>
      <c r="I31" s="24">
        <v>70169</v>
      </c>
      <c r="J31" s="24">
        <v>1094788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1094788</v>
      </c>
      <c r="X31" s="24">
        <v>1850000</v>
      </c>
      <c r="Y31" s="24">
        <v>-755212</v>
      </c>
      <c r="Z31" s="6">
        <v>-40.82</v>
      </c>
      <c r="AA31" s="22">
        <v>7610700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6337300</v>
      </c>
      <c r="F32" s="21">
        <f t="shared" si="6"/>
        <v>6337300</v>
      </c>
      <c r="G32" s="21">
        <f t="shared" si="6"/>
        <v>373478</v>
      </c>
      <c r="H32" s="21">
        <f t="shared" si="6"/>
        <v>595312</v>
      </c>
      <c r="I32" s="21">
        <f t="shared" si="6"/>
        <v>643470</v>
      </c>
      <c r="J32" s="21">
        <f t="shared" si="6"/>
        <v>1612260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1612260</v>
      </c>
      <c r="X32" s="21">
        <f t="shared" si="6"/>
        <v>1489869</v>
      </c>
      <c r="Y32" s="21">
        <f t="shared" si="6"/>
        <v>122391</v>
      </c>
      <c r="Z32" s="4">
        <f>+IF(X32&lt;&gt;0,+(Y32/X32)*100,0)</f>
        <v>8.214883321956494</v>
      </c>
      <c r="AA32" s="19">
        <f>SUM(AA33:AA37)</f>
        <v>6337300</v>
      </c>
    </row>
    <row r="33" spans="1:27" ht="13.5">
      <c r="A33" s="5" t="s">
        <v>37</v>
      </c>
      <c r="B33" s="3"/>
      <c r="C33" s="22"/>
      <c r="D33" s="22"/>
      <c r="E33" s="23">
        <v>1564100</v>
      </c>
      <c r="F33" s="24">
        <v>1564100</v>
      </c>
      <c r="G33" s="24">
        <v>89518</v>
      </c>
      <c r="H33" s="24">
        <v>111076</v>
      </c>
      <c r="I33" s="24">
        <v>206675</v>
      </c>
      <c r="J33" s="24">
        <v>407269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407269</v>
      </c>
      <c r="X33" s="24">
        <v>552591</v>
      </c>
      <c r="Y33" s="24">
        <v>-145322</v>
      </c>
      <c r="Z33" s="6">
        <v>-26.3</v>
      </c>
      <c r="AA33" s="22">
        <v>1564100</v>
      </c>
    </row>
    <row r="34" spans="1:27" ht="13.5">
      <c r="A34" s="5" t="s">
        <v>38</v>
      </c>
      <c r="B34" s="3"/>
      <c r="C34" s="22"/>
      <c r="D34" s="22"/>
      <c r="E34" s="23">
        <v>430300</v>
      </c>
      <c r="F34" s="24">
        <v>430300</v>
      </c>
      <c r="G34" s="24">
        <v>30835</v>
      </c>
      <c r="H34" s="24">
        <v>34137</v>
      </c>
      <c r="I34" s="24">
        <v>-45531</v>
      </c>
      <c r="J34" s="24">
        <v>19441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19441</v>
      </c>
      <c r="X34" s="24"/>
      <c r="Y34" s="24">
        <v>19441</v>
      </c>
      <c r="Z34" s="6">
        <v>0</v>
      </c>
      <c r="AA34" s="22">
        <v>430300</v>
      </c>
    </row>
    <row r="35" spans="1:27" ht="13.5">
      <c r="A35" s="5" t="s">
        <v>39</v>
      </c>
      <c r="B35" s="3"/>
      <c r="C35" s="22"/>
      <c r="D35" s="22"/>
      <c r="E35" s="23">
        <v>3973200</v>
      </c>
      <c r="F35" s="24">
        <v>3973200</v>
      </c>
      <c r="G35" s="24">
        <v>233233</v>
      </c>
      <c r="H35" s="24">
        <v>428503</v>
      </c>
      <c r="I35" s="24">
        <v>457222</v>
      </c>
      <c r="J35" s="24">
        <v>1118958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1118958</v>
      </c>
      <c r="X35" s="24">
        <v>937278</v>
      </c>
      <c r="Y35" s="24">
        <v>181680</v>
      </c>
      <c r="Z35" s="6">
        <v>19.38</v>
      </c>
      <c r="AA35" s="22">
        <v>3973200</v>
      </c>
    </row>
    <row r="36" spans="1:27" ht="13.5">
      <c r="A36" s="5" t="s">
        <v>40</v>
      </c>
      <c r="B36" s="3"/>
      <c r="C36" s="22"/>
      <c r="D36" s="22"/>
      <c r="E36" s="23">
        <v>276600</v>
      </c>
      <c r="F36" s="24">
        <v>276600</v>
      </c>
      <c r="G36" s="24">
        <v>19892</v>
      </c>
      <c r="H36" s="24">
        <v>20269</v>
      </c>
      <c r="I36" s="24">
        <v>18215</v>
      </c>
      <c r="J36" s="24">
        <v>58376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58376</v>
      </c>
      <c r="X36" s="24"/>
      <c r="Y36" s="24">
        <v>58376</v>
      </c>
      <c r="Z36" s="6">
        <v>0</v>
      </c>
      <c r="AA36" s="22">
        <v>276600</v>
      </c>
    </row>
    <row r="37" spans="1:27" ht="13.5">
      <c r="A37" s="5" t="s">
        <v>41</v>
      </c>
      <c r="B37" s="3"/>
      <c r="C37" s="25"/>
      <c r="D37" s="25"/>
      <c r="E37" s="26">
        <v>93100</v>
      </c>
      <c r="F37" s="27">
        <v>93100</v>
      </c>
      <c r="G37" s="27"/>
      <c r="H37" s="27">
        <v>1327</v>
      </c>
      <c r="I37" s="27">
        <v>6889</v>
      </c>
      <c r="J37" s="27">
        <v>8216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8216</v>
      </c>
      <c r="X37" s="27"/>
      <c r="Y37" s="27">
        <v>8216</v>
      </c>
      <c r="Z37" s="7">
        <v>0</v>
      </c>
      <c r="AA37" s="25">
        <v>93100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6918500</v>
      </c>
      <c r="F38" s="21">
        <f t="shared" si="7"/>
        <v>6918500</v>
      </c>
      <c r="G38" s="21">
        <f t="shared" si="7"/>
        <v>509950</v>
      </c>
      <c r="H38" s="21">
        <f t="shared" si="7"/>
        <v>586054</v>
      </c>
      <c r="I38" s="21">
        <f t="shared" si="7"/>
        <v>1071131</v>
      </c>
      <c r="J38" s="21">
        <f t="shared" si="7"/>
        <v>2167135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2167135</v>
      </c>
      <c r="X38" s="21">
        <f t="shared" si="7"/>
        <v>1640587</v>
      </c>
      <c r="Y38" s="21">
        <f t="shared" si="7"/>
        <v>526548</v>
      </c>
      <c r="Z38" s="4">
        <f>+IF(X38&lt;&gt;0,+(Y38/X38)*100,0)</f>
        <v>32.09509766930982</v>
      </c>
      <c r="AA38" s="19">
        <f>SUM(AA39:AA41)</f>
        <v>6918500</v>
      </c>
    </row>
    <row r="39" spans="1:27" ht="13.5">
      <c r="A39" s="5" t="s">
        <v>43</v>
      </c>
      <c r="B39" s="3"/>
      <c r="C39" s="22"/>
      <c r="D39" s="22"/>
      <c r="E39" s="23">
        <v>616800</v>
      </c>
      <c r="F39" s="24">
        <v>616800</v>
      </c>
      <c r="G39" s="24">
        <v>42904</v>
      </c>
      <c r="H39" s="24">
        <v>46861</v>
      </c>
      <c r="I39" s="24">
        <v>29395</v>
      </c>
      <c r="J39" s="24">
        <v>119160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119160</v>
      </c>
      <c r="X39" s="24">
        <v>143033</v>
      </c>
      <c r="Y39" s="24">
        <v>-23873</v>
      </c>
      <c r="Z39" s="6">
        <v>-16.69</v>
      </c>
      <c r="AA39" s="22">
        <v>616800</v>
      </c>
    </row>
    <row r="40" spans="1:27" ht="13.5">
      <c r="A40" s="5" t="s">
        <v>44</v>
      </c>
      <c r="B40" s="3"/>
      <c r="C40" s="22"/>
      <c r="D40" s="22"/>
      <c r="E40" s="23">
        <v>6301700</v>
      </c>
      <c r="F40" s="24">
        <v>6301700</v>
      </c>
      <c r="G40" s="24">
        <v>467046</v>
      </c>
      <c r="H40" s="24">
        <v>539193</v>
      </c>
      <c r="I40" s="24">
        <v>1041736</v>
      </c>
      <c r="J40" s="24">
        <v>2047975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2047975</v>
      </c>
      <c r="X40" s="24">
        <v>1497554</v>
      </c>
      <c r="Y40" s="24">
        <v>550421</v>
      </c>
      <c r="Z40" s="6">
        <v>36.75</v>
      </c>
      <c r="AA40" s="22">
        <v>6301700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13578600</v>
      </c>
      <c r="F42" s="21">
        <f t="shared" si="8"/>
        <v>13578600</v>
      </c>
      <c r="G42" s="21">
        <f t="shared" si="8"/>
        <v>1192015</v>
      </c>
      <c r="H42" s="21">
        <f t="shared" si="8"/>
        <v>1387796</v>
      </c>
      <c r="I42" s="21">
        <f t="shared" si="8"/>
        <v>658577</v>
      </c>
      <c r="J42" s="21">
        <f t="shared" si="8"/>
        <v>3238388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3238388</v>
      </c>
      <c r="X42" s="21">
        <f t="shared" si="8"/>
        <v>3839598</v>
      </c>
      <c r="Y42" s="21">
        <f t="shared" si="8"/>
        <v>-601210</v>
      </c>
      <c r="Z42" s="4">
        <f>+IF(X42&lt;&gt;0,+(Y42/X42)*100,0)</f>
        <v>-15.658149629205976</v>
      </c>
      <c r="AA42" s="19">
        <f>SUM(AA43:AA46)</f>
        <v>13578600</v>
      </c>
    </row>
    <row r="43" spans="1:27" ht="13.5">
      <c r="A43" s="5" t="s">
        <v>47</v>
      </c>
      <c r="B43" s="3"/>
      <c r="C43" s="22"/>
      <c r="D43" s="22"/>
      <c r="E43" s="23">
        <v>7245800</v>
      </c>
      <c r="F43" s="24">
        <v>7245800</v>
      </c>
      <c r="G43" s="24">
        <v>793940</v>
      </c>
      <c r="H43" s="24">
        <v>838979</v>
      </c>
      <c r="I43" s="24">
        <v>642237</v>
      </c>
      <c r="J43" s="24">
        <v>2275156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2275156</v>
      </c>
      <c r="X43" s="24">
        <v>2327154</v>
      </c>
      <c r="Y43" s="24">
        <v>-51998</v>
      </c>
      <c r="Z43" s="6">
        <v>-2.23</v>
      </c>
      <c r="AA43" s="22">
        <v>7245800</v>
      </c>
    </row>
    <row r="44" spans="1:27" ht="13.5">
      <c r="A44" s="5" t="s">
        <v>48</v>
      </c>
      <c r="B44" s="3"/>
      <c r="C44" s="22"/>
      <c r="D44" s="22"/>
      <c r="E44" s="23">
        <v>3734000</v>
      </c>
      <c r="F44" s="24">
        <v>3734000</v>
      </c>
      <c r="G44" s="24">
        <v>237433</v>
      </c>
      <c r="H44" s="24">
        <v>258366</v>
      </c>
      <c r="I44" s="24">
        <v>-189586</v>
      </c>
      <c r="J44" s="24">
        <v>306213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306213</v>
      </c>
      <c r="X44" s="24">
        <v>906424</v>
      </c>
      <c r="Y44" s="24">
        <v>-600211</v>
      </c>
      <c r="Z44" s="6">
        <v>-66.22</v>
      </c>
      <c r="AA44" s="22">
        <v>3734000</v>
      </c>
    </row>
    <row r="45" spans="1:27" ht="13.5">
      <c r="A45" s="5" t="s">
        <v>49</v>
      </c>
      <c r="B45" s="3"/>
      <c r="C45" s="25"/>
      <c r="D45" s="25"/>
      <c r="E45" s="26">
        <v>1214000</v>
      </c>
      <c r="F45" s="27">
        <v>1214000</v>
      </c>
      <c r="G45" s="27">
        <v>94768</v>
      </c>
      <c r="H45" s="27">
        <v>115534</v>
      </c>
      <c r="I45" s="27">
        <v>139800</v>
      </c>
      <c r="J45" s="27">
        <v>350102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350102</v>
      </c>
      <c r="X45" s="27">
        <v>288467</v>
      </c>
      <c r="Y45" s="27">
        <v>61635</v>
      </c>
      <c r="Z45" s="7">
        <v>21.37</v>
      </c>
      <c r="AA45" s="25">
        <v>1214000</v>
      </c>
    </row>
    <row r="46" spans="1:27" ht="13.5">
      <c r="A46" s="5" t="s">
        <v>50</v>
      </c>
      <c r="B46" s="3"/>
      <c r="C46" s="22"/>
      <c r="D46" s="22"/>
      <c r="E46" s="23">
        <v>1384800</v>
      </c>
      <c r="F46" s="24">
        <v>1384800</v>
      </c>
      <c r="G46" s="24">
        <v>65874</v>
      </c>
      <c r="H46" s="24">
        <v>174917</v>
      </c>
      <c r="I46" s="24">
        <v>66126</v>
      </c>
      <c r="J46" s="24">
        <v>306917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306917</v>
      </c>
      <c r="X46" s="24">
        <v>317553</v>
      </c>
      <c r="Y46" s="24">
        <v>-10636</v>
      </c>
      <c r="Z46" s="6">
        <v>-3.35</v>
      </c>
      <c r="AA46" s="22">
        <v>1384800</v>
      </c>
    </row>
    <row r="47" spans="1:27" ht="13.5">
      <c r="A47" s="2" t="s">
        <v>51</v>
      </c>
      <c r="B47" s="8" t="s">
        <v>52</v>
      </c>
      <c r="C47" s="19"/>
      <c r="D47" s="19"/>
      <c r="E47" s="20">
        <v>11400</v>
      </c>
      <c r="F47" s="21">
        <v>11400</v>
      </c>
      <c r="G47" s="21"/>
      <c r="H47" s="21">
        <v>858</v>
      </c>
      <c r="I47" s="21">
        <v>429</v>
      </c>
      <c r="J47" s="21">
        <v>1287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1287</v>
      </c>
      <c r="X47" s="21"/>
      <c r="Y47" s="21">
        <v>1287</v>
      </c>
      <c r="Z47" s="4">
        <v>0</v>
      </c>
      <c r="AA47" s="19">
        <v>11400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50952600</v>
      </c>
      <c r="F48" s="42">
        <f t="shared" si="9"/>
        <v>50952600</v>
      </c>
      <c r="G48" s="42">
        <f t="shared" si="9"/>
        <v>3320926</v>
      </c>
      <c r="H48" s="42">
        <f t="shared" si="9"/>
        <v>4540936</v>
      </c>
      <c r="I48" s="42">
        <f t="shared" si="9"/>
        <v>4245613</v>
      </c>
      <c r="J48" s="42">
        <f t="shared" si="9"/>
        <v>12107475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12107475</v>
      </c>
      <c r="X48" s="42">
        <f t="shared" si="9"/>
        <v>12803344</v>
      </c>
      <c r="Y48" s="42">
        <f t="shared" si="9"/>
        <v>-695869</v>
      </c>
      <c r="Z48" s="43">
        <f>+IF(X48&lt;&gt;0,+(Y48/X48)*100,0)</f>
        <v>-5.435056653949156</v>
      </c>
      <c r="AA48" s="40">
        <f>+AA28+AA32+AA38+AA42+AA47</f>
        <v>50952600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1872600</v>
      </c>
      <c r="F49" s="46">
        <f t="shared" si="10"/>
        <v>1872600</v>
      </c>
      <c r="G49" s="46">
        <f t="shared" si="10"/>
        <v>6560263</v>
      </c>
      <c r="H49" s="46">
        <f t="shared" si="10"/>
        <v>-1224643</v>
      </c>
      <c r="I49" s="46">
        <f t="shared" si="10"/>
        <v>-974476</v>
      </c>
      <c r="J49" s="46">
        <f t="shared" si="10"/>
        <v>4361144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4361144</v>
      </c>
      <c r="X49" s="46">
        <f>IF(F25=F48,0,X25-X48)</f>
        <v>12265902</v>
      </c>
      <c r="Y49" s="46">
        <f t="shared" si="10"/>
        <v>-7904758</v>
      </c>
      <c r="Z49" s="47">
        <f>+IF(X49&lt;&gt;0,+(Y49/X49)*100,0)</f>
        <v>-64.44497926039195</v>
      </c>
      <c r="AA49" s="44">
        <f>+AA25-AA48</f>
        <v>1872600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74015048</v>
      </c>
      <c r="D5" s="19">
        <f>SUM(D6:D8)</f>
        <v>0</v>
      </c>
      <c r="E5" s="20">
        <f t="shared" si="0"/>
        <v>38854900</v>
      </c>
      <c r="F5" s="21">
        <f t="shared" si="0"/>
        <v>38854900</v>
      </c>
      <c r="G5" s="21">
        <f t="shared" si="0"/>
        <v>6447418</v>
      </c>
      <c r="H5" s="21">
        <f t="shared" si="0"/>
        <v>330523</v>
      </c>
      <c r="I5" s="21">
        <f t="shared" si="0"/>
        <v>6779703</v>
      </c>
      <c r="J5" s="21">
        <f t="shared" si="0"/>
        <v>13557644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13557644</v>
      </c>
      <c r="X5" s="21">
        <f t="shared" si="0"/>
        <v>9713724</v>
      </c>
      <c r="Y5" s="21">
        <f t="shared" si="0"/>
        <v>3843920</v>
      </c>
      <c r="Z5" s="4">
        <f>+IF(X5&lt;&gt;0,+(Y5/X5)*100,0)</f>
        <v>39.5720529016472</v>
      </c>
      <c r="AA5" s="19">
        <f>SUM(AA6:AA8)</f>
        <v>38854900</v>
      </c>
    </row>
    <row r="6" spans="1:27" ht="13.5">
      <c r="A6" s="5" t="s">
        <v>33</v>
      </c>
      <c r="B6" s="3"/>
      <c r="C6" s="22">
        <v>71886401</v>
      </c>
      <c r="D6" s="22"/>
      <c r="E6" s="23">
        <v>1903000</v>
      </c>
      <c r="F6" s="24">
        <v>1903000</v>
      </c>
      <c r="G6" s="24">
        <v>5164000</v>
      </c>
      <c r="H6" s="24">
        <v>2552</v>
      </c>
      <c r="I6" s="24"/>
      <c r="J6" s="24">
        <v>5166552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5166552</v>
      </c>
      <c r="X6" s="24">
        <v>475749</v>
      </c>
      <c r="Y6" s="24">
        <v>4690803</v>
      </c>
      <c r="Z6" s="6">
        <v>985.98</v>
      </c>
      <c r="AA6" s="22">
        <v>1903000</v>
      </c>
    </row>
    <row r="7" spans="1:27" ht="13.5">
      <c r="A7" s="5" t="s">
        <v>34</v>
      </c>
      <c r="B7" s="3"/>
      <c r="C7" s="25">
        <v>2128647</v>
      </c>
      <c r="D7" s="25"/>
      <c r="E7" s="26">
        <v>36123900</v>
      </c>
      <c r="F7" s="27">
        <v>36123900</v>
      </c>
      <c r="G7" s="27">
        <v>895835</v>
      </c>
      <c r="H7" s="27">
        <v>304984</v>
      </c>
      <c r="I7" s="27">
        <v>7130309</v>
      </c>
      <c r="J7" s="27">
        <v>8331128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8331128</v>
      </c>
      <c r="X7" s="27">
        <v>9030975</v>
      </c>
      <c r="Y7" s="27">
        <v>-699847</v>
      </c>
      <c r="Z7" s="7">
        <v>-7.75</v>
      </c>
      <c r="AA7" s="25">
        <v>36123900</v>
      </c>
    </row>
    <row r="8" spans="1:27" ht="13.5">
      <c r="A8" s="5" t="s">
        <v>35</v>
      </c>
      <c r="B8" s="3"/>
      <c r="C8" s="22"/>
      <c r="D8" s="22"/>
      <c r="E8" s="23">
        <v>828000</v>
      </c>
      <c r="F8" s="24">
        <v>828000</v>
      </c>
      <c r="G8" s="24">
        <v>387583</v>
      </c>
      <c r="H8" s="24">
        <v>22987</v>
      </c>
      <c r="I8" s="24">
        <v>-350606</v>
      </c>
      <c r="J8" s="24">
        <v>59964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59964</v>
      </c>
      <c r="X8" s="24">
        <v>207000</v>
      </c>
      <c r="Y8" s="24">
        <v>-147036</v>
      </c>
      <c r="Z8" s="6">
        <v>-71.03</v>
      </c>
      <c r="AA8" s="22">
        <v>828000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6406800</v>
      </c>
      <c r="F9" s="21">
        <f t="shared" si="1"/>
        <v>6406800</v>
      </c>
      <c r="G9" s="21">
        <f t="shared" si="1"/>
        <v>564945</v>
      </c>
      <c r="H9" s="21">
        <f t="shared" si="1"/>
        <v>640721</v>
      </c>
      <c r="I9" s="21">
        <f t="shared" si="1"/>
        <v>790742</v>
      </c>
      <c r="J9" s="21">
        <f t="shared" si="1"/>
        <v>1996408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1996408</v>
      </c>
      <c r="X9" s="21">
        <f t="shared" si="1"/>
        <v>1601703</v>
      </c>
      <c r="Y9" s="21">
        <f t="shared" si="1"/>
        <v>394705</v>
      </c>
      <c r="Z9" s="4">
        <f>+IF(X9&lt;&gt;0,+(Y9/X9)*100,0)</f>
        <v>24.642833284323</v>
      </c>
      <c r="AA9" s="19">
        <f>SUM(AA10:AA14)</f>
        <v>6406800</v>
      </c>
    </row>
    <row r="10" spans="1:27" ht="13.5">
      <c r="A10" s="5" t="s">
        <v>37</v>
      </c>
      <c r="B10" s="3"/>
      <c r="C10" s="22"/>
      <c r="D10" s="22"/>
      <c r="E10" s="23">
        <v>1919000</v>
      </c>
      <c r="F10" s="24">
        <v>1919000</v>
      </c>
      <c r="G10" s="24">
        <v>383833</v>
      </c>
      <c r="H10" s="24">
        <v>12874</v>
      </c>
      <c r="I10" s="24">
        <v>26562</v>
      </c>
      <c r="J10" s="24">
        <v>423269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423269</v>
      </c>
      <c r="X10" s="24">
        <v>479751</v>
      </c>
      <c r="Y10" s="24">
        <v>-56482</v>
      </c>
      <c r="Z10" s="6">
        <v>-11.77</v>
      </c>
      <c r="AA10" s="22">
        <v>1919000</v>
      </c>
    </row>
    <row r="11" spans="1:27" ht="13.5">
      <c r="A11" s="5" t="s">
        <v>38</v>
      </c>
      <c r="B11" s="3"/>
      <c r="C11" s="22"/>
      <c r="D11" s="22"/>
      <c r="E11" s="23">
        <v>282800</v>
      </c>
      <c r="F11" s="24">
        <v>282800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70701</v>
      </c>
      <c r="Y11" s="24">
        <v>-70701</v>
      </c>
      <c r="Z11" s="6">
        <v>-100</v>
      </c>
      <c r="AA11" s="22">
        <v>282800</v>
      </c>
    </row>
    <row r="12" spans="1:27" ht="13.5">
      <c r="A12" s="5" t="s">
        <v>39</v>
      </c>
      <c r="B12" s="3"/>
      <c r="C12" s="22"/>
      <c r="D12" s="22"/>
      <c r="E12" s="23">
        <v>4205000</v>
      </c>
      <c r="F12" s="24">
        <v>4205000</v>
      </c>
      <c r="G12" s="24">
        <v>181112</v>
      </c>
      <c r="H12" s="24">
        <v>627847</v>
      </c>
      <c r="I12" s="24">
        <v>764180</v>
      </c>
      <c r="J12" s="24">
        <v>1573139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1573139</v>
      </c>
      <c r="X12" s="24">
        <v>1051251</v>
      </c>
      <c r="Y12" s="24">
        <v>521888</v>
      </c>
      <c r="Z12" s="6">
        <v>49.64</v>
      </c>
      <c r="AA12" s="22">
        <v>4205000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1712000</v>
      </c>
      <c r="F15" s="21">
        <f t="shared" si="2"/>
        <v>1712000</v>
      </c>
      <c r="G15" s="21">
        <f t="shared" si="2"/>
        <v>42606</v>
      </c>
      <c r="H15" s="21">
        <f t="shared" si="2"/>
        <v>140</v>
      </c>
      <c r="I15" s="21">
        <f t="shared" si="2"/>
        <v>211</v>
      </c>
      <c r="J15" s="21">
        <f t="shared" si="2"/>
        <v>42957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42957</v>
      </c>
      <c r="X15" s="21">
        <f t="shared" si="2"/>
        <v>428001</v>
      </c>
      <c r="Y15" s="21">
        <f t="shared" si="2"/>
        <v>-385044</v>
      </c>
      <c r="Z15" s="4">
        <f>+IF(X15&lt;&gt;0,+(Y15/X15)*100,0)</f>
        <v>-89.96334120714671</v>
      </c>
      <c r="AA15" s="19">
        <f>SUM(AA16:AA18)</f>
        <v>1712000</v>
      </c>
    </row>
    <row r="16" spans="1:27" ht="13.5">
      <c r="A16" s="5" t="s">
        <v>43</v>
      </c>
      <c r="B16" s="3"/>
      <c r="C16" s="22"/>
      <c r="D16" s="22"/>
      <c r="E16" s="23">
        <v>200000</v>
      </c>
      <c r="F16" s="24">
        <v>200000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50001</v>
      </c>
      <c r="Y16" s="24">
        <v>-50001</v>
      </c>
      <c r="Z16" s="6">
        <v>-100</v>
      </c>
      <c r="AA16" s="22">
        <v>200000</v>
      </c>
    </row>
    <row r="17" spans="1:27" ht="13.5">
      <c r="A17" s="5" t="s">
        <v>44</v>
      </c>
      <c r="B17" s="3"/>
      <c r="C17" s="22"/>
      <c r="D17" s="22"/>
      <c r="E17" s="23">
        <v>1512000</v>
      </c>
      <c r="F17" s="24">
        <v>1512000</v>
      </c>
      <c r="G17" s="24">
        <v>42606</v>
      </c>
      <c r="H17" s="24">
        <v>140</v>
      </c>
      <c r="I17" s="24">
        <v>211</v>
      </c>
      <c r="J17" s="24">
        <v>42957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42957</v>
      </c>
      <c r="X17" s="24">
        <v>378000</v>
      </c>
      <c r="Y17" s="24">
        <v>-335043</v>
      </c>
      <c r="Z17" s="6">
        <v>-88.64</v>
      </c>
      <c r="AA17" s="22">
        <v>1512000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22401997</v>
      </c>
      <c r="F19" s="21">
        <f t="shared" si="3"/>
        <v>22401997</v>
      </c>
      <c r="G19" s="21">
        <f t="shared" si="3"/>
        <v>1480740</v>
      </c>
      <c r="H19" s="21">
        <f t="shared" si="3"/>
        <v>1358293</v>
      </c>
      <c r="I19" s="21">
        <f t="shared" si="3"/>
        <v>1334424</v>
      </c>
      <c r="J19" s="21">
        <f t="shared" si="3"/>
        <v>4173457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4173457</v>
      </c>
      <c r="X19" s="21">
        <f t="shared" si="3"/>
        <v>5600502</v>
      </c>
      <c r="Y19" s="21">
        <f t="shared" si="3"/>
        <v>-1427045</v>
      </c>
      <c r="Z19" s="4">
        <f>+IF(X19&lt;&gt;0,+(Y19/X19)*100,0)</f>
        <v>-25.480662269203723</v>
      </c>
      <c r="AA19" s="19">
        <f>SUM(AA20:AA23)</f>
        <v>22401997</v>
      </c>
    </row>
    <row r="20" spans="1:27" ht="13.5">
      <c r="A20" s="5" t="s">
        <v>47</v>
      </c>
      <c r="B20" s="3"/>
      <c r="C20" s="22"/>
      <c r="D20" s="22"/>
      <c r="E20" s="23">
        <v>13292250</v>
      </c>
      <c r="F20" s="24">
        <v>13292250</v>
      </c>
      <c r="G20" s="24">
        <v>974812</v>
      </c>
      <c r="H20" s="24">
        <v>847109</v>
      </c>
      <c r="I20" s="24">
        <v>846590</v>
      </c>
      <c r="J20" s="24">
        <v>2668511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2668511</v>
      </c>
      <c r="X20" s="24">
        <v>3323064</v>
      </c>
      <c r="Y20" s="24">
        <v>-654553</v>
      </c>
      <c r="Z20" s="6">
        <v>-19.7</v>
      </c>
      <c r="AA20" s="22">
        <v>13292250</v>
      </c>
    </row>
    <row r="21" spans="1:27" ht="13.5">
      <c r="A21" s="5" t="s">
        <v>48</v>
      </c>
      <c r="B21" s="3"/>
      <c r="C21" s="22"/>
      <c r="D21" s="22"/>
      <c r="E21" s="23">
        <v>3898681</v>
      </c>
      <c r="F21" s="24">
        <v>3898681</v>
      </c>
      <c r="G21" s="24">
        <v>202040</v>
      </c>
      <c r="H21" s="24">
        <v>190619</v>
      </c>
      <c r="I21" s="24">
        <v>165335</v>
      </c>
      <c r="J21" s="24">
        <v>557994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557994</v>
      </c>
      <c r="X21" s="24">
        <v>974670</v>
      </c>
      <c r="Y21" s="24">
        <v>-416676</v>
      </c>
      <c r="Z21" s="6">
        <v>-42.75</v>
      </c>
      <c r="AA21" s="22">
        <v>3898681</v>
      </c>
    </row>
    <row r="22" spans="1:27" ht="13.5">
      <c r="A22" s="5" t="s">
        <v>49</v>
      </c>
      <c r="B22" s="3"/>
      <c r="C22" s="25"/>
      <c r="D22" s="25"/>
      <c r="E22" s="26">
        <v>3261416</v>
      </c>
      <c r="F22" s="27">
        <v>3261416</v>
      </c>
      <c r="G22" s="27">
        <v>189590</v>
      </c>
      <c r="H22" s="27">
        <v>192379</v>
      </c>
      <c r="I22" s="27">
        <v>194670</v>
      </c>
      <c r="J22" s="27">
        <v>576639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576639</v>
      </c>
      <c r="X22" s="27">
        <v>815355</v>
      </c>
      <c r="Y22" s="27">
        <v>-238716</v>
      </c>
      <c r="Z22" s="7">
        <v>-29.28</v>
      </c>
      <c r="AA22" s="25">
        <v>3261416</v>
      </c>
    </row>
    <row r="23" spans="1:27" ht="13.5">
      <c r="A23" s="5" t="s">
        <v>50</v>
      </c>
      <c r="B23" s="3"/>
      <c r="C23" s="22"/>
      <c r="D23" s="22"/>
      <c r="E23" s="23">
        <v>1949650</v>
      </c>
      <c r="F23" s="24">
        <v>1949650</v>
      </c>
      <c r="G23" s="24">
        <v>114298</v>
      </c>
      <c r="H23" s="24">
        <v>128186</v>
      </c>
      <c r="I23" s="24">
        <v>127829</v>
      </c>
      <c r="J23" s="24">
        <v>370313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370313</v>
      </c>
      <c r="X23" s="24">
        <v>487413</v>
      </c>
      <c r="Y23" s="24">
        <v>-117100</v>
      </c>
      <c r="Z23" s="6">
        <v>-24.02</v>
      </c>
      <c r="AA23" s="22">
        <v>1949650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74015048</v>
      </c>
      <c r="D25" s="40">
        <f>+D5+D9+D15+D19+D24</f>
        <v>0</v>
      </c>
      <c r="E25" s="41">
        <f t="shared" si="4"/>
        <v>69375697</v>
      </c>
      <c r="F25" s="42">
        <f t="shared" si="4"/>
        <v>69375697</v>
      </c>
      <c r="G25" s="42">
        <f t="shared" si="4"/>
        <v>8535709</v>
      </c>
      <c r="H25" s="42">
        <f t="shared" si="4"/>
        <v>2329677</v>
      </c>
      <c r="I25" s="42">
        <f t="shared" si="4"/>
        <v>8905080</v>
      </c>
      <c r="J25" s="42">
        <f t="shared" si="4"/>
        <v>19770466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19770466</v>
      </c>
      <c r="X25" s="42">
        <f t="shared" si="4"/>
        <v>17343930</v>
      </c>
      <c r="Y25" s="42">
        <f t="shared" si="4"/>
        <v>2426536</v>
      </c>
      <c r="Z25" s="43">
        <f>+IF(X25&lt;&gt;0,+(Y25/X25)*100,0)</f>
        <v>13.990692997492493</v>
      </c>
      <c r="AA25" s="40">
        <f>+AA5+AA9+AA15+AA19+AA24</f>
        <v>69375697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57924483</v>
      </c>
      <c r="D28" s="19">
        <f>SUM(D29:D31)</f>
        <v>0</v>
      </c>
      <c r="E28" s="20">
        <f t="shared" si="5"/>
        <v>27189400</v>
      </c>
      <c r="F28" s="21">
        <f t="shared" si="5"/>
        <v>27189400</v>
      </c>
      <c r="G28" s="21">
        <f t="shared" si="5"/>
        <v>1268138</v>
      </c>
      <c r="H28" s="21">
        <f t="shared" si="5"/>
        <v>1226478</v>
      </c>
      <c r="I28" s="21">
        <f t="shared" si="5"/>
        <v>1988302</v>
      </c>
      <c r="J28" s="21">
        <f t="shared" si="5"/>
        <v>4482918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4482918</v>
      </c>
      <c r="X28" s="21">
        <f t="shared" si="5"/>
        <v>6797349</v>
      </c>
      <c r="Y28" s="21">
        <f t="shared" si="5"/>
        <v>-2314431</v>
      </c>
      <c r="Z28" s="4">
        <f>+IF(X28&lt;&gt;0,+(Y28/X28)*100,0)</f>
        <v>-34.049024112194324</v>
      </c>
      <c r="AA28" s="19">
        <f>SUM(AA29:AA31)</f>
        <v>27189400</v>
      </c>
    </row>
    <row r="29" spans="1:27" ht="13.5">
      <c r="A29" s="5" t="s">
        <v>33</v>
      </c>
      <c r="B29" s="3"/>
      <c r="C29" s="22">
        <v>57924483</v>
      </c>
      <c r="D29" s="22"/>
      <c r="E29" s="23">
        <v>4567618</v>
      </c>
      <c r="F29" s="24">
        <v>4567618</v>
      </c>
      <c r="G29" s="24">
        <v>369194</v>
      </c>
      <c r="H29" s="24">
        <v>403828</v>
      </c>
      <c r="I29" s="24">
        <v>386882</v>
      </c>
      <c r="J29" s="24">
        <v>1159904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1159904</v>
      </c>
      <c r="X29" s="24">
        <v>1141905</v>
      </c>
      <c r="Y29" s="24">
        <v>17999</v>
      </c>
      <c r="Z29" s="6">
        <v>1.58</v>
      </c>
      <c r="AA29" s="22">
        <v>4567618</v>
      </c>
    </row>
    <row r="30" spans="1:27" ht="13.5">
      <c r="A30" s="5" t="s">
        <v>34</v>
      </c>
      <c r="B30" s="3"/>
      <c r="C30" s="25"/>
      <c r="D30" s="25"/>
      <c r="E30" s="26">
        <v>19462252</v>
      </c>
      <c r="F30" s="27">
        <v>19462252</v>
      </c>
      <c r="G30" s="27">
        <v>410032</v>
      </c>
      <c r="H30" s="27">
        <v>617030</v>
      </c>
      <c r="I30" s="27">
        <v>1344121</v>
      </c>
      <c r="J30" s="27">
        <v>2371183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2371183</v>
      </c>
      <c r="X30" s="27">
        <v>4865562</v>
      </c>
      <c r="Y30" s="27">
        <v>-2494379</v>
      </c>
      <c r="Z30" s="7">
        <v>-51.27</v>
      </c>
      <c r="AA30" s="25">
        <v>19462252</v>
      </c>
    </row>
    <row r="31" spans="1:27" ht="13.5">
      <c r="A31" s="5" t="s">
        <v>35</v>
      </c>
      <c r="B31" s="3"/>
      <c r="C31" s="22"/>
      <c r="D31" s="22"/>
      <c r="E31" s="23">
        <v>3159530</v>
      </c>
      <c r="F31" s="24">
        <v>3159530</v>
      </c>
      <c r="G31" s="24">
        <v>488912</v>
      </c>
      <c r="H31" s="24">
        <v>205620</v>
      </c>
      <c r="I31" s="24">
        <v>257299</v>
      </c>
      <c r="J31" s="24">
        <v>951831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951831</v>
      </c>
      <c r="X31" s="24">
        <v>789882</v>
      </c>
      <c r="Y31" s="24">
        <v>161949</v>
      </c>
      <c r="Z31" s="6">
        <v>20.5</v>
      </c>
      <c r="AA31" s="22">
        <v>3159530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5236383</v>
      </c>
      <c r="F32" s="21">
        <f t="shared" si="6"/>
        <v>5236383</v>
      </c>
      <c r="G32" s="21">
        <f t="shared" si="6"/>
        <v>331804</v>
      </c>
      <c r="H32" s="21">
        <f t="shared" si="6"/>
        <v>900399</v>
      </c>
      <c r="I32" s="21">
        <f t="shared" si="6"/>
        <v>999970</v>
      </c>
      <c r="J32" s="21">
        <f t="shared" si="6"/>
        <v>2232173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2232173</v>
      </c>
      <c r="X32" s="21">
        <f t="shared" si="6"/>
        <v>1309098</v>
      </c>
      <c r="Y32" s="21">
        <f t="shared" si="6"/>
        <v>923075</v>
      </c>
      <c r="Z32" s="4">
        <f>+IF(X32&lt;&gt;0,+(Y32/X32)*100,0)</f>
        <v>70.51229166953124</v>
      </c>
      <c r="AA32" s="19">
        <f>SUM(AA33:AA37)</f>
        <v>5236383</v>
      </c>
    </row>
    <row r="33" spans="1:27" ht="13.5">
      <c r="A33" s="5" t="s">
        <v>37</v>
      </c>
      <c r="B33" s="3"/>
      <c r="C33" s="22"/>
      <c r="D33" s="22"/>
      <c r="E33" s="23">
        <v>2176842</v>
      </c>
      <c r="F33" s="24">
        <v>2176842</v>
      </c>
      <c r="G33" s="24">
        <v>152514</v>
      </c>
      <c r="H33" s="24">
        <v>187071</v>
      </c>
      <c r="I33" s="24">
        <v>162797</v>
      </c>
      <c r="J33" s="24">
        <v>502382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502382</v>
      </c>
      <c r="X33" s="24">
        <v>544212</v>
      </c>
      <c r="Y33" s="24">
        <v>-41830</v>
      </c>
      <c r="Z33" s="6">
        <v>-7.69</v>
      </c>
      <c r="AA33" s="22">
        <v>2176842</v>
      </c>
    </row>
    <row r="34" spans="1:27" ht="13.5">
      <c r="A34" s="5" t="s">
        <v>38</v>
      </c>
      <c r="B34" s="3"/>
      <c r="C34" s="22"/>
      <c r="D34" s="22"/>
      <c r="E34" s="23">
        <v>287280</v>
      </c>
      <c r="F34" s="24">
        <v>287280</v>
      </c>
      <c r="G34" s="24">
        <v>18464</v>
      </c>
      <c r="H34" s="24">
        <v>31693</v>
      </c>
      <c r="I34" s="24">
        <v>30808</v>
      </c>
      <c r="J34" s="24">
        <v>80965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80965</v>
      </c>
      <c r="X34" s="24">
        <v>71820</v>
      </c>
      <c r="Y34" s="24">
        <v>9145</v>
      </c>
      <c r="Z34" s="6">
        <v>12.73</v>
      </c>
      <c r="AA34" s="22">
        <v>287280</v>
      </c>
    </row>
    <row r="35" spans="1:27" ht="13.5">
      <c r="A35" s="5" t="s">
        <v>39</v>
      </c>
      <c r="B35" s="3"/>
      <c r="C35" s="22"/>
      <c r="D35" s="22"/>
      <c r="E35" s="23">
        <v>2772261</v>
      </c>
      <c r="F35" s="24">
        <v>2772261</v>
      </c>
      <c r="G35" s="24">
        <v>160826</v>
      </c>
      <c r="H35" s="24">
        <v>681635</v>
      </c>
      <c r="I35" s="24">
        <v>806365</v>
      </c>
      <c r="J35" s="24">
        <v>1648826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1648826</v>
      </c>
      <c r="X35" s="24">
        <v>693066</v>
      </c>
      <c r="Y35" s="24">
        <v>955760</v>
      </c>
      <c r="Z35" s="6">
        <v>137.9</v>
      </c>
      <c r="AA35" s="22">
        <v>2772261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3772770</v>
      </c>
      <c r="F38" s="21">
        <f t="shared" si="7"/>
        <v>3772770</v>
      </c>
      <c r="G38" s="21">
        <f t="shared" si="7"/>
        <v>217928</v>
      </c>
      <c r="H38" s="21">
        <f t="shared" si="7"/>
        <v>303022</v>
      </c>
      <c r="I38" s="21">
        <f t="shared" si="7"/>
        <v>261004</v>
      </c>
      <c r="J38" s="21">
        <f t="shared" si="7"/>
        <v>781954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781954</v>
      </c>
      <c r="X38" s="21">
        <f t="shared" si="7"/>
        <v>943194</v>
      </c>
      <c r="Y38" s="21">
        <f t="shared" si="7"/>
        <v>-161240</v>
      </c>
      <c r="Z38" s="4">
        <f>+IF(X38&lt;&gt;0,+(Y38/X38)*100,0)</f>
        <v>-17.095104506602034</v>
      </c>
      <c r="AA38" s="19">
        <f>SUM(AA39:AA41)</f>
        <v>3772770</v>
      </c>
    </row>
    <row r="39" spans="1:27" ht="13.5">
      <c r="A39" s="5" t="s">
        <v>43</v>
      </c>
      <c r="B39" s="3"/>
      <c r="C39" s="22"/>
      <c r="D39" s="22"/>
      <c r="E39" s="23">
        <v>434710</v>
      </c>
      <c r="F39" s="24">
        <v>434710</v>
      </c>
      <c r="G39" s="24">
        <v>32006</v>
      </c>
      <c r="H39" s="24">
        <v>32571</v>
      </c>
      <c r="I39" s="24">
        <v>33994</v>
      </c>
      <c r="J39" s="24">
        <v>98571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98571</v>
      </c>
      <c r="X39" s="24">
        <v>108678</v>
      </c>
      <c r="Y39" s="24">
        <v>-10107</v>
      </c>
      <c r="Z39" s="6">
        <v>-9.3</v>
      </c>
      <c r="AA39" s="22">
        <v>434710</v>
      </c>
    </row>
    <row r="40" spans="1:27" ht="13.5">
      <c r="A40" s="5" t="s">
        <v>44</v>
      </c>
      <c r="B40" s="3"/>
      <c r="C40" s="22"/>
      <c r="D40" s="22"/>
      <c r="E40" s="23">
        <v>3338060</v>
      </c>
      <c r="F40" s="24">
        <v>3338060</v>
      </c>
      <c r="G40" s="24">
        <v>185922</v>
      </c>
      <c r="H40" s="24">
        <v>270451</v>
      </c>
      <c r="I40" s="24">
        <v>227010</v>
      </c>
      <c r="J40" s="24">
        <v>683383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683383</v>
      </c>
      <c r="X40" s="24">
        <v>834516</v>
      </c>
      <c r="Y40" s="24">
        <v>-151133</v>
      </c>
      <c r="Z40" s="6">
        <v>-18.11</v>
      </c>
      <c r="AA40" s="22">
        <v>3338060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16166805</v>
      </c>
      <c r="F42" s="21">
        <f t="shared" si="8"/>
        <v>16166805</v>
      </c>
      <c r="G42" s="21">
        <f t="shared" si="8"/>
        <v>1241561</v>
      </c>
      <c r="H42" s="21">
        <f t="shared" si="8"/>
        <v>2170813</v>
      </c>
      <c r="I42" s="21">
        <f t="shared" si="8"/>
        <v>570301</v>
      </c>
      <c r="J42" s="21">
        <f t="shared" si="8"/>
        <v>3982675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3982675</v>
      </c>
      <c r="X42" s="21">
        <f t="shared" si="8"/>
        <v>4041702</v>
      </c>
      <c r="Y42" s="21">
        <f t="shared" si="8"/>
        <v>-59027</v>
      </c>
      <c r="Z42" s="4">
        <f>+IF(X42&lt;&gt;0,+(Y42/X42)*100,0)</f>
        <v>-1.460449088032715</v>
      </c>
      <c r="AA42" s="19">
        <f>SUM(AA43:AA46)</f>
        <v>16166805</v>
      </c>
    </row>
    <row r="43" spans="1:27" ht="13.5">
      <c r="A43" s="5" t="s">
        <v>47</v>
      </c>
      <c r="B43" s="3"/>
      <c r="C43" s="22"/>
      <c r="D43" s="22"/>
      <c r="E43" s="23">
        <v>10376450</v>
      </c>
      <c r="F43" s="24">
        <v>10376450</v>
      </c>
      <c r="G43" s="24">
        <v>844695</v>
      </c>
      <c r="H43" s="24">
        <v>1774618</v>
      </c>
      <c r="I43" s="24">
        <v>124770</v>
      </c>
      <c r="J43" s="24">
        <v>2744083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2744083</v>
      </c>
      <c r="X43" s="24">
        <v>2594112</v>
      </c>
      <c r="Y43" s="24">
        <v>149971</v>
      </c>
      <c r="Z43" s="6">
        <v>5.78</v>
      </c>
      <c r="AA43" s="22">
        <v>10376450</v>
      </c>
    </row>
    <row r="44" spans="1:27" ht="13.5">
      <c r="A44" s="5" t="s">
        <v>48</v>
      </c>
      <c r="B44" s="3"/>
      <c r="C44" s="22"/>
      <c r="D44" s="22"/>
      <c r="E44" s="23">
        <v>1514300</v>
      </c>
      <c r="F44" s="24">
        <v>1514300</v>
      </c>
      <c r="G44" s="24">
        <v>109692</v>
      </c>
      <c r="H44" s="24">
        <v>109200</v>
      </c>
      <c r="I44" s="24">
        <v>122794</v>
      </c>
      <c r="J44" s="24">
        <v>341686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341686</v>
      </c>
      <c r="X44" s="24">
        <v>378576</v>
      </c>
      <c r="Y44" s="24">
        <v>-36890</v>
      </c>
      <c r="Z44" s="6">
        <v>-9.74</v>
      </c>
      <c r="AA44" s="22">
        <v>1514300</v>
      </c>
    </row>
    <row r="45" spans="1:27" ht="13.5">
      <c r="A45" s="5" t="s">
        <v>49</v>
      </c>
      <c r="B45" s="3"/>
      <c r="C45" s="25"/>
      <c r="D45" s="25"/>
      <c r="E45" s="26">
        <v>2611033</v>
      </c>
      <c r="F45" s="27">
        <v>2611033</v>
      </c>
      <c r="G45" s="27">
        <v>159918</v>
      </c>
      <c r="H45" s="27">
        <v>169353</v>
      </c>
      <c r="I45" s="27">
        <v>182555</v>
      </c>
      <c r="J45" s="27">
        <v>511826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511826</v>
      </c>
      <c r="X45" s="27">
        <v>652758</v>
      </c>
      <c r="Y45" s="27">
        <v>-140932</v>
      </c>
      <c r="Z45" s="7">
        <v>-21.59</v>
      </c>
      <c r="AA45" s="25">
        <v>2611033</v>
      </c>
    </row>
    <row r="46" spans="1:27" ht="13.5">
      <c r="A46" s="5" t="s">
        <v>50</v>
      </c>
      <c r="B46" s="3"/>
      <c r="C46" s="22"/>
      <c r="D46" s="22"/>
      <c r="E46" s="23">
        <v>1665022</v>
      </c>
      <c r="F46" s="24">
        <v>1665022</v>
      </c>
      <c r="G46" s="24">
        <v>127256</v>
      </c>
      <c r="H46" s="24">
        <v>117642</v>
      </c>
      <c r="I46" s="24">
        <v>140182</v>
      </c>
      <c r="J46" s="24">
        <v>385080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385080</v>
      </c>
      <c r="X46" s="24">
        <v>416256</v>
      </c>
      <c r="Y46" s="24">
        <v>-31176</v>
      </c>
      <c r="Z46" s="6">
        <v>-7.49</v>
      </c>
      <c r="AA46" s="22">
        <v>1665022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57924483</v>
      </c>
      <c r="D48" s="40">
        <f>+D28+D32+D38+D42+D47</f>
        <v>0</v>
      </c>
      <c r="E48" s="41">
        <f t="shared" si="9"/>
        <v>52365358</v>
      </c>
      <c r="F48" s="42">
        <f t="shared" si="9"/>
        <v>52365358</v>
      </c>
      <c r="G48" s="42">
        <f t="shared" si="9"/>
        <v>3059431</v>
      </c>
      <c r="H48" s="42">
        <f t="shared" si="9"/>
        <v>4600712</v>
      </c>
      <c r="I48" s="42">
        <f t="shared" si="9"/>
        <v>3819577</v>
      </c>
      <c r="J48" s="42">
        <f t="shared" si="9"/>
        <v>11479720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11479720</v>
      </c>
      <c r="X48" s="42">
        <f t="shared" si="9"/>
        <v>13091343</v>
      </c>
      <c r="Y48" s="42">
        <f t="shared" si="9"/>
        <v>-1611623</v>
      </c>
      <c r="Z48" s="43">
        <f>+IF(X48&lt;&gt;0,+(Y48/X48)*100,0)</f>
        <v>-12.310600982649374</v>
      </c>
      <c r="AA48" s="40">
        <f>+AA28+AA32+AA38+AA42+AA47</f>
        <v>52365358</v>
      </c>
    </row>
    <row r="49" spans="1:27" ht="13.5">
      <c r="A49" s="14" t="s">
        <v>58</v>
      </c>
      <c r="B49" s="15"/>
      <c r="C49" s="44">
        <f aca="true" t="shared" si="10" ref="C49:Y49">+C25-C48</f>
        <v>16090565</v>
      </c>
      <c r="D49" s="44">
        <f>+D25-D48</f>
        <v>0</v>
      </c>
      <c r="E49" s="45">
        <f t="shared" si="10"/>
        <v>17010339</v>
      </c>
      <c r="F49" s="46">
        <f t="shared" si="10"/>
        <v>17010339</v>
      </c>
      <c r="G49" s="46">
        <f t="shared" si="10"/>
        <v>5476278</v>
      </c>
      <c r="H49" s="46">
        <f t="shared" si="10"/>
        <v>-2271035</v>
      </c>
      <c r="I49" s="46">
        <f t="shared" si="10"/>
        <v>5085503</v>
      </c>
      <c r="J49" s="46">
        <f t="shared" si="10"/>
        <v>8290746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8290746</v>
      </c>
      <c r="X49" s="46">
        <f>IF(F25=F48,0,X25-X48)</f>
        <v>4252587</v>
      </c>
      <c r="Y49" s="46">
        <f t="shared" si="10"/>
        <v>4038159</v>
      </c>
      <c r="Z49" s="47">
        <f>+IF(X49&lt;&gt;0,+(Y49/X49)*100,0)</f>
        <v>94.95770456900705</v>
      </c>
      <c r="AA49" s="44">
        <f>+AA25-AA48</f>
        <v>17010339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56139766</v>
      </c>
      <c r="D5" s="19">
        <f>SUM(D6:D8)</f>
        <v>0</v>
      </c>
      <c r="E5" s="20">
        <f t="shared" si="0"/>
        <v>72467865</v>
      </c>
      <c r="F5" s="21">
        <f t="shared" si="0"/>
        <v>72933148</v>
      </c>
      <c r="G5" s="21">
        <f t="shared" si="0"/>
        <v>40352971</v>
      </c>
      <c r="H5" s="21">
        <f t="shared" si="0"/>
        <v>671102</v>
      </c>
      <c r="I5" s="21">
        <f t="shared" si="0"/>
        <v>960931</v>
      </c>
      <c r="J5" s="21">
        <f t="shared" si="0"/>
        <v>41985004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41985004</v>
      </c>
      <c r="X5" s="21">
        <f t="shared" si="0"/>
        <v>18116967</v>
      </c>
      <c r="Y5" s="21">
        <f t="shared" si="0"/>
        <v>23868037</v>
      </c>
      <c r="Z5" s="4">
        <f>+IF(X5&lt;&gt;0,+(Y5/X5)*100,0)</f>
        <v>131.7441103690259</v>
      </c>
      <c r="AA5" s="19">
        <f>SUM(AA6:AA8)</f>
        <v>72933148</v>
      </c>
    </row>
    <row r="6" spans="1:27" ht="13.5">
      <c r="A6" s="5" t="s">
        <v>33</v>
      </c>
      <c r="B6" s="3"/>
      <c r="C6" s="22">
        <v>24111817</v>
      </c>
      <c r="D6" s="22"/>
      <c r="E6" s="23">
        <v>38468530</v>
      </c>
      <c r="F6" s="24">
        <v>38468530</v>
      </c>
      <c r="G6" s="24">
        <v>15546486</v>
      </c>
      <c r="H6" s="24">
        <v>129021</v>
      </c>
      <c r="I6" s="24">
        <v>297446</v>
      </c>
      <c r="J6" s="24">
        <v>15972953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15972953</v>
      </c>
      <c r="X6" s="24">
        <v>9772134</v>
      </c>
      <c r="Y6" s="24">
        <v>6200819</v>
      </c>
      <c r="Z6" s="6">
        <v>63.45</v>
      </c>
      <c r="AA6" s="22">
        <v>38468530</v>
      </c>
    </row>
    <row r="7" spans="1:27" ht="13.5">
      <c r="A7" s="5" t="s">
        <v>34</v>
      </c>
      <c r="B7" s="3"/>
      <c r="C7" s="25">
        <v>31717212</v>
      </c>
      <c r="D7" s="25"/>
      <c r="E7" s="26">
        <v>33513875</v>
      </c>
      <c r="F7" s="27">
        <v>33979158</v>
      </c>
      <c r="G7" s="27">
        <v>24780247</v>
      </c>
      <c r="H7" s="27">
        <v>513883</v>
      </c>
      <c r="I7" s="27">
        <v>637094</v>
      </c>
      <c r="J7" s="27">
        <v>25931224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25931224</v>
      </c>
      <c r="X7" s="27">
        <v>8223468</v>
      </c>
      <c r="Y7" s="27">
        <v>17707756</v>
      </c>
      <c r="Z7" s="7">
        <v>215.33</v>
      </c>
      <c r="AA7" s="25">
        <v>33979158</v>
      </c>
    </row>
    <row r="8" spans="1:27" ht="13.5">
      <c r="A8" s="5" t="s">
        <v>35</v>
      </c>
      <c r="B8" s="3"/>
      <c r="C8" s="22">
        <v>310737</v>
      </c>
      <c r="D8" s="22"/>
      <c r="E8" s="23">
        <v>485460</v>
      </c>
      <c r="F8" s="24">
        <v>485460</v>
      </c>
      <c r="G8" s="24">
        <v>26238</v>
      </c>
      <c r="H8" s="24">
        <v>28198</v>
      </c>
      <c r="I8" s="24">
        <v>26391</v>
      </c>
      <c r="J8" s="24">
        <v>80827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80827</v>
      </c>
      <c r="X8" s="24">
        <v>121365</v>
      </c>
      <c r="Y8" s="24">
        <v>-40538</v>
      </c>
      <c r="Z8" s="6">
        <v>-33.4</v>
      </c>
      <c r="AA8" s="22">
        <v>485460</v>
      </c>
    </row>
    <row r="9" spans="1:27" ht="13.5">
      <c r="A9" s="2" t="s">
        <v>36</v>
      </c>
      <c r="B9" s="3"/>
      <c r="C9" s="19">
        <f aca="true" t="shared" si="1" ref="C9:Y9">SUM(C10:C14)</f>
        <v>70101040</v>
      </c>
      <c r="D9" s="19">
        <f>SUM(D10:D14)</f>
        <v>0</v>
      </c>
      <c r="E9" s="20">
        <f t="shared" si="1"/>
        <v>30912332</v>
      </c>
      <c r="F9" s="21">
        <f t="shared" si="1"/>
        <v>31322399</v>
      </c>
      <c r="G9" s="21">
        <f t="shared" si="1"/>
        <v>1477498</v>
      </c>
      <c r="H9" s="21">
        <f t="shared" si="1"/>
        <v>3378069</v>
      </c>
      <c r="I9" s="21">
        <f t="shared" si="1"/>
        <v>644164</v>
      </c>
      <c r="J9" s="21">
        <f t="shared" si="1"/>
        <v>5499731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5499731</v>
      </c>
      <c r="X9" s="21">
        <f t="shared" si="1"/>
        <v>7728084</v>
      </c>
      <c r="Y9" s="21">
        <f t="shared" si="1"/>
        <v>-2228353</v>
      </c>
      <c r="Z9" s="4">
        <f>+IF(X9&lt;&gt;0,+(Y9/X9)*100,0)</f>
        <v>-28.83448213037022</v>
      </c>
      <c r="AA9" s="19">
        <f>SUM(AA10:AA14)</f>
        <v>31322399</v>
      </c>
    </row>
    <row r="10" spans="1:27" ht="13.5">
      <c r="A10" s="5" t="s">
        <v>37</v>
      </c>
      <c r="B10" s="3"/>
      <c r="C10" s="22">
        <v>4160576</v>
      </c>
      <c r="D10" s="22"/>
      <c r="E10" s="23">
        <v>6086530</v>
      </c>
      <c r="F10" s="24">
        <v>6342737</v>
      </c>
      <c r="G10" s="24">
        <v>312927</v>
      </c>
      <c r="H10" s="24">
        <v>308767</v>
      </c>
      <c r="I10" s="24">
        <v>222158</v>
      </c>
      <c r="J10" s="24">
        <v>843852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843852</v>
      </c>
      <c r="X10" s="24">
        <v>1521633</v>
      </c>
      <c r="Y10" s="24">
        <v>-677781</v>
      </c>
      <c r="Z10" s="6">
        <v>-44.54</v>
      </c>
      <c r="AA10" s="22">
        <v>6342737</v>
      </c>
    </row>
    <row r="11" spans="1:27" ht="13.5">
      <c r="A11" s="5" t="s">
        <v>38</v>
      </c>
      <c r="B11" s="3"/>
      <c r="C11" s="22">
        <v>1266148</v>
      </c>
      <c r="D11" s="22"/>
      <c r="E11" s="23">
        <v>3226240</v>
      </c>
      <c r="F11" s="24">
        <v>3226240</v>
      </c>
      <c r="G11" s="24">
        <v>35348</v>
      </c>
      <c r="H11" s="24">
        <v>622</v>
      </c>
      <c r="I11" s="24">
        <v>867</v>
      </c>
      <c r="J11" s="24">
        <v>36837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36837</v>
      </c>
      <c r="X11" s="24">
        <v>806559</v>
      </c>
      <c r="Y11" s="24">
        <v>-769722</v>
      </c>
      <c r="Z11" s="6">
        <v>-95.43</v>
      </c>
      <c r="AA11" s="22">
        <v>3226240</v>
      </c>
    </row>
    <row r="12" spans="1:27" ht="13.5">
      <c r="A12" s="5" t="s">
        <v>39</v>
      </c>
      <c r="B12" s="3"/>
      <c r="C12" s="22">
        <v>35814854</v>
      </c>
      <c r="D12" s="22"/>
      <c r="E12" s="23">
        <v>16220050</v>
      </c>
      <c r="F12" s="24">
        <v>16220050</v>
      </c>
      <c r="G12" s="24">
        <v>479679</v>
      </c>
      <c r="H12" s="24">
        <v>516901</v>
      </c>
      <c r="I12" s="24">
        <v>413723</v>
      </c>
      <c r="J12" s="24">
        <v>1410303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1410303</v>
      </c>
      <c r="X12" s="24">
        <v>4055013</v>
      </c>
      <c r="Y12" s="24">
        <v>-2644710</v>
      </c>
      <c r="Z12" s="6">
        <v>-65.22</v>
      </c>
      <c r="AA12" s="22">
        <v>16220050</v>
      </c>
    </row>
    <row r="13" spans="1:27" ht="13.5">
      <c r="A13" s="5" t="s">
        <v>40</v>
      </c>
      <c r="B13" s="3"/>
      <c r="C13" s="22">
        <v>28859462</v>
      </c>
      <c r="D13" s="22"/>
      <c r="E13" s="23">
        <v>5379512</v>
      </c>
      <c r="F13" s="24">
        <v>5533372</v>
      </c>
      <c r="G13" s="24">
        <v>649544</v>
      </c>
      <c r="H13" s="24">
        <v>2551779</v>
      </c>
      <c r="I13" s="24">
        <v>7416</v>
      </c>
      <c r="J13" s="24">
        <v>3208739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3208739</v>
      </c>
      <c r="X13" s="24">
        <v>1344879</v>
      </c>
      <c r="Y13" s="24">
        <v>1863860</v>
      </c>
      <c r="Z13" s="6">
        <v>138.59</v>
      </c>
      <c r="AA13" s="22">
        <v>5533372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8703328</v>
      </c>
      <c r="D15" s="19">
        <f>SUM(D16:D18)</f>
        <v>0</v>
      </c>
      <c r="E15" s="20">
        <f t="shared" si="2"/>
        <v>8966895</v>
      </c>
      <c r="F15" s="21">
        <f t="shared" si="2"/>
        <v>8966895</v>
      </c>
      <c r="G15" s="21">
        <f t="shared" si="2"/>
        <v>148549</v>
      </c>
      <c r="H15" s="21">
        <f t="shared" si="2"/>
        <v>171397</v>
      </c>
      <c r="I15" s="21">
        <f t="shared" si="2"/>
        <v>113062</v>
      </c>
      <c r="J15" s="21">
        <f t="shared" si="2"/>
        <v>433008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433008</v>
      </c>
      <c r="X15" s="21">
        <f t="shared" si="2"/>
        <v>2241726</v>
      </c>
      <c r="Y15" s="21">
        <f t="shared" si="2"/>
        <v>-1808718</v>
      </c>
      <c r="Z15" s="4">
        <f>+IF(X15&lt;&gt;0,+(Y15/X15)*100,0)</f>
        <v>-80.68416925172835</v>
      </c>
      <c r="AA15" s="19">
        <f>SUM(AA16:AA18)</f>
        <v>8966895</v>
      </c>
    </row>
    <row r="16" spans="1:27" ht="13.5">
      <c r="A16" s="5" t="s">
        <v>43</v>
      </c>
      <c r="B16" s="3"/>
      <c r="C16" s="22">
        <v>385741</v>
      </c>
      <c r="D16" s="22"/>
      <c r="E16" s="23">
        <v>452000</v>
      </c>
      <c r="F16" s="24">
        <v>452000</v>
      </c>
      <c r="G16" s="24">
        <v>25897</v>
      </c>
      <c r="H16" s="24">
        <v>30281</v>
      </c>
      <c r="I16" s="24">
        <v>30344</v>
      </c>
      <c r="J16" s="24">
        <v>86522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86522</v>
      </c>
      <c r="X16" s="24">
        <v>113001</v>
      </c>
      <c r="Y16" s="24">
        <v>-26479</v>
      </c>
      <c r="Z16" s="6">
        <v>-23.43</v>
      </c>
      <c r="AA16" s="22">
        <v>452000</v>
      </c>
    </row>
    <row r="17" spans="1:27" ht="13.5">
      <c r="A17" s="5" t="s">
        <v>44</v>
      </c>
      <c r="B17" s="3"/>
      <c r="C17" s="22">
        <v>8317587</v>
      </c>
      <c r="D17" s="22"/>
      <c r="E17" s="23">
        <v>8514895</v>
      </c>
      <c r="F17" s="24">
        <v>8514895</v>
      </c>
      <c r="G17" s="24">
        <v>122652</v>
      </c>
      <c r="H17" s="24">
        <v>141116</v>
      </c>
      <c r="I17" s="24">
        <v>82718</v>
      </c>
      <c r="J17" s="24">
        <v>346486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346486</v>
      </c>
      <c r="X17" s="24">
        <v>2128725</v>
      </c>
      <c r="Y17" s="24">
        <v>-1782239</v>
      </c>
      <c r="Z17" s="6">
        <v>-83.72</v>
      </c>
      <c r="AA17" s="22">
        <v>8514895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119124009</v>
      </c>
      <c r="D19" s="19">
        <f>SUM(D20:D23)</f>
        <v>0</v>
      </c>
      <c r="E19" s="20">
        <f t="shared" si="3"/>
        <v>142815893</v>
      </c>
      <c r="F19" s="21">
        <f t="shared" si="3"/>
        <v>147436998</v>
      </c>
      <c r="G19" s="21">
        <f t="shared" si="3"/>
        <v>6659932</v>
      </c>
      <c r="H19" s="21">
        <f t="shared" si="3"/>
        <v>8570050</v>
      </c>
      <c r="I19" s="21">
        <f t="shared" si="3"/>
        <v>8493010</v>
      </c>
      <c r="J19" s="21">
        <f t="shared" si="3"/>
        <v>23722992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23722992</v>
      </c>
      <c r="X19" s="21">
        <f t="shared" si="3"/>
        <v>35703975</v>
      </c>
      <c r="Y19" s="21">
        <f t="shared" si="3"/>
        <v>-11980983</v>
      </c>
      <c r="Z19" s="4">
        <f>+IF(X19&lt;&gt;0,+(Y19/X19)*100,0)</f>
        <v>-33.55644014426965</v>
      </c>
      <c r="AA19" s="19">
        <f>SUM(AA20:AA23)</f>
        <v>147436998</v>
      </c>
    </row>
    <row r="20" spans="1:27" ht="13.5">
      <c r="A20" s="5" t="s">
        <v>47</v>
      </c>
      <c r="B20" s="3"/>
      <c r="C20" s="22">
        <v>73327577</v>
      </c>
      <c r="D20" s="22"/>
      <c r="E20" s="23">
        <v>101800978</v>
      </c>
      <c r="F20" s="24">
        <v>106422083</v>
      </c>
      <c r="G20" s="24">
        <v>3499416</v>
      </c>
      <c r="H20" s="24">
        <v>6268321</v>
      </c>
      <c r="I20" s="24">
        <v>5927538</v>
      </c>
      <c r="J20" s="24">
        <v>15695275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15695275</v>
      </c>
      <c r="X20" s="24">
        <v>25450245</v>
      </c>
      <c r="Y20" s="24">
        <v>-9754970</v>
      </c>
      <c r="Z20" s="6">
        <v>-38.33</v>
      </c>
      <c r="AA20" s="22">
        <v>106422083</v>
      </c>
    </row>
    <row r="21" spans="1:27" ht="13.5">
      <c r="A21" s="5" t="s">
        <v>48</v>
      </c>
      <c r="B21" s="3"/>
      <c r="C21" s="22">
        <v>21270759</v>
      </c>
      <c r="D21" s="22"/>
      <c r="E21" s="23">
        <v>18470552</v>
      </c>
      <c r="F21" s="24">
        <v>18470552</v>
      </c>
      <c r="G21" s="24">
        <v>82115</v>
      </c>
      <c r="H21" s="24">
        <v>866601</v>
      </c>
      <c r="I21" s="24">
        <v>1143729</v>
      </c>
      <c r="J21" s="24">
        <v>2092445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2092445</v>
      </c>
      <c r="X21" s="24">
        <v>4617639</v>
      </c>
      <c r="Y21" s="24">
        <v>-2525194</v>
      </c>
      <c r="Z21" s="6">
        <v>-54.69</v>
      </c>
      <c r="AA21" s="22">
        <v>18470552</v>
      </c>
    </row>
    <row r="22" spans="1:27" ht="13.5">
      <c r="A22" s="5" t="s">
        <v>49</v>
      </c>
      <c r="B22" s="3"/>
      <c r="C22" s="25">
        <v>17156047</v>
      </c>
      <c r="D22" s="25"/>
      <c r="E22" s="26">
        <v>16228569</v>
      </c>
      <c r="F22" s="27">
        <v>16228569</v>
      </c>
      <c r="G22" s="27">
        <v>2246050</v>
      </c>
      <c r="H22" s="27">
        <v>922188</v>
      </c>
      <c r="I22" s="27">
        <v>912134</v>
      </c>
      <c r="J22" s="27">
        <v>4080372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4080372</v>
      </c>
      <c r="X22" s="27">
        <v>4069641</v>
      </c>
      <c r="Y22" s="27">
        <v>10731</v>
      </c>
      <c r="Z22" s="7">
        <v>0.26</v>
      </c>
      <c r="AA22" s="25">
        <v>16228569</v>
      </c>
    </row>
    <row r="23" spans="1:27" ht="13.5">
      <c r="A23" s="5" t="s">
        <v>50</v>
      </c>
      <c r="B23" s="3"/>
      <c r="C23" s="22">
        <v>7369626</v>
      </c>
      <c r="D23" s="22"/>
      <c r="E23" s="23">
        <v>6315794</v>
      </c>
      <c r="F23" s="24">
        <v>6315794</v>
      </c>
      <c r="G23" s="24">
        <v>832351</v>
      </c>
      <c r="H23" s="24">
        <v>512940</v>
      </c>
      <c r="I23" s="24">
        <v>509609</v>
      </c>
      <c r="J23" s="24">
        <v>1854900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1854900</v>
      </c>
      <c r="X23" s="24">
        <v>1566450</v>
      </c>
      <c r="Y23" s="24">
        <v>288450</v>
      </c>
      <c r="Z23" s="6">
        <v>18.41</v>
      </c>
      <c r="AA23" s="22">
        <v>6315794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254068143</v>
      </c>
      <c r="D25" s="40">
        <f>+D5+D9+D15+D19+D24</f>
        <v>0</v>
      </c>
      <c r="E25" s="41">
        <f t="shared" si="4"/>
        <v>255162985</v>
      </c>
      <c r="F25" s="42">
        <f t="shared" si="4"/>
        <v>260659440</v>
      </c>
      <c r="G25" s="42">
        <f t="shared" si="4"/>
        <v>48638950</v>
      </c>
      <c r="H25" s="42">
        <f t="shared" si="4"/>
        <v>12790618</v>
      </c>
      <c r="I25" s="42">
        <f t="shared" si="4"/>
        <v>10211167</v>
      </c>
      <c r="J25" s="42">
        <f t="shared" si="4"/>
        <v>71640735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71640735</v>
      </c>
      <c r="X25" s="42">
        <f t="shared" si="4"/>
        <v>63790752</v>
      </c>
      <c r="Y25" s="42">
        <f t="shared" si="4"/>
        <v>7849983</v>
      </c>
      <c r="Z25" s="43">
        <f>+IF(X25&lt;&gt;0,+(Y25/X25)*100,0)</f>
        <v>12.305832356389214</v>
      </c>
      <c r="AA25" s="40">
        <f>+AA5+AA9+AA15+AA19+AA24</f>
        <v>260659440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43480874</v>
      </c>
      <c r="D28" s="19">
        <f>SUM(D29:D31)</f>
        <v>0</v>
      </c>
      <c r="E28" s="20">
        <f t="shared" si="5"/>
        <v>43258312</v>
      </c>
      <c r="F28" s="21">
        <f t="shared" si="5"/>
        <v>43723595</v>
      </c>
      <c r="G28" s="21">
        <f t="shared" si="5"/>
        <v>2999158</v>
      </c>
      <c r="H28" s="21">
        <f t="shared" si="5"/>
        <v>3325954</v>
      </c>
      <c r="I28" s="21">
        <f t="shared" si="5"/>
        <v>3229245</v>
      </c>
      <c r="J28" s="21">
        <f t="shared" si="5"/>
        <v>9554357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9554357</v>
      </c>
      <c r="X28" s="21">
        <f t="shared" si="5"/>
        <v>10814577</v>
      </c>
      <c r="Y28" s="21">
        <f t="shared" si="5"/>
        <v>-1260220</v>
      </c>
      <c r="Z28" s="4">
        <f>+IF(X28&lt;&gt;0,+(Y28/X28)*100,0)</f>
        <v>-11.652975423819166</v>
      </c>
      <c r="AA28" s="19">
        <f>SUM(AA29:AA31)</f>
        <v>43723595</v>
      </c>
    </row>
    <row r="29" spans="1:27" ht="13.5">
      <c r="A29" s="5" t="s">
        <v>33</v>
      </c>
      <c r="B29" s="3"/>
      <c r="C29" s="22">
        <v>16477449</v>
      </c>
      <c r="D29" s="22"/>
      <c r="E29" s="23">
        <v>14980154</v>
      </c>
      <c r="F29" s="24">
        <v>14980154</v>
      </c>
      <c r="G29" s="24">
        <v>892180</v>
      </c>
      <c r="H29" s="24">
        <v>1224883</v>
      </c>
      <c r="I29" s="24">
        <v>843785</v>
      </c>
      <c r="J29" s="24">
        <v>2960848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2960848</v>
      </c>
      <c r="X29" s="24">
        <v>3745038</v>
      </c>
      <c r="Y29" s="24">
        <v>-784190</v>
      </c>
      <c r="Z29" s="6">
        <v>-20.94</v>
      </c>
      <c r="AA29" s="22">
        <v>14980154</v>
      </c>
    </row>
    <row r="30" spans="1:27" ht="13.5">
      <c r="A30" s="5" t="s">
        <v>34</v>
      </c>
      <c r="B30" s="3"/>
      <c r="C30" s="25">
        <v>14299203</v>
      </c>
      <c r="D30" s="25"/>
      <c r="E30" s="26">
        <v>15169433</v>
      </c>
      <c r="F30" s="27">
        <v>15634716</v>
      </c>
      <c r="G30" s="27">
        <v>929227</v>
      </c>
      <c r="H30" s="27">
        <v>1269639</v>
      </c>
      <c r="I30" s="27">
        <v>1475075</v>
      </c>
      <c r="J30" s="27">
        <v>3673941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3673941</v>
      </c>
      <c r="X30" s="27">
        <v>3792357</v>
      </c>
      <c r="Y30" s="27">
        <v>-118416</v>
      </c>
      <c r="Z30" s="7">
        <v>-3.12</v>
      </c>
      <c r="AA30" s="25">
        <v>15634716</v>
      </c>
    </row>
    <row r="31" spans="1:27" ht="13.5">
      <c r="A31" s="5" t="s">
        <v>35</v>
      </c>
      <c r="B31" s="3"/>
      <c r="C31" s="22">
        <v>12704222</v>
      </c>
      <c r="D31" s="22"/>
      <c r="E31" s="23">
        <v>13108725</v>
      </c>
      <c r="F31" s="24">
        <v>13108725</v>
      </c>
      <c r="G31" s="24">
        <v>1177751</v>
      </c>
      <c r="H31" s="24">
        <v>831432</v>
      </c>
      <c r="I31" s="24">
        <v>910385</v>
      </c>
      <c r="J31" s="24">
        <v>2919568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2919568</v>
      </c>
      <c r="X31" s="24">
        <v>3277182</v>
      </c>
      <c r="Y31" s="24">
        <v>-357614</v>
      </c>
      <c r="Z31" s="6">
        <v>-10.91</v>
      </c>
      <c r="AA31" s="22">
        <v>13108725</v>
      </c>
    </row>
    <row r="32" spans="1:27" ht="13.5">
      <c r="A32" s="2" t="s">
        <v>36</v>
      </c>
      <c r="B32" s="3"/>
      <c r="C32" s="19">
        <f aca="true" t="shared" si="6" ref="C32:Y32">SUM(C33:C37)</f>
        <v>82014263</v>
      </c>
      <c r="D32" s="19">
        <f>SUM(D33:D37)</f>
        <v>0</v>
      </c>
      <c r="E32" s="20">
        <f t="shared" si="6"/>
        <v>37041503</v>
      </c>
      <c r="F32" s="21">
        <f t="shared" si="6"/>
        <v>37451570</v>
      </c>
      <c r="G32" s="21">
        <f t="shared" si="6"/>
        <v>2467372</v>
      </c>
      <c r="H32" s="21">
        <f t="shared" si="6"/>
        <v>4480193</v>
      </c>
      <c r="I32" s="21">
        <f t="shared" si="6"/>
        <v>2422843</v>
      </c>
      <c r="J32" s="21">
        <f t="shared" si="6"/>
        <v>9370408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9370408</v>
      </c>
      <c r="X32" s="21">
        <f t="shared" si="6"/>
        <v>9260376</v>
      </c>
      <c r="Y32" s="21">
        <f t="shared" si="6"/>
        <v>110032</v>
      </c>
      <c r="Z32" s="4">
        <f>+IF(X32&lt;&gt;0,+(Y32/X32)*100,0)</f>
        <v>1.18820229329781</v>
      </c>
      <c r="AA32" s="19">
        <f>SUM(AA33:AA37)</f>
        <v>37451570</v>
      </c>
    </row>
    <row r="33" spans="1:27" ht="13.5">
      <c r="A33" s="5" t="s">
        <v>37</v>
      </c>
      <c r="B33" s="3"/>
      <c r="C33" s="22">
        <v>7319642</v>
      </c>
      <c r="D33" s="22"/>
      <c r="E33" s="23">
        <v>9231434</v>
      </c>
      <c r="F33" s="24">
        <v>9487641</v>
      </c>
      <c r="G33" s="24">
        <v>527580</v>
      </c>
      <c r="H33" s="24">
        <v>558057</v>
      </c>
      <c r="I33" s="24">
        <v>733171</v>
      </c>
      <c r="J33" s="24">
        <v>1818808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1818808</v>
      </c>
      <c r="X33" s="24">
        <v>2307858</v>
      </c>
      <c r="Y33" s="24">
        <v>-489050</v>
      </c>
      <c r="Z33" s="6">
        <v>-21.19</v>
      </c>
      <c r="AA33" s="22">
        <v>9487641</v>
      </c>
    </row>
    <row r="34" spans="1:27" ht="13.5">
      <c r="A34" s="5" t="s">
        <v>38</v>
      </c>
      <c r="B34" s="3"/>
      <c r="C34" s="22">
        <v>7099273</v>
      </c>
      <c r="D34" s="22"/>
      <c r="E34" s="23">
        <v>6826674</v>
      </c>
      <c r="F34" s="24">
        <v>6826674</v>
      </c>
      <c r="G34" s="24">
        <v>483099</v>
      </c>
      <c r="H34" s="24">
        <v>523471</v>
      </c>
      <c r="I34" s="24">
        <v>632724</v>
      </c>
      <c r="J34" s="24">
        <v>1639294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1639294</v>
      </c>
      <c r="X34" s="24">
        <v>1706670</v>
      </c>
      <c r="Y34" s="24">
        <v>-67376</v>
      </c>
      <c r="Z34" s="6">
        <v>-3.95</v>
      </c>
      <c r="AA34" s="22">
        <v>6826674</v>
      </c>
    </row>
    <row r="35" spans="1:27" ht="13.5">
      <c r="A35" s="5" t="s">
        <v>39</v>
      </c>
      <c r="B35" s="3"/>
      <c r="C35" s="22">
        <v>37854451</v>
      </c>
      <c r="D35" s="22"/>
      <c r="E35" s="23">
        <v>14569973</v>
      </c>
      <c r="F35" s="24">
        <v>14569973</v>
      </c>
      <c r="G35" s="24">
        <v>735879</v>
      </c>
      <c r="H35" s="24">
        <v>729594</v>
      </c>
      <c r="I35" s="24">
        <v>981646</v>
      </c>
      <c r="J35" s="24">
        <v>2447119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2447119</v>
      </c>
      <c r="X35" s="24">
        <v>3642492</v>
      </c>
      <c r="Y35" s="24">
        <v>-1195373</v>
      </c>
      <c r="Z35" s="6">
        <v>-32.82</v>
      </c>
      <c r="AA35" s="22">
        <v>14569973</v>
      </c>
    </row>
    <row r="36" spans="1:27" ht="13.5">
      <c r="A36" s="5" t="s">
        <v>40</v>
      </c>
      <c r="B36" s="3"/>
      <c r="C36" s="22">
        <v>29740897</v>
      </c>
      <c r="D36" s="22"/>
      <c r="E36" s="23">
        <v>6413422</v>
      </c>
      <c r="F36" s="24">
        <v>6567282</v>
      </c>
      <c r="G36" s="24">
        <v>720814</v>
      </c>
      <c r="H36" s="24">
        <v>2669071</v>
      </c>
      <c r="I36" s="24">
        <v>75302</v>
      </c>
      <c r="J36" s="24">
        <v>3465187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3465187</v>
      </c>
      <c r="X36" s="24">
        <v>1603356</v>
      </c>
      <c r="Y36" s="24">
        <v>1861831</v>
      </c>
      <c r="Z36" s="6">
        <v>116.12</v>
      </c>
      <c r="AA36" s="22">
        <v>6567282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20388399</v>
      </c>
      <c r="D38" s="19">
        <f>SUM(D39:D41)</f>
        <v>0</v>
      </c>
      <c r="E38" s="20">
        <f t="shared" si="7"/>
        <v>27563642</v>
      </c>
      <c r="F38" s="21">
        <f t="shared" si="7"/>
        <v>27563642</v>
      </c>
      <c r="G38" s="21">
        <f t="shared" si="7"/>
        <v>1415721</v>
      </c>
      <c r="H38" s="21">
        <f t="shared" si="7"/>
        <v>1775087</v>
      </c>
      <c r="I38" s="21">
        <f t="shared" si="7"/>
        <v>1882901</v>
      </c>
      <c r="J38" s="21">
        <f t="shared" si="7"/>
        <v>5073709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5073709</v>
      </c>
      <c r="X38" s="21">
        <f t="shared" si="7"/>
        <v>6890910</v>
      </c>
      <c r="Y38" s="21">
        <f t="shared" si="7"/>
        <v>-1817201</v>
      </c>
      <c r="Z38" s="4">
        <f>+IF(X38&lt;&gt;0,+(Y38/X38)*100,0)</f>
        <v>-26.370987286149433</v>
      </c>
      <c r="AA38" s="19">
        <f>SUM(AA39:AA41)</f>
        <v>27563642</v>
      </c>
    </row>
    <row r="39" spans="1:27" ht="13.5">
      <c r="A39" s="5" t="s">
        <v>43</v>
      </c>
      <c r="B39" s="3"/>
      <c r="C39" s="22">
        <v>4299688</v>
      </c>
      <c r="D39" s="22"/>
      <c r="E39" s="23">
        <v>4805471</v>
      </c>
      <c r="F39" s="24">
        <v>4805471</v>
      </c>
      <c r="G39" s="24">
        <v>275591</v>
      </c>
      <c r="H39" s="24">
        <v>351231</v>
      </c>
      <c r="I39" s="24">
        <v>300544</v>
      </c>
      <c r="J39" s="24">
        <v>927366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927366</v>
      </c>
      <c r="X39" s="24">
        <v>1201368</v>
      </c>
      <c r="Y39" s="24">
        <v>-274002</v>
      </c>
      <c r="Z39" s="6">
        <v>-22.81</v>
      </c>
      <c r="AA39" s="22">
        <v>4805471</v>
      </c>
    </row>
    <row r="40" spans="1:27" ht="13.5">
      <c r="A40" s="5" t="s">
        <v>44</v>
      </c>
      <c r="B40" s="3"/>
      <c r="C40" s="22">
        <v>16088711</v>
      </c>
      <c r="D40" s="22"/>
      <c r="E40" s="23">
        <v>22758171</v>
      </c>
      <c r="F40" s="24">
        <v>22758171</v>
      </c>
      <c r="G40" s="24">
        <v>1140130</v>
      </c>
      <c r="H40" s="24">
        <v>1423856</v>
      </c>
      <c r="I40" s="24">
        <v>1582357</v>
      </c>
      <c r="J40" s="24">
        <v>4146343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4146343</v>
      </c>
      <c r="X40" s="24">
        <v>5689542</v>
      </c>
      <c r="Y40" s="24">
        <v>-1543199</v>
      </c>
      <c r="Z40" s="6">
        <v>-27.12</v>
      </c>
      <c r="AA40" s="22">
        <v>22758171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98008218</v>
      </c>
      <c r="D42" s="19">
        <f>SUM(D43:D46)</f>
        <v>0</v>
      </c>
      <c r="E42" s="20">
        <f t="shared" si="8"/>
        <v>137449030</v>
      </c>
      <c r="F42" s="21">
        <f t="shared" si="8"/>
        <v>137449030</v>
      </c>
      <c r="G42" s="21">
        <f t="shared" si="8"/>
        <v>3205450</v>
      </c>
      <c r="H42" s="21">
        <f t="shared" si="8"/>
        <v>11096269</v>
      </c>
      <c r="I42" s="21">
        <f t="shared" si="8"/>
        <v>9708935</v>
      </c>
      <c r="J42" s="21">
        <f t="shared" si="8"/>
        <v>24010654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24010654</v>
      </c>
      <c r="X42" s="21">
        <f t="shared" si="8"/>
        <v>34362258</v>
      </c>
      <c r="Y42" s="21">
        <f t="shared" si="8"/>
        <v>-10351604</v>
      </c>
      <c r="Z42" s="4">
        <f>+IF(X42&lt;&gt;0,+(Y42/X42)*100,0)</f>
        <v>-30.12492368807661</v>
      </c>
      <c r="AA42" s="19">
        <f>SUM(AA43:AA46)</f>
        <v>137449030</v>
      </c>
    </row>
    <row r="43" spans="1:27" ht="13.5">
      <c r="A43" s="5" t="s">
        <v>47</v>
      </c>
      <c r="B43" s="3"/>
      <c r="C43" s="22">
        <v>64108416</v>
      </c>
      <c r="D43" s="22"/>
      <c r="E43" s="23">
        <v>97542993</v>
      </c>
      <c r="F43" s="24">
        <v>97542993</v>
      </c>
      <c r="G43" s="24">
        <v>1101953</v>
      </c>
      <c r="H43" s="24">
        <v>7415979</v>
      </c>
      <c r="I43" s="24">
        <v>6694371</v>
      </c>
      <c r="J43" s="24">
        <v>15212303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15212303</v>
      </c>
      <c r="X43" s="24">
        <v>24385749</v>
      </c>
      <c r="Y43" s="24">
        <v>-9173446</v>
      </c>
      <c r="Z43" s="6">
        <v>-37.62</v>
      </c>
      <c r="AA43" s="22">
        <v>97542993</v>
      </c>
    </row>
    <row r="44" spans="1:27" ht="13.5">
      <c r="A44" s="5" t="s">
        <v>48</v>
      </c>
      <c r="B44" s="3"/>
      <c r="C44" s="22">
        <v>18443635</v>
      </c>
      <c r="D44" s="22"/>
      <c r="E44" s="23">
        <v>22752036</v>
      </c>
      <c r="F44" s="24">
        <v>22752036</v>
      </c>
      <c r="G44" s="24">
        <v>786803</v>
      </c>
      <c r="H44" s="24">
        <v>1894870</v>
      </c>
      <c r="I44" s="24">
        <v>1168696</v>
      </c>
      <c r="J44" s="24">
        <v>3850369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3850369</v>
      </c>
      <c r="X44" s="24">
        <v>5688009</v>
      </c>
      <c r="Y44" s="24">
        <v>-1837640</v>
      </c>
      <c r="Z44" s="6">
        <v>-32.31</v>
      </c>
      <c r="AA44" s="22">
        <v>22752036</v>
      </c>
    </row>
    <row r="45" spans="1:27" ht="13.5">
      <c r="A45" s="5" t="s">
        <v>49</v>
      </c>
      <c r="B45" s="3"/>
      <c r="C45" s="25">
        <v>5045194</v>
      </c>
      <c r="D45" s="25"/>
      <c r="E45" s="26">
        <v>6340857</v>
      </c>
      <c r="F45" s="27">
        <v>6340857</v>
      </c>
      <c r="G45" s="27">
        <v>532561</v>
      </c>
      <c r="H45" s="27">
        <v>785240</v>
      </c>
      <c r="I45" s="27">
        <v>638075</v>
      </c>
      <c r="J45" s="27">
        <v>1955876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1955876</v>
      </c>
      <c r="X45" s="27">
        <v>1585215</v>
      </c>
      <c r="Y45" s="27">
        <v>370661</v>
      </c>
      <c r="Z45" s="7">
        <v>23.38</v>
      </c>
      <c r="AA45" s="25">
        <v>6340857</v>
      </c>
    </row>
    <row r="46" spans="1:27" ht="13.5">
      <c r="A46" s="5" t="s">
        <v>50</v>
      </c>
      <c r="B46" s="3"/>
      <c r="C46" s="22">
        <v>10410973</v>
      </c>
      <c r="D46" s="22"/>
      <c r="E46" s="23">
        <v>10813144</v>
      </c>
      <c r="F46" s="24">
        <v>10813144</v>
      </c>
      <c r="G46" s="24">
        <v>784133</v>
      </c>
      <c r="H46" s="24">
        <v>1000180</v>
      </c>
      <c r="I46" s="24">
        <v>1207793</v>
      </c>
      <c r="J46" s="24">
        <v>2992106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2992106</v>
      </c>
      <c r="X46" s="24">
        <v>2703285</v>
      </c>
      <c r="Y46" s="24">
        <v>288821</v>
      </c>
      <c r="Z46" s="6">
        <v>10.68</v>
      </c>
      <c r="AA46" s="22">
        <v>10813144</v>
      </c>
    </row>
    <row r="47" spans="1:27" ht="13.5">
      <c r="A47" s="2" t="s">
        <v>51</v>
      </c>
      <c r="B47" s="8" t="s">
        <v>52</v>
      </c>
      <c r="C47" s="19">
        <v>291963</v>
      </c>
      <c r="D47" s="19"/>
      <c r="E47" s="20">
        <v>331738</v>
      </c>
      <c r="F47" s="21">
        <v>331738</v>
      </c>
      <c r="G47" s="21">
        <v>19015</v>
      </c>
      <c r="H47" s="21">
        <v>20104</v>
      </c>
      <c r="I47" s="21">
        <v>21579</v>
      </c>
      <c r="J47" s="21">
        <v>60698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60698</v>
      </c>
      <c r="X47" s="21">
        <v>82935</v>
      </c>
      <c r="Y47" s="21">
        <v>-22237</v>
      </c>
      <c r="Z47" s="4">
        <v>-26.81</v>
      </c>
      <c r="AA47" s="19">
        <v>331738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244183717</v>
      </c>
      <c r="D48" s="40">
        <f>+D28+D32+D38+D42+D47</f>
        <v>0</v>
      </c>
      <c r="E48" s="41">
        <f t="shared" si="9"/>
        <v>245644225</v>
      </c>
      <c r="F48" s="42">
        <f t="shared" si="9"/>
        <v>246519575</v>
      </c>
      <c r="G48" s="42">
        <f t="shared" si="9"/>
        <v>10106716</v>
      </c>
      <c r="H48" s="42">
        <f t="shared" si="9"/>
        <v>20697607</v>
      </c>
      <c r="I48" s="42">
        <f t="shared" si="9"/>
        <v>17265503</v>
      </c>
      <c r="J48" s="42">
        <f t="shared" si="9"/>
        <v>48069826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48069826</v>
      </c>
      <c r="X48" s="42">
        <f t="shared" si="9"/>
        <v>61411056</v>
      </c>
      <c r="Y48" s="42">
        <f t="shared" si="9"/>
        <v>-13341230</v>
      </c>
      <c r="Z48" s="43">
        <f>+IF(X48&lt;&gt;0,+(Y48/X48)*100,0)</f>
        <v>-21.72447580123032</v>
      </c>
      <c r="AA48" s="40">
        <f>+AA28+AA32+AA38+AA42+AA47</f>
        <v>246519575</v>
      </c>
    </row>
    <row r="49" spans="1:27" ht="13.5">
      <c r="A49" s="14" t="s">
        <v>58</v>
      </c>
      <c r="B49" s="15"/>
      <c r="C49" s="44">
        <f aca="true" t="shared" si="10" ref="C49:Y49">+C25-C48</f>
        <v>9884426</v>
      </c>
      <c r="D49" s="44">
        <f>+D25-D48</f>
        <v>0</v>
      </c>
      <c r="E49" s="45">
        <f t="shared" si="10"/>
        <v>9518760</v>
      </c>
      <c r="F49" s="46">
        <f t="shared" si="10"/>
        <v>14139865</v>
      </c>
      <c r="G49" s="46">
        <f t="shared" si="10"/>
        <v>38532234</v>
      </c>
      <c r="H49" s="46">
        <f t="shared" si="10"/>
        <v>-7906989</v>
      </c>
      <c r="I49" s="46">
        <f t="shared" si="10"/>
        <v>-7054336</v>
      </c>
      <c r="J49" s="46">
        <f t="shared" si="10"/>
        <v>23570909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23570909</v>
      </c>
      <c r="X49" s="46">
        <f>IF(F25=F48,0,X25-X48)</f>
        <v>2379696</v>
      </c>
      <c r="Y49" s="46">
        <f t="shared" si="10"/>
        <v>21191213</v>
      </c>
      <c r="Z49" s="47">
        <f>+IF(X49&lt;&gt;0,+(Y49/X49)*100,0)</f>
        <v>890.5008454861461</v>
      </c>
      <c r="AA49" s="44">
        <f>+AA25-AA48</f>
        <v>14139865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205391428</v>
      </c>
      <c r="D5" s="19">
        <f>SUM(D6:D8)</f>
        <v>0</v>
      </c>
      <c r="E5" s="20">
        <f t="shared" si="0"/>
        <v>129578069</v>
      </c>
      <c r="F5" s="21">
        <f t="shared" si="0"/>
        <v>129578069</v>
      </c>
      <c r="G5" s="21">
        <f t="shared" si="0"/>
        <v>8691596</v>
      </c>
      <c r="H5" s="21">
        <f t="shared" si="0"/>
        <v>3185181</v>
      </c>
      <c r="I5" s="21">
        <f t="shared" si="0"/>
        <v>2706307</v>
      </c>
      <c r="J5" s="21">
        <f t="shared" si="0"/>
        <v>14583084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14583084</v>
      </c>
      <c r="X5" s="21">
        <f t="shared" si="0"/>
        <v>13178559</v>
      </c>
      <c r="Y5" s="21">
        <f t="shared" si="0"/>
        <v>1404525</v>
      </c>
      <c r="Z5" s="4">
        <f>+IF(X5&lt;&gt;0,+(Y5/X5)*100,0)</f>
        <v>10.657652327542031</v>
      </c>
      <c r="AA5" s="19">
        <f>SUM(AA6:AA8)</f>
        <v>129578069</v>
      </c>
    </row>
    <row r="6" spans="1:27" ht="13.5">
      <c r="A6" s="5" t="s">
        <v>33</v>
      </c>
      <c r="B6" s="3"/>
      <c r="C6" s="22">
        <v>175201085</v>
      </c>
      <c r="D6" s="22"/>
      <c r="E6" s="23"/>
      <c r="F6" s="24"/>
      <c r="G6" s="24">
        <v>2036000</v>
      </c>
      <c r="H6" s="24"/>
      <c r="I6" s="24"/>
      <c r="J6" s="24">
        <v>2036000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2036000</v>
      </c>
      <c r="X6" s="24">
        <v>2036000</v>
      </c>
      <c r="Y6" s="24"/>
      <c r="Z6" s="6">
        <v>0</v>
      </c>
      <c r="AA6" s="22"/>
    </row>
    <row r="7" spans="1:27" ht="13.5">
      <c r="A7" s="5" t="s">
        <v>34</v>
      </c>
      <c r="B7" s="3"/>
      <c r="C7" s="25">
        <v>30190343</v>
      </c>
      <c r="D7" s="25"/>
      <c r="E7" s="26">
        <v>129578069</v>
      </c>
      <c r="F7" s="27">
        <v>129578069</v>
      </c>
      <c r="G7" s="27">
        <v>6339490</v>
      </c>
      <c r="H7" s="27">
        <v>2557291</v>
      </c>
      <c r="I7" s="27">
        <v>2680155</v>
      </c>
      <c r="J7" s="27">
        <v>11576936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11576936</v>
      </c>
      <c r="X7" s="27">
        <v>10362559</v>
      </c>
      <c r="Y7" s="27">
        <v>1214377</v>
      </c>
      <c r="Z7" s="7">
        <v>11.72</v>
      </c>
      <c r="AA7" s="25">
        <v>129578069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316106</v>
      </c>
      <c r="H8" s="24">
        <v>627890</v>
      </c>
      <c r="I8" s="24">
        <v>26152</v>
      </c>
      <c r="J8" s="24">
        <v>970148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970148</v>
      </c>
      <c r="X8" s="24">
        <v>780000</v>
      </c>
      <c r="Y8" s="24">
        <v>190148</v>
      </c>
      <c r="Z8" s="6">
        <v>24.38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4657561</v>
      </c>
      <c r="F9" s="21">
        <f t="shared" si="1"/>
        <v>4657561</v>
      </c>
      <c r="G9" s="21">
        <f t="shared" si="1"/>
        <v>4201693</v>
      </c>
      <c r="H9" s="21">
        <f t="shared" si="1"/>
        <v>465081</v>
      </c>
      <c r="I9" s="21">
        <f t="shared" si="1"/>
        <v>1516783</v>
      </c>
      <c r="J9" s="21">
        <f t="shared" si="1"/>
        <v>6183557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6183557</v>
      </c>
      <c r="X9" s="21">
        <f t="shared" si="1"/>
        <v>7637000</v>
      </c>
      <c r="Y9" s="21">
        <f t="shared" si="1"/>
        <v>-1453443</v>
      </c>
      <c r="Z9" s="4">
        <f>+IF(X9&lt;&gt;0,+(Y9/X9)*100,0)</f>
        <v>-19.0315961765091</v>
      </c>
      <c r="AA9" s="19">
        <f>SUM(AA10:AA14)</f>
        <v>4657561</v>
      </c>
    </row>
    <row r="10" spans="1:27" ht="13.5">
      <c r="A10" s="5" t="s">
        <v>37</v>
      </c>
      <c r="B10" s="3"/>
      <c r="C10" s="22"/>
      <c r="D10" s="22"/>
      <c r="E10" s="23">
        <v>4657561</v>
      </c>
      <c r="F10" s="24">
        <v>4657561</v>
      </c>
      <c r="G10" s="24">
        <v>4201693</v>
      </c>
      <c r="H10" s="24">
        <v>465081</v>
      </c>
      <c r="I10" s="24">
        <v>1516783</v>
      </c>
      <c r="J10" s="24">
        <v>6183557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6183557</v>
      </c>
      <c r="X10" s="24">
        <v>7637000</v>
      </c>
      <c r="Y10" s="24">
        <v>-1453443</v>
      </c>
      <c r="Z10" s="6">
        <v>-19.03</v>
      </c>
      <c r="AA10" s="22">
        <v>4657561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114495</v>
      </c>
      <c r="H15" s="21">
        <f t="shared" si="2"/>
        <v>62392</v>
      </c>
      <c r="I15" s="21">
        <f t="shared" si="2"/>
        <v>43856</v>
      </c>
      <c r="J15" s="21">
        <f t="shared" si="2"/>
        <v>220743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220743</v>
      </c>
      <c r="X15" s="21">
        <f t="shared" si="2"/>
        <v>256000</v>
      </c>
      <c r="Y15" s="21">
        <f t="shared" si="2"/>
        <v>-35257</v>
      </c>
      <c r="Z15" s="4">
        <f>+IF(X15&lt;&gt;0,+(Y15/X15)*100,0)</f>
        <v>-13.772265625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114495</v>
      </c>
      <c r="H16" s="24">
        <v>62392</v>
      </c>
      <c r="I16" s="24">
        <v>43856</v>
      </c>
      <c r="J16" s="24">
        <v>220743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220743</v>
      </c>
      <c r="X16" s="24">
        <v>77000</v>
      </c>
      <c r="Y16" s="24">
        <v>143743</v>
      </c>
      <c r="Z16" s="6">
        <v>186.68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179000</v>
      </c>
      <c r="Y17" s="24">
        <v>-179000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94090970</v>
      </c>
      <c r="F19" s="21">
        <f t="shared" si="3"/>
        <v>94090970</v>
      </c>
      <c r="G19" s="21">
        <f t="shared" si="3"/>
        <v>16910089</v>
      </c>
      <c r="H19" s="21">
        <f t="shared" si="3"/>
        <v>8690905</v>
      </c>
      <c r="I19" s="21">
        <f t="shared" si="3"/>
        <v>7688431</v>
      </c>
      <c r="J19" s="21">
        <f t="shared" si="3"/>
        <v>33289425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33289425</v>
      </c>
      <c r="X19" s="21">
        <f t="shared" si="3"/>
        <v>29628842</v>
      </c>
      <c r="Y19" s="21">
        <f t="shared" si="3"/>
        <v>3660583</v>
      </c>
      <c r="Z19" s="4">
        <f>+IF(X19&lt;&gt;0,+(Y19/X19)*100,0)</f>
        <v>12.354796046365903</v>
      </c>
      <c r="AA19" s="19">
        <f>SUM(AA20:AA23)</f>
        <v>94090970</v>
      </c>
    </row>
    <row r="20" spans="1:27" ht="13.5">
      <c r="A20" s="5" t="s">
        <v>47</v>
      </c>
      <c r="B20" s="3"/>
      <c r="C20" s="22"/>
      <c r="D20" s="22"/>
      <c r="E20" s="23">
        <v>62523528</v>
      </c>
      <c r="F20" s="24">
        <v>62523528</v>
      </c>
      <c r="G20" s="24">
        <v>6041564</v>
      </c>
      <c r="H20" s="24">
        <v>6202046</v>
      </c>
      <c r="I20" s="24">
        <v>5119529</v>
      </c>
      <c r="J20" s="24">
        <v>17363139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17363139</v>
      </c>
      <c r="X20" s="24">
        <v>17983141</v>
      </c>
      <c r="Y20" s="24">
        <v>-620002</v>
      </c>
      <c r="Z20" s="6">
        <v>-3.45</v>
      </c>
      <c r="AA20" s="22">
        <v>62523528</v>
      </c>
    </row>
    <row r="21" spans="1:27" ht="13.5">
      <c r="A21" s="5" t="s">
        <v>48</v>
      </c>
      <c r="B21" s="3"/>
      <c r="C21" s="22"/>
      <c r="D21" s="22"/>
      <c r="E21" s="23">
        <v>18378346</v>
      </c>
      <c r="F21" s="24">
        <v>18378346</v>
      </c>
      <c r="G21" s="24">
        <v>2560810</v>
      </c>
      <c r="H21" s="24">
        <v>1355041</v>
      </c>
      <c r="I21" s="24">
        <v>1335659</v>
      </c>
      <c r="J21" s="24">
        <v>5251510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5251510</v>
      </c>
      <c r="X21" s="24">
        <v>5146701</v>
      </c>
      <c r="Y21" s="24">
        <v>104809</v>
      </c>
      <c r="Z21" s="6">
        <v>2.04</v>
      </c>
      <c r="AA21" s="22">
        <v>18378346</v>
      </c>
    </row>
    <row r="22" spans="1:27" ht="13.5">
      <c r="A22" s="5" t="s">
        <v>49</v>
      </c>
      <c r="B22" s="3"/>
      <c r="C22" s="25"/>
      <c r="D22" s="25"/>
      <c r="E22" s="26">
        <v>6637096</v>
      </c>
      <c r="F22" s="27">
        <v>6637096</v>
      </c>
      <c r="G22" s="27">
        <v>2179462</v>
      </c>
      <c r="H22" s="27">
        <v>611774</v>
      </c>
      <c r="I22" s="27">
        <v>710105</v>
      </c>
      <c r="J22" s="27">
        <v>3501341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3501341</v>
      </c>
      <c r="X22" s="27">
        <v>2159000</v>
      </c>
      <c r="Y22" s="27">
        <v>1342341</v>
      </c>
      <c r="Z22" s="7">
        <v>62.17</v>
      </c>
      <c r="AA22" s="25">
        <v>6637096</v>
      </c>
    </row>
    <row r="23" spans="1:27" ht="13.5">
      <c r="A23" s="5" t="s">
        <v>50</v>
      </c>
      <c r="B23" s="3"/>
      <c r="C23" s="22"/>
      <c r="D23" s="22"/>
      <c r="E23" s="23">
        <v>6552000</v>
      </c>
      <c r="F23" s="24">
        <v>6552000</v>
      </c>
      <c r="G23" s="24">
        <v>6128253</v>
      </c>
      <c r="H23" s="24">
        <v>522044</v>
      </c>
      <c r="I23" s="24">
        <v>523138</v>
      </c>
      <c r="J23" s="24">
        <v>7173435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7173435</v>
      </c>
      <c r="X23" s="24">
        <v>4340000</v>
      </c>
      <c r="Y23" s="24">
        <v>2833435</v>
      </c>
      <c r="Z23" s="6">
        <v>65.29</v>
      </c>
      <c r="AA23" s="22">
        <v>6552000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205391428</v>
      </c>
      <c r="D25" s="40">
        <f>+D5+D9+D15+D19+D24</f>
        <v>0</v>
      </c>
      <c r="E25" s="41">
        <f t="shared" si="4"/>
        <v>228326600</v>
      </c>
      <c r="F25" s="42">
        <f t="shared" si="4"/>
        <v>228326600</v>
      </c>
      <c r="G25" s="42">
        <f t="shared" si="4"/>
        <v>29917873</v>
      </c>
      <c r="H25" s="42">
        <f t="shared" si="4"/>
        <v>12403559</v>
      </c>
      <c r="I25" s="42">
        <f t="shared" si="4"/>
        <v>11955377</v>
      </c>
      <c r="J25" s="42">
        <f t="shared" si="4"/>
        <v>54276809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54276809</v>
      </c>
      <c r="X25" s="42">
        <f t="shared" si="4"/>
        <v>50700401</v>
      </c>
      <c r="Y25" s="42">
        <f t="shared" si="4"/>
        <v>3576408</v>
      </c>
      <c r="Z25" s="43">
        <f>+IF(X25&lt;&gt;0,+(Y25/X25)*100,0)</f>
        <v>7.054003379578792</v>
      </c>
      <c r="AA25" s="40">
        <f>+AA5+AA9+AA15+AA19+AA24</f>
        <v>228326600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202298352</v>
      </c>
      <c r="D28" s="19">
        <f>SUM(D29:D31)</f>
        <v>0</v>
      </c>
      <c r="E28" s="20">
        <f t="shared" si="5"/>
        <v>132401628</v>
      </c>
      <c r="F28" s="21">
        <f t="shared" si="5"/>
        <v>132401628</v>
      </c>
      <c r="G28" s="21">
        <f t="shared" si="5"/>
        <v>4219980</v>
      </c>
      <c r="H28" s="21">
        <f t="shared" si="5"/>
        <v>5211461</v>
      </c>
      <c r="I28" s="21">
        <f t="shared" si="5"/>
        <v>5318616</v>
      </c>
      <c r="J28" s="21">
        <f t="shared" si="5"/>
        <v>14750057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14750057</v>
      </c>
      <c r="X28" s="21">
        <f t="shared" si="5"/>
        <v>13225100</v>
      </c>
      <c r="Y28" s="21">
        <f t="shared" si="5"/>
        <v>1524957</v>
      </c>
      <c r="Z28" s="4">
        <f>+IF(X28&lt;&gt;0,+(Y28/X28)*100,0)</f>
        <v>11.530778595246916</v>
      </c>
      <c r="AA28" s="19">
        <f>SUM(AA29:AA31)</f>
        <v>132401628</v>
      </c>
    </row>
    <row r="29" spans="1:27" ht="13.5">
      <c r="A29" s="5" t="s">
        <v>33</v>
      </c>
      <c r="B29" s="3"/>
      <c r="C29" s="22">
        <v>202298352</v>
      </c>
      <c r="D29" s="22"/>
      <c r="E29" s="23">
        <v>4451012</v>
      </c>
      <c r="F29" s="24">
        <v>4451012</v>
      </c>
      <c r="G29" s="24">
        <v>518313</v>
      </c>
      <c r="H29" s="24">
        <v>578861</v>
      </c>
      <c r="I29" s="24">
        <v>747419</v>
      </c>
      <c r="J29" s="24">
        <v>1844593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1844593</v>
      </c>
      <c r="X29" s="24">
        <v>1885000</v>
      </c>
      <c r="Y29" s="24">
        <v>-40407</v>
      </c>
      <c r="Z29" s="6">
        <v>-2.14</v>
      </c>
      <c r="AA29" s="22">
        <v>4451012</v>
      </c>
    </row>
    <row r="30" spans="1:27" ht="13.5">
      <c r="A30" s="5" t="s">
        <v>34</v>
      </c>
      <c r="B30" s="3"/>
      <c r="C30" s="25"/>
      <c r="D30" s="25"/>
      <c r="E30" s="26">
        <v>127950616</v>
      </c>
      <c r="F30" s="27">
        <v>127950616</v>
      </c>
      <c r="G30" s="27">
        <v>2011352</v>
      </c>
      <c r="H30" s="27">
        <v>2478233</v>
      </c>
      <c r="I30" s="27">
        <v>3171783</v>
      </c>
      <c r="J30" s="27">
        <v>7661368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7661368</v>
      </c>
      <c r="X30" s="27">
        <v>6557000</v>
      </c>
      <c r="Y30" s="27">
        <v>1104368</v>
      </c>
      <c r="Z30" s="7">
        <v>16.84</v>
      </c>
      <c r="AA30" s="25">
        <v>127950616</v>
      </c>
    </row>
    <row r="31" spans="1:27" ht="13.5">
      <c r="A31" s="5" t="s">
        <v>35</v>
      </c>
      <c r="B31" s="3"/>
      <c r="C31" s="22"/>
      <c r="D31" s="22"/>
      <c r="E31" s="23"/>
      <c r="F31" s="24"/>
      <c r="G31" s="24">
        <v>1690315</v>
      </c>
      <c r="H31" s="24">
        <v>2154367</v>
      </c>
      <c r="I31" s="24">
        <v>1399414</v>
      </c>
      <c r="J31" s="24">
        <v>5244096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5244096</v>
      </c>
      <c r="X31" s="24">
        <v>4783100</v>
      </c>
      <c r="Y31" s="24">
        <v>460996</v>
      </c>
      <c r="Z31" s="6">
        <v>9.64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1202999</v>
      </c>
      <c r="H32" s="21">
        <f t="shared" si="6"/>
        <v>1340012</v>
      </c>
      <c r="I32" s="21">
        <f t="shared" si="6"/>
        <v>1300959</v>
      </c>
      <c r="J32" s="21">
        <f t="shared" si="6"/>
        <v>3843970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3843970</v>
      </c>
      <c r="X32" s="21">
        <f t="shared" si="6"/>
        <v>5168000</v>
      </c>
      <c r="Y32" s="21">
        <f t="shared" si="6"/>
        <v>-1324030</v>
      </c>
      <c r="Z32" s="4">
        <f>+IF(X32&lt;&gt;0,+(Y32/X32)*100,0)</f>
        <v>-25.619775541795665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1202999</v>
      </c>
      <c r="H33" s="24">
        <v>1340012</v>
      </c>
      <c r="I33" s="24">
        <v>1300959</v>
      </c>
      <c r="J33" s="24">
        <v>3843970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3843970</v>
      </c>
      <c r="X33" s="24">
        <v>5168000</v>
      </c>
      <c r="Y33" s="24">
        <v>-1324030</v>
      </c>
      <c r="Z33" s="6">
        <v>-25.62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2523546</v>
      </c>
      <c r="H38" s="21">
        <f t="shared" si="7"/>
        <v>2751219</v>
      </c>
      <c r="I38" s="21">
        <f t="shared" si="7"/>
        <v>2868506</v>
      </c>
      <c r="J38" s="21">
        <f t="shared" si="7"/>
        <v>8143271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8143271</v>
      </c>
      <c r="X38" s="21">
        <f t="shared" si="7"/>
        <v>1599000</v>
      </c>
      <c r="Y38" s="21">
        <f t="shared" si="7"/>
        <v>6544271</v>
      </c>
      <c r="Z38" s="4">
        <f>+IF(X38&lt;&gt;0,+(Y38/X38)*100,0)</f>
        <v>409.2727329580988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2315213</v>
      </c>
      <c r="H39" s="24">
        <v>2427558</v>
      </c>
      <c r="I39" s="24">
        <v>2462653</v>
      </c>
      <c r="J39" s="24">
        <v>7205424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7205424</v>
      </c>
      <c r="X39" s="24">
        <v>631000</v>
      </c>
      <c r="Y39" s="24">
        <v>6574424</v>
      </c>
      <c r="Z39" s="6">
        <v>1041.91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>
        <v>208333</v>
      </c>
      <c r="H40" s="24">
        <v>323661</v>
      </c>
      <c r="I40" s="24">
        <v>405853</v>
      </c>
      <c r="J40" s="24">
        <v>937847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937847</v>
      </c>
      <c r="X40" s="24">
        <v>968000</v>
      </c>
      <c r="Y40" s="24">
        <v>-30153</v>
      </c>
      <c r="Z40" s="6">
        <v>-3.11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55000000</v>
      </c>
      <c r="F42" s="21">
        <f t="shared" si="8"/>
        <v>55000000</v>
      </c>
      <c r="G42" s="21">
        <f t="shared" si="8"/>
        <v>2003364</v>
      </c>
      <c r="H42" s="21">
        <f t="shared" si="8"/>
        <v>2814218</v>
      </c>
      <c r="I42" s="21">
        <f t="shared" si="8"/>
        <v>2442259</v>
      </c>
      <c r="J42" s="21">
        <f t="shared" si="8"/>
        <v>7259841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7259841</v>
      </c>
      <c r="X42" s="21">
        <f t="shared" si="8"/>
        <v>25235000</v>
      </c>
      <c r="Y42" s="21">
        <f t="shared" si="8"/>
        <v>-17975159</v>
      </c>
      <c r="Z42" s="4">
        <f>+IF(X42&lt;&gt;0,+(Y42/X42)*100,0)</f>
        <v>-71.2310639984149</v>
      </c>
      <c r="AA42" s="19">
        <f>SUM(AA43:AA46)</f>
        <v>55000000</v>
      </c>
    </row>
    <row r="43" spans="1:27" ht="13.5">
      <c r="A43" s="5" t="s">
        <v>47</v>
      </c>
      <c r="B43" s="3"/>
      <c r="C43" s="22"/>
      <c r="D43" s="22"/>
      <c r="E43" s="23">
        <v>55000000</v>
      </c>
      <c r="F43" s="24">
        <v>55000000</v>
      </c>
      <c r="G43" s="24">
        <v>1478269</v>
      </c>
      <c r="H43" s="24">
        <v>1926547</v>
      </c>
      <c r="I43" s="24">
        <v>1555686</v>
      </c>
      <c r="J43" s="24">
        <v>4960502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4960502</v>
      </c>
      <c r="X43" s="24">
        <v>16971000</v>
      </c>
      <c r="Y43" s="24">
        <v>-12010498</v>
      </c>
      <c r="Z43" s="6">
        <v>-70.77</v>
      </c>
      <c r="AA43" s="22">
        <v>55000000</v>
      </c>
    </row>
    <row r="44" spans="1:27" ht="13.5">
      <c r="A44" s="5" t="s">
        <v>48</v>
      </c>
      <c r="B44" s="3"/>
      <c r="C44" s="22"/>
      <c r="D44" s="22"/>
      <c r="E44" s="23"/>
      <c r="F44" s="24"/>
      <c r="G44" s="24">
        <v>241657</v>
      </c>
      <c r="H44" s="24">
        <v>411795</v>
      </c>
      <c r="I44" s="24">
        <v>423138</v>
      </c>
      <c r="J44" s="24">
        <v>1076590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1076590</v>
      </c>
      <c r="X44" s="24">
        <v>5545000</v>
      </c>
      <c r="Y44" s="24">
        <v>-4468410</v>
      </c>
      <c r="Z44" s="6">
        <v>-80.58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208333</v>
      </c>
      <c r="H45" s="27">
        <v>267074</v>
      </c>
      <c r="I45" s="27">
        <v>274853</v>
      </c>
      <c r="J45" s="27">
        <v>750260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750260</v>
      </c>
      <c r="X45" s="27">
        <v>1126000</v>
      </c>
      <c r="Y45" s="27">
        <v>-375740</v>
      </c>
      <c r="Z45" s="7">
        <v>-33.37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>
        <v>75105</v>
      </c>
      <c r="H46" s="24">
        <v>208802</v>
      </c>
      <c r="I46" s="24">
        <v>188582</v>
      </c>
      <c r="J46" s="24">
        <v>472489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472489</v>
      </c>
      <c r="X46" s="24">
        <v>1593000</v>
      </c>
      <c r="Y46" s="24">
        <v>-1120511</v>
      </c>
      <c r="Z46" s="6">
        <v>-70.34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202298352</v>
      </c>
      <c r="D48" s="40">
        <f>+D28+D32+D38+D42+D47</f>
        <v>0</v>
      </c>
      <c r="E48" s="41">
        <f t="shared" si="9"/>
        <v>187401628</v>
      </c>
      <c r="F48" s="42">
        <f t="shared" si="9"/>
        <v>187401628</v>
      </c>
      <c r="G48" s="42">
        <f t="shared" si="9"/>
        <v>9949889</v>
      </c>
      <c r="H48" s="42">
        <f t="shared" si="9"/>
        <v>12116910</v>
      </c>
      <c r="I48" s="42">
        <f t="shared" si="9"/>
        <v>11930340</v>
      </c>
      <c r="J48" s="42">
        <f t="shared" si="9"/>
        <v>33997139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33997139</v>
      </c>
      <c r="X48" s="42">
        <f t="shared" si="9"/>
        <v>45227100</v>
      </c>
      <c r="Y48" s="42">
        <f t="shared" si="9"/>
        <v>-11229961</v>
      </c>
      <c r="Z48" s="43">
        <f>+IF(X48&lt;&gt;0,+(Y48/X48)*100,0)</f>
        <v>-24.830159351362347</v>
      </c>
      <c r="AA48" s="40">
        <f>+AA28+AA32+AA38+AA42+AA47</f>
        <v>187401628</v>
      </c>
    </row>
    <row r="49" spans="1:27" ht="13.5">
      <c r="A49" s="14" t="s">
        <v>58</v>
      </c>
      <c r="B49" s="15"/>
      <c r="C49" s="44">
        <f aca="true" t="shared" si="10" ref="C49:Y49">+C25-C48</f>
        <v>3093076</v>
      </c>
      <c r="D49" s="44">
        <f>+D25-D48</f>
        <v>0</v>
      </c>
      <c r="E49" s="45">
        <f t="shared" si="10"/>
        <v>40924972</v>
      </c>
      <c r="F49" s="46">
        <f t="shared" si="10"/>
        <v>40924972</v>
      </c>
      <c r="G49" s="46">
        <f t="shared" si="10"/>
        <v>19967984</v>
      </c>
      <c r="H49" s="46">
        <f t="shared" si="10"/>
        <v>286649</v>
      </c>
      <c r="I49" s="46">
        <f t="shared" si="10"/>
        <v>25037</v>
      </c>
      <c r="J49" s="46">
        <f t="shared" si="10"/>
        <v>20279670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20279670</v>
      </c>
      <c r="X49" s="46">
        <f>IF(F25=F48,0,X25-X48)</f>
        <v>5473301</v>
      </c>
      <c r="Y49" s="46">
        <f t="shared" si="10"/>
        <v>14806369</v>
      </c>
      <c r="Z49" s="47">
        <f>+IF(X49&lt;&gt;0,+(Y49/X49)*100,0)</f>
        <v>270.5199111103153</v>
      </c>
      <c r="AA49" s="44">
        <f>+AA25-AA48</f>
        <v>40924972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60534149</v>
      </c>
      <c r="D5" s="19">
        <f>SUM(D6:D8)</f>
        <v>0</v>
      </c>
      <c r="E5" s="20">
        <f t="shared" si="0"/>
        <v>21699759</v>
      </c>
      <c r="F5" s="21">
        <f t="shared" si="0"/>
        <v>21699759</v>
      </c>
      <c r="G5" s="21">
        <f t="shared" si="0"/>
        <v>6779534</v>
      </c>
      <c r="H5" s="21">
        <f t="shared" si="0"/>
        <v>1817184</v>
      </c>
      <c r="I5" s="21">
        <f t="shared" si="0"/>
        <v>348613</v>
      </c>
      <c r="J5" s="21">
        <f t="shared" si="0"/>
        <v>8945331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8945331</v>
      </c>
      <c r="X5" s="21">
        <f t="shared" si="0"/>
        <v>4976729</v>
      </c>
      <c r="Y5" s="21">
        <f t="shared" si="0"/>
        <v>3968602</v>
      </c>
      <c r="Z5" s="4">
        <f>+IF(X5&lt;&gt;0,+(Y5/X5)*100,0)</f>
        <v>79.74318071166824</v>
      </c>
      <c r="AA5" s="19">
        <f>SUM(AA6:AA8)</f>
        <v>21699759</v>
      </c>
    </row>
    <row r="6" spans="1:27" ht="13.5">
      <c r="A6" s="5" t="s">
        <v>33</v>
      </c>
      <c r="B6" s="3"/>
      <c r="C6" s="22">
        <v>60534149</v>
      </c>
      <c r="D6" s="22"/>
      <c r="E6" s="23">
        <v>7575180</v>
      </c>
      <c r="F6" s="24">
        <v>7575180</v>
      </c>
      <c r="G6" s="24">
        <v>1940300</v>
      </c>
      <c r="H6" s="24">
        <v>934000</v>
      </c>
      <c r="I6" s="24"/>
      <c r="J6" s="24">
        <v>2874300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2874300</v>
      </c>
      <c r="X6" s="24">
        <v>1806931</v>
      </c>
      <c r="Y6" s="24">
        <v>1067369</v>
      </c>
      <c r="Z6" s="6">
        <v>59.07</v>
      </c>
      <c r="AA6" s="22">
        <v>7575180</v>
      </c>
    </row>
    <row r="7" spans="1:27" ht="13.5">
      <c r="A7" s="5" t="s">
        <v>34</v>
      </c>
      <c r="B7" s="3"/>
      <c r="C7" s="25"/>
      <c r="D7" s="25"/>
      <c r="E7" s="26">
        <v>7732079</v>
      </c>
      <c r="F7" s="27">
        <v>7732079</v>
      </c>
      <c r="G7" s="27">
        <v>4571461</v>
      </c>
      <c r="H7" s="27">
        <v>130388</v>
      </c>
      <c r="I7" s="27">
        <v>80808</v>
      </c>
      <c r="J7" s="27">
        <v>4782657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4782657</v>
      </c>
      <c r="X7" s="27">
        <v>1696006</v>
      </c>
      <c r="Y7" s="27">
        <v>3086651</v>
      </c>
      <c r="Z7" s="7">
        <v>182</v>
      </c>
      <c r="AA7" s="25">
        <v>7732079</v>
      </c>
    </row>
    <row r="8" spans="1:27" ht="13.5">
      <c r="A8" s="5" t="s">
        <v>35</v>
      </c>
      <c r="B8" s="3"/>
      <c r="C8" s="22"/>
      <c r="D8" s="22"/>
      <c r="E8" s="23">
        <v>6392500</v>
      </c>
      <c r="F8" s="24">
        <v>6392500</v>
      </c>
      <c r="G8" s="24">
        <v>267773</v>
      </c>
      <c r="H8" s="24">
        <v>752796</v>
      </c>
      <c r="I8" s="24">
        <v>267805</v>
      </c>
      <c r="J8" s="24">
        <v>1288374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1288374</v>
      </c>
      <c r="X8" s="24">
        <v>1473792</v>
      </c>
      <c r="Y8" s="24">
        <v>-185418</v>
      </c>
      <c r="Z8" s="6">
        <v>-12.58</v>
      </c>
      <c r="AA8" s="22">
        <v>6392500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3281054</v>
      </c>
      <c r="F9" s="21">
        <f t="shared" si="1"/>
        <v>3281054</v>
      </c>
      <c r="G9" s="21">
        <f t="shared" si="1"/>
        <v>1090822</v>
      </c>
      <c r="H9" s="21">
        <f t="shared" si="1"/>
        <v>540</v>
      </c>
      <c r="I9" s="21">
        <f t="shared" si="1"/>
        <v>1315</v>
      </c>
      <c r="J9" s="21">
        <f t="shared" si="1"/>
        <v>1092677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1092677</v>
      </c>
      <c r="X9" s="21">
        <f t="shared" si="1"/>
        <v>793088</v>
      </c>
      <c r="Y9" s="21">
        <f t="shared" si="1"/>
        <v>299589</v>
      </c>
      <c r="Z9" s="4">
        <f>+IF(X9&lt;&gt;0,+(Y9/X9)*100,0)</f>
        <v>37.7750010087153</v>
      </c>
      <c r="AA9" s="19">
        <f>SUM(AA10:AA14)</f>
        <v>3281054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828030</v>
      </c>
      <c r="F12" s="24">
        <v>828030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194003</v>
      </c>
      <c r="Y12" s="24">
        <v>-194003</v>
      </c>
      <c r="Z12" s="6">
        <v>-100</v>
      </c>
      <c r="AA12" s="22">
        <v>828030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2453024</v>
      </c>
      <c r="F14" s="27">
        <v>2453024</v>
      </c>
      <c r="G14" s="27">
        <v>1090822</v>
      </c>
      <c r="H14" s="27">
        <v>540</v>
      </c>
      <c r="I14" s="27">
        <v>1315</v>
      </c>
      <c r="J14" s="27">
        <v>1092677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1092677</v>
      </c>
      <c r="X14" s="27">
        <v>599085</v>
      </c>
      <c r="Y14" s="27">
        <v>493592</v>
      </c>
      <c r="Z14" s="7">
        <v>82.39</v>
      </c>
      <c r="AA14" s="25">
        <v>2453024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31813367</v>
      </c>
      <c r="F15" s="21">
        <f t="shared" si="2"/>
        <v>31813367</v>
      </c>
      <c r="G15" s="21">
        <f t="shared" si="2"/>
        <v>220020</v>
      </c>
      <c r="H15" s="21">
        <f t="shared" si="2"/>
        <v>10594791</v>
      </c>
      <c r="I15" s="21">
        <f t="shared" si="2"/>
        <v>22069</v>
      </c>
      <c r="J15" s="21">
        <f t="shared" si="2"/>
        <v>10836880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10836880</v>
      </c>
      <c r="X15" s="21">
        <f t="shared" si="2"/>
        <v>8563598</v>
      </c>
      <c r="Y15" s="21">
        <f t="shared" si="2"/>
        <v>2273282</v>
      </c>
      <c r="Z15" s="4">
        <f>+IF(X15&lt;&gt;0,+(Y15/X15)*100,0)</f>
        <v>26.545874759651262</v>
      </c>
      <c r="AA15" s="19">
        <f>SUM(AA16:AA18)</f>
        <v>31813367</v>
      </c>
    </row>
    <row r="16" spans="1:27" ht="13.5">
      <c r="A16" s="5" t="s">
        <v>43</v>
      </c>
      <c r="B16" s="3"/>
      <c r="C16" s="22"/>
      <c r="D16" s="22"/>
      <c r="E16" s="23">
        <v>1887904</v>
      </c>
      <c r="F16" s="24">
        <v>1887904</v>
      </c>
      <c r="G16" s="24">
        <v>220000</v>
      </c>
      <c r="H16" s="24"/>
      <c r="I16" s="24"/>
      <c r="J16" s="24">
        <v>220000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220000</v>
      </c>
      <c r="X16" s="24">
        <v>471975</v>
      </c>
      <c r="Y16" s="24">
        <v>-251975</v>
      </c>
      <c r="Z16" s="6">
        <v>-53.39</v>
      </c>
      <c r="AA16" s="22">
        <v>1887904</v>
      </c>
    </row>
    <row r="17" spans="1:27" ht="13.5">
      <c r="A17" s="5" t="s">
        <v>44</v>
      </c>
      <c r="B17" s="3"/>
      <c r="C17" s="22"/>
      <c r="D17" s="22"/>
      <c r="E17" s="23">
        <v>29925463</v>
      </c>
      <c r="F17" s="24">
        <v>29925463</v>
      </c>
      <c r="G17" s="24">
        <v>20</v>
      </c>
      <c r="H17" s="24">
        <v>10594791</v>
      </c>
      <c r="I17" s="24">
        <v>22069</v>
      </c>
      <c r="J17" s="24">
        <v>10616880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10616880</v>
      </c>
      <c r="X17" s="24">
        <v>8091623</v>
      </c>
      <c r="Y17" s="24">
        <v>2525257</v>
      </c>
      <c r="Z17" s="6">
        <v>31.21</v>
      </c>
      <c r="AA17" s="22">
        <v>29925463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665900</v>
      </c>
      <c r="F24" s="21">
        <v>665900</v>
      </c>
      <c r="G24" s="21">
        <v>332950</v>
      </c>
      <c r="H24" s="21"/>
      <c r="I24" s="21"/>
      <c r="J24" s="21">
        <v>332950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332950</v>
      </c>
      <c r="X24" s="21">
        <v>152158</v>
      </c>
      <c r="Y24" s="21">
        <v>180792</v>
      </c>
      <c r="Z24" s="4">
        <v>118.82</v>
      </c>
      <c r="AA24" s="19">
        <v>665900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60534149</v>
      </c>
      <c r="D25" s="40">
        <f>+D5+D9+D15+D19+D24</f>
        <v>0</v>
      </c>
      <c r="E25" s="41">
        <f t="shared" si="4"/>
        <v>57460080</v>
      </c>
      <c r="F25" s="42">
        <f t="shared" si="4"/>
        <v>57460080</v>
      </c>
      <c r="G25" s="42">
        <f t="shared" si="4"/>
        <v>8423326</v>
      </c>
      <c r="H25" s="42">
        <f t="shared" si="4"/>
        <v>12412515</v>
      </c>
      <c r="I25" s="42">
        <f t="shared" si="4"/>
        <v>371997</v>
      </c>
      <c r="J25" s="42">
        <f t="shared" si="4"/>
        <v>21207838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21207838</v>
      </c>
      <c r="X25" s="42">
        <f t="shared" si="4"/>
        <v>14485573</v>
      </c>
      <c r="Y25" s="42">
        <f t="shared" si="4"/>
        <v>6722265</v>
      </c>
      <c r="Z25" s="43">
        <f>+IF(X25&lt;&gt;0,+(Y25/X25)*100,0)</f>
        <v>46.40662126379122</v>
      </c>
      <c r="AA25" s="40">
        <f>+AA5+AA9+AA15+AA19+AA24</f>
        <v>57460080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57188743</v>
      </c>
      <c r="D28" s="19">
        <f>SUM(D29:D31)</f>
        <v>0</v>
      </c>
      <c r="E28" s="20">
        <f t="shared" si="5"/>
        <v>21092556</v>
      </c>
      <c r="F28" s="21">
        <f t="shared" si="5"/>
        <v>21092556</v>
      </c>
      <c r="G28" s="21">
        <f t="shared" si="5"/>
        <v>1103508</v>
      </c>
      <c r="H28" s="21">
        <f t="shared" si="5"/>
        <v>1896659</v>
      </c>
      <c r="I28" s="21">
        <f t="shared" si="5"/>
        <v>1892358</v>
      </c>
      <c r="J28" s="21">
        <f t="shared" si="5"/>
        <v>4892525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4892525</v>
      </c>
      <c r="X28" s="21">
        <f t="shared" si="5"/>
        <v>4955274</v>
      </c>
      <c r="Y28" s="21">
        <f t="shared" si="5"/>
        <v>-62749</v>
      </c>
      <c r="Z28" s="4">
        <f>+IF(X28&lt;&gt;0,+(Y28/X28)*100,0)</f>
        <v>-1.2663073727103689</v>
      </c>
      <c r="AA28" s="19">
        <f>SUM(AA29:AA31)</f>
        <v>21092556</v>
      </c>
    </row>
    <row r="29" spans="1:27" ht="13.5">
      <c r="A29" s="5" t="s">
        <v>33</v>
      </c>
      <c r="B29" s="3"/>
      <c r="C29" s="22">
        <v>57188743</v>
      </c>
      <c r="D29" s="22"/>
      <c r="E29" s="23">
        <v>7225180</v>
      </c>
      <c r="F29" s="24">
        <v>7225180</v>
      </c>
      <c r="G29" s="24">
        <v>482905</v>
      </c>
      <c r="H29" s="24">
        <v>479554</v>
      </c>
      <c r="I29" s="24">
        <v>515544</v>
      </c>
      <c r="J29" s="24">
        <v>1478003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1478003</v>
      </c>
      <c r="X29" s="24">
        <v>1754794</v>
      </c>
      <c r="Y29" s="24">
        <v>-276791</v>
      </c>
      <c r="Z29" s="6">
        <v>-15.77</v>
      </c>
      <c r="AA29" s="22">
        <v>7225180</v>
      </c>
    </row>
    <row r="30" spans="1:27" ht="13.5">
      <c r="A30" s="5" t="s">
        <v>34</v>
      </c>
      <c r="B30" s="3"/>
      <c r="C30" s="25"/>
      <c r="D30" s="25"/>
      <c r="E30" s="26">
        <v>7594876</v>
      </c>
      <c r="F30" s="27">
        <v>7594876</v>
      </c>
      <c r="G30" s="27">
        <v>264993</v>
      </c>
      <c r="H30" s="27">
        <v>744550</v>
      </c>
      <c r="I30" s="27">
        <v>572872</v>
      </c>
      <c r="J30" s="27">
        <v>1582415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1582415</v>
      </c>
      <c r="X30" s="27">
        <v>1729022</v>
      </c>
      <c r="Y30" s="27">
        <v>-146607</v>
      </c>
      <c r="Z30" s="7">
        <v>-8.48</v>
      </c>
      <c r="AA30" s="25">
        <v>7594876</v>
      </c>
    </row>
    <row r="31" spans="1:27" ht="13.5">
      <c r="A31" s="5" t="s">
        <v>35</v>
      </c>
      <c r="B31" s="3"/>
      <c r="C31" s="22"/>
      <c r="D31" s="22"/>
      <c r="E31" s="23">
        <v>6272500</v>
      </c>
      <c r="F31" s="24">
        <v>6272500</v>
      </c>
      <c r="G31" s="24">
        <v>355610</v>
      </c>
      <c r="H31" s="24">
        <v>672555</v>
      </c>
      <c r="I31" s="24">
        <v>803942</v>
      </c>
      <c r="J31" s="24">
        <v>1832107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1832107</v>
      </c>
      <c r="X31" s="24">
        <v>1471458</v>
      </c>
      <c r="Y31" s="24">
        <v>360649</v>
      </c>
      <c r="Z31" s="6">
        <v>24.51</v>
      </c>
      <c r="AA31" s="22">
        <v>6272500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3081054</v>
      </c>
      <c r="F32" s="21">
        <f t="shared" si="6"/>
        <v>3081054</v>
      </c>
      <c r="G32" s="21">
        <f t="shared" si="6"/>
        <v>217709</v>
      </c>
      <c r="H32" s="21">
        <f t="shared" si="6"/>
        <v>214878</v>
      </c>
      <c r="I32" s="21">
        <f t="shared" si="6"/>
        <v>207360</v>
      </c>
      <c r="J32" s="21">
        <f t="shared" si="6"/>
        <v>639947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639947</v>
      </c>
      <c r="X32" s="21">
        <f t="shared" si="6"/>
        <v>770262</v>
      </c>
      <c r="Y32" s="21">
        <f t="shared" si="6"/>
        <v>-130315</v>
      </c>
      <c r="Z32" s="4">
        <f>+IF(X32&lt;&gt;0,+(Y32/X32)*100,0)</f>
        <v>-16.918269368085145</v>
      </c>
      <c r="AA32" s="19">
        <f>SUM(AA33:AA37)</f>
        <v>3081054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728030</v>
      </c>
      <c r="F35" s="24">
        <v>728030</v>
      </c>
      <c r="G35" s="24">
        <v>48791</v>
      </c>
      <c r="H35" s="24">
        <v>48669</v>
      </c>
      <c r="I35" s="24">
        <v>48222</v>
      </c>
      <c r="J35" s="24">
        <v>145682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145682</v>
      </c>
      <c r="X35" s="24">
        <v>182007</v>
      </c>
      <c r="Y35" s="24">
        <v>-36325</v>
      </c>
      <c r="Z35" s="6">
        <v>-19.96</v>
      </c>
      <c r="AA35" s="22">
        <v>728030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2353024</v>
      </c>
      <c r="F37" s="27">
        <v>2353024</v>
      </c>
      <c r="G37" s="27">
        <v>168918</v>
      </c>
      <c r="H37" s="27">
        <v>166209</v>
      </c>
      <c r="I37" s="27">
        <v>159138</v>
      </c>
      <c r="J37" s="27">
        <v>494265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494265</v>
      </c>
      <c r="X37" s="27">
        <v>588255</v>
      </c>
      <c r="Y37" s="27">
        <v>-93990</v>
      </c>
      <c r="Z37" s="7">
        <v>-15.98</v>
      </c>
      <c r="AA37" s="25">
        <v>2353024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31791867</v>
      </c>
      <c r="F38" s="21">
        <f t="shared" si="7"/>
        <v>31791867</v>
      </c>
      <c r="G38" s="21">
        <f t="shared" si="7"/>
        <v>2773040</v>
      </c>
      <c r="H38" s="21">
        <f t="shared" si="7"/>
        <v>3348026</v>
      </c>
      <c r="I38" s="21">
        <f t="shared" si="7"/>
        <v>3386635</v>
      </c>
      <c r="J38" s="21">
        <f t="shared" si="7"/>
        <v>9507701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9507701</v>
      </c>
      <c r="X38" s="21">
        <f t="shared" si="7"/>
        <v>8558225</v>
      </c>
      <c r="Y38" s="21">
        <f t="shared" si="7"/>
        <v>949476</v>
      </c>
      <c r="Z38" s="4">
        <f>+IF(X38&lt;&gt;0,+(Y38/X38)*100,0)</f>
        <v>11.09430985981322</v>
      </c>
      <c r="AA38" s="19">
        <f>SUM(AA39:AA41)</f>
        <v>31791867</v>
      </c>
    </row>
    <row r="39" spans="1:27" ht="13.5">
      <c r="A39" s="5" t="s">
        <v>43</v>
      </c>
      <c r="B39" s="3"/>
      <c r="C39" s="22"/>
      <c r="D39" s="22"/>
      <c r="E39" s="23">
        <v>1866404</v>
      </c>
      <c r="F39" s="24">
        <v>1866404</v>
      </c>
      <c r="G39" s="24">
        <v>27989</v>
      </c>
      <c r="H39" s="24">
        <v>112958</v>
      </c>
      <c r="I39" s="24">
        <v>58499</v>
      </c>
      <c r="J39" s="24">
        <v>199446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199446</v>
      </c>
      <c r="X39" s="24">
        <v>466602</v>
      </c>
      <c r="Y39" s="24">
        <v>-267156</v>
      </c>
      <c r="Z39" s="6">
        <v>-57.26</v>
      </c>
      <c r="AA39" s="22">
        <v>1866404</v>
      </c>
    </row>
    <row r="40" spans="1:27" ht="13.5">
      <c r="A40" s="5" t="s">
        <v>44</v>
      </c>
      <c r="B40" s="3"/>
      <c r="C40" s="22"/>
      <c r="D40" s="22"/>
      <c r="E40" s="23">
        <v>29925463</v>
      </c>
      <c r="F40" s="24">
        <v>29925463</v>
      </c>
      <c r="G40" s="24">
        <v>2745051</v>
      </c>
      <c r="H40" s="24">
        <v>3235068</v>
      </c>
      <c r="I40" s="24">
        <v>3328136</v>
      </c>
      <c r="J40" s="24">
        <v>9308255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9308255</v>
      </c>
      <c r="X40" s="24">
        <v>8091623</v>
      </c>
      <c r="Y40" s="24">
        <v>1216632</v>
      </c>
      <c r="Z40" s="6">
        <v>15.04</v>
      </c>
      <c r="AA40" s="22">
        <v>29925463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565900</v>
      </c>
      <c r="F47" s="21">
        <v>565900</v>
      </c>
      <c r="G47" s="21">
        <v>48936</v>
      </c>
      <c r="H47" s="21">
        <v>53617</v>
      </c>
      <c r="I47" s="21">
        <v>42450</v>
      </c>
      <c r="J47" s="21">
        <v>145003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145003</v>
      </c>
      <c r="X47" s="21">
        <v>141474</v>
      </c>
      <c r="Y47" s="21">
        <v>3529</v>
      </c>
      <c r="Z47" s="4">
        <v>2.49</v>
      </c>
      <c r="AA47" s="19">
        <v>565900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57188743</v>
      </c>
      <c r="D48" s="40">
        <f>+D28+D32+D38+D42+D47</f>
        <v>0</v>
      </c>
      <c r="E48" s="41">
        <f t="shared" si="9"/>
        <v>56531377</v>
      </c>
      <c r="F48" s="42">
        <f t="shared" si="9"/>
        <v>56531377</v>
      </c>
      <c r="G48" s="42">
        <f t="shared" si="9"/>
        <v>4143193</v>
      </c>
      <c r="H48" s="42">
        <f t="shared" si="9"/>
        <v>5513180</v>
      </c>
      <c r="I48" s="42">
        <f t="shared" si="9"/>
        <v>5528803</v>
      </c>
      <c r="J48" s="42">
        <f t="shared" si="9"/>
        <v>15185176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15185176</v>
      </c>
      <c r="X48" s="42">
        <f t="shared" si="9"/>
        <v>14425235</v>
      </c>
      <c r="Y48" s="42">
        <f t="shared" si="9"/>
        <v>759941</v>
      </c>
      <c r="Z48" s="43">
        <f>+IF(X48&lt;&gt;0,+(Y48/X48)*100,0)</f>
        <v>5.268136013035489</v>
      </c>
      <c r="AA48" s="40">
        <f>+AA28+AA32+AA38+AA42+AA47</f>
        <v>56531377</v>
      </c>
    </row>
    <row r="49" spans="1:27" ht="13.5">
      <c r="A49" s="14" t="s">
        <v>58</v>
      </c>
      <c r="B49" s="15"/>
      <c r="C49" s="44">
        <f aca="true" t="shared" si="10" ref="C49:Y49">+C25-C48</f>
        <v>3345406</v>
      </c>
      <c r="D49" s="44">
        <f>+D25-D48</f>
        <v>0</v>
      </c>
      <c r="E49" s="45">
        <f t="shared" si="10"/>
        <v>928703</v>
      </c>
      <c r="F49" s="46">
        <f t="shared" si="10"/>
        <v>928703</v>
      </c>
      <c r="G49" s="46">
        <f t="shared" si="10"/>
        <v>4280133</v>
      </c>
      <c r="H49" s="46">
        <f t="shared" si="10"/>
        <v>6899335</v>
      </c>
      <c r="I49" s="46">
        <f t="shared" si="10"/>
        <v>-5156806</v>
      </c>
      <c r="J49" s="46">
        <f t="shared" si="10"/>
        <v>6022662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6022662</v>
      </c>
      <c r="X49" s="46">
        <f>IF(F25=F48,0,X25-X48)</f>
        <v>60338</v>
      </c>
      <c r="Y49" s="46">
        <f t="shared" si="10"/>
        <v>5962324</v>
      </c>
      <c r="Z49" s="47">
        <f>+IF(X49&lt;&gt;0,+(Y49/X49)*100,0)</f>
        <v>9881.54065431403</v>
      </c>
      <c r="AA49" s="44">
        <f>+AA25-AA48</f>
        <v>928703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12653841345</v>
      </c>
      <c r="D5" s="19">
        <f>SUM(D6:D8)</f>
        <v>0</v>
      </c>
      <c r="E5" s="20">
        <f t="shared" si="0"/>
        <v>13885503439</v>
      </c>
      <c r="F5" s="21">
        <f t="shared" si="0"/>
        <v>13907045007</v>
      </c>
      <c r="G5" s="21">
        <f t="shared" si="0"/>
        <v>2726526352</v>
      </c>
      <c r="H5" s="21">
        <f t="shared" si="0"/>
        <v>1476407893</v>
      </c>
      <c r="I5" s="21">
        <f t="shared" si="0"/>
        <v>651444786</v>
      </c>
      <c r="J5" s="21">
        <f t="shared" si="0"/>
        <v>4854379031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4854379031</v>
      </c>
      <c r="X5" s="21">
        <f t="shared" si="0"/>
        <v>4332724698</v>
      </c>
      <c r="Y5" s="21">
        <f t="shared" si="0"/>
        <v>521654333</v>
      </c>
      <c r="Z5" s="4">
        <f>+IF(X5&lt;&gt;0,+(Y5/X5)*100,0)</f>
        <v>12.039867966704586</v>
      </c>
      <c r="AA5" s="19">
        <f>SUM(AA6:AA8)</f>
        <v>13907045007</v>
      </c>
    </row>
    <row r="6" spans="1:27" ht="13.5">
      <c r="A6" s="5" t="s">
        <v>33</v>
      </c>
      <c r="B6" s="3"/>
      <c r="C6" s="22">
        <v>1129525977</v>
      </c>
      <c r="D6" s="22"/>
      <c r="E6" s="23">
        <v>717361766</v>
      </c>
      <c r="F6" s="24">
        <v>730155304</v>
      </c>
      <c r="G6" s="24">
        <v>184836830</v>
      </c>
      <c r="H6" s="24">
        <v>8214983</v>
      </c>
      <c r="I6" s="24">
        <v>16366146</v>
      </c>
      <c r="J6" s="24">
        <v>209417959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209417959</v>
      </c>
      <c r="X6" s="24">
        <v>244644946</v>
      </c>
      <c r="Y6" s="24">
        <v>-35226987</v>
      </c>
      <c r="Z6" s="6">
        <v>-14.4</v>
      </c>
      <c r="AA6" s="22">
        <v>730155304</v>
      </c>
    </row>
    <row r="7" spans="1:27" ht="13.5">
      <c r="A7" s="5" t="s">
        <v>34</v>
      </c>
      <c r="B7" s="3"/>
      <c r="C7" s="25">
        <v>11194092764</v>
      </c>
      <c r="D7" s="25"/>
      <c r="E7" s="26">
        <v>12727644500</v>
      </c>
      <c r="F7" s="27">
        <v>12729861052</v>
      </c>
      <c r="G7" s="27">
        <v>2517592096</v>
      </c>
      <c r="H7" s="27">
        <v>1431407711</v>
      </c>
      <c r="I7" s="27">
        <v>617993968</v>
      </c>
      <c r="J7" s="27">
        <v>4566993775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4566993775</v>
      </c>
      <c r="X7" s="27">
        <v>4145007711</v>
      </c>
      <c r="Y7" s="27">
        <v>421986064</v>
      </c>
      <c r="Z7" s="7">
        <v>10.18</v>
      </c>
      <c r="AA7" s="25">
        <v>12729861052</v>
      </c>
    </row>
    <row r="8" spans="1:27" ht="13.5">
      <c r="A8" s="5" t="s">
        <v>35</v>
      </c>
      <c r="B8" s="3"/>
      <c r="C8" s="22">
        <v>330222604</v>
      </c>
      <c r="D8" s="22"/>
      <c r="E8" s="23">
        <v>440497173</v>
      </c>
      <c r="F8" s="24">
        <v>447028651</v>
      </c>
      <c r="G8" s="24">
        <v>24097426</v>
      </c>
      <c r="H8" s="24">
        <v>36785199</v>
      </c>
      <c r="I8" s="24">
        <v>17084672</v>
      </c>
      <c r="J8" s="24">
        <v>77967297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77967297</v>
      </c>
      <c r="X8" s="24">
        <v>-56927959</v>
      </c>
      <c r="Y8" s="24">
        <v>134895256</v>
      </c>
      <c r="Z8" s="6">
        <v>-236.96</v>
      </c>
      <c r="AA8" s="22">
        <v>447028651</v>
      </c>
    </row>
    <row r="9" spans="1:27" ht="13.5">
      <c r="A9" s="2" t="s">
        <v>36</v>
      </c>
      <c r="B9" s="3"/>
      <c r="C9" s="19">
        <f aca="true" t="shared" si="1" ref="C9:Y9">SUM(C10:C14)</f>
        <v>3714586485</v>
      </c>
      <c r="D9" s="19">
        <f>SUM(D10:D14)</f>
        <v>0</v>
      </c>
      <c r="E9" s="20">
        <f t="shared" si="1"/>
        <v>4109341934</v>
      </c>
      <c r="F9" s="21">
        <f t="shared" si="1"/>
        <v>5122887203</v>
      </c>
      <c r="G9" s="21">
        <f t="shared" si="1"/>
        <v>166226989</v>
      </c>
      <c r="H9" s="21">
        <f t="shared" si="1"/>
        <v>196137458</v>
      </c>
      <c r="I9" s="21">
        <f t="shared" si="1"/>
        <v>227467249</v>
      </c>
      <c r="J9" s="21">
        <f t="shared" si="1"/>
        <v>589831696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589831696</v>
      </c>
      <c r="X9" s="21">
        <f t="shared" si="1"/>
        <v>754035432</v>
      </c>
      <c r="Y9" s="21">
        <f t="shared" si="1"/>
        <v>-164203736</v>
      </c>
      <c r="Z9" s="4">
        <f>+IF(X9&lt;&gt;0,+(Y9/X9)*100,0)</f>
        <v>-21.7766604898747</v>
      </c>
      <c r="AA9" s="19">
        <f>SUM(AA10:AA14)</f>
        <v>5122887203</v>
      </c>
    </row>
    <row r="10" spans="1:27" ht="13.5">
      <c r="A10" s="5" t="s">
        <v>37</v>
      </c>
      <c r="B10" s="3"/>
      <c r="C10" s="22">
        <v>245502101</v>
      </c>
      <c r="D10" s="22"/>
      <c r="E10" s="23">
        <v>374021500</v>
      </c>
      <c r="F10" s="24">
        <v>358667842</v>
      </c>
      <c r="G10" s="24">
        <v>18459816</v>
      </c>
      <c r="H10" s="24">
        <v>21580711</v>
      </c>
      <c r="I10" s="24">
        <v>20540688</v>
      </c>
      <c r="J10" s="24">
        <v>60581215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60581215</v>
      </c>
      <c r="X10" s="24">
        <v>83742671</v>
      </c>
      <c r="Y10" s="24">
        <v>-23161456</v>
      </c>
      <c r="Z10" s="6">
        <v>-27.66</v>
      </c>
      <c r="AA10" s="22">
        <v>358667842</v>
      </c>
    </row>
    <row r="11" spans="1:27" ht="13.5">
      <c r="A11" s="5" t="s">
        <v>38</v>
      </c>
      <c r="B11" s="3"/>
      <c r="C11" s="22">
        <v>262624849</v>
      </c>
      <c r="D11" s="22"/>
      <c r="E11" s="23">
        <v>237137517</v>
      </c>
      <c r="F11" s="24">
        <v>245604227</v>
      </c>
      <c r="G11" s="24">
        <v>14178470</v>
      </c>
      <c r="H11" s="24">
        <v>12459926</v>
      </c>
      <c r="I11" s="24">
        <v>24308217</v>
      </c>
      <c r="J11" s="24">
        <v>50946613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50946613</v>
      </c>
      <c r="X11" s="24">
        <v>54978487</v>
      </c>
      <c r="Y11" s="24">
        <v>-4031874</v>
      </c>
      <c r="Z11" s="6">
        <v>-7.33</v>
      </c>
      <c r="AA11" s="22">
        <v>245604227</v>
      </c>
    </row>
    <row r="12" spans="1:27" ht="13.5">
      <c r="A12" s="5" t="s">
        <v>39</v>
      </c>
      <c r="B12" s="3"/>
      <c r="C12" s="22">
        <v>1278454150</v>
      </c>
      <c r="D12" s="22"/>
      <c r="E12" s="23">
        <v>496293755</v>
      </c>
      <c r="F12" s="24">
        <v>1261506827</v>
      </c>
      <c r="G12" s="24">
        <v>51360562</v>
      </c>
      <c r="H12" s="24">
        <v>30501983</v>
      </c>
      <c r="I12" s="24">
        <v>45317682</v>
      </c>
      <c r="J12" s="24">
        <v>127180227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127180227</v>
      </c>
      <c r="X12" s="24">
        <v>114199055</v>
      </c>
      <c r="Y12" s="24">
        <v>12981172</v>
      </c>
      <c r="Z12" s="6">
        <v>11.37</v>
      </c>
      <c r="AA12" s="22">
        <v>1261506827</v>
      </c>
    </row>
    <row r="13" spans="1:27" ht="13.5">
      <c r="A13" s="5" t="s">
        <v>40</v>
      </c>
      <c r="B13" s="3"/>
      <c r="C13" s="22">
        <v>1492981913</v>
      </c>
      <c r="D13" s="22"/>
      <c r="E13" s="23">
        <v>2501875529</v>
      </c>
      <c r="F13" s="24">
        <v>2753255277</v>
      </c>
      <c r="G13" s="24">
        <v>44255201</v>
      </c>
      <c r="H13" s="24">
        <v>88691361</v>
      </c>
      <c r="I13" s="24">
        <v>119911007</v>
      </c>
      <c r="J13" s="24">
        <v>252857569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252857569</v>
      </c>
      <c r="X13" s="24">
        <v>395993698</v>
      </c>
      <c r="Y13" s="24">
        <v>-143136129</v>
      </c>
      <c r="Z13" s="6">
        <v>-36.15</v>
      </c>
      <c r="AA13" s="22">
        <v>2753255277</v>
      </c>
    </row>
    <row r="14" spans="1:27" ht="13.5">
      <c r="A14" s="5" t="s">
        <v>41</v>
      </c>
      <c r="B14" s="3"/>
      <c r="C14" s="25">
        <v>435023472</v>
      </c>
      <c r="D14" s="25"/>
      <c r="E14" s="26">
        <v>500013633</v>
      </c>
      <c r="F14" s="27">
        <v>503853030</v>
      </c>
      <c r="G14" s="27">
        <v>37972940</v>
      </c>
      <c r="H14" s="27">
        <v>42903477</v>
      </c>
      <c r="I14" s="27">
        <v>17389655</v>
      </c>
      <c r="J14" s="27">
        <v>98266072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98266072</v>
      </c>
      <c r="X14" s="27">
        <v>105121521</v>
      </c>
      <c r="Y14" s="27">
        <v>-6855449</v>
      </c>
      <c r="Z14" s="7">
        <v>-6.52</v>
      </c>
      <c r="AA14" s="25">
        <v>503853030</v>
      </c>
    </row>
    <row r="15" spans="1:27" ht="13.5">
      <c r="A15" s="2" t="s">
        <v>42</v>
      </c>
      <c r="B15" s="8"/>
      <c r="C15" s="19">
        <f aca="true" t="shared" si="2" ref="C15:Y15">SUM(C16:C18)</f>
        <v>2706470288</v>
      </c>
      <c r="D15" s="19">
        <f>SUM(D16:D18)</f>
        <v>0</v>
      </c>
      <c r="E15" s="20">
        <f t="shared" si="2"/>
        <v>3097472419</v>
      </c>
      <c r="F15" s="21">
        <f t="shared" si="2"/>
        <v>3102236414</v>
      </c>
      <c r="G15" s="21">
        <f t="shared" si="2"/>
        <v>91161001</v>
      </c>
      <c r="H15" s="21">
        <f t="shared" si="2"/>
        <v>156168739</v>
      </c>
      <c r="I15" s="21">
        <f t="shared" si="2"/>
        <v>188194009</v>
      </c>
      <c r="J15" s="21">
        <f t="shared" si="2"/>
        <v>435523749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435523749</v>
      </c>
      <c r="X15" s="21">
        <f t="shared" si="2"/>
        <v>585228770</v>
      </c>
      <c r="Y15" s="21">
        <f t="shared" si="2"/>
        <v>-149705021</v>
      </c>
      <c r="Z15" s="4">
        <f>+IF(X15&lt;&gt;0,+(Y15/X15)*100,0)</f>
        <v>-25.580598335929384</v>
      </c>
      <c r="AA15" s="19">
        <f>SUM(AA16:AA18)</f>
        <v>3102236414</v>
      </c>
    </row>
    <row r="16" spans="1:27" ht="13.5">
      <c r="A16" s="5" t="s">
        <v>43</v>
      </c>
      <c r="B16" s="3"/>
      <c r="C16" s="22">
        <v>256712971</v>
      </c>
      <c r="D16" s="22"/>
      <c r="E16" s="23">
        <v>344388052</v>
      </c>
      <c r="F16" s="24">
        <v>292567474</v>
      </c>
      <c r="G16" s="24">
        <v>26979166</v>
      </c>
      <c r="H16" s="24">
        <v>24127574</v>
      </c>
      <c r="I16" s="24">
        <v>22629769</v>
      </c>
      <c r="J16" s="24">
        <v>73736509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73736509</v>
      </c>
      <c r="X16" s="24">
        <v>126710621</v>
      </c>
      <c r="Y16" s="24">
        <v>-52974112</v>
      </c>
      <c r="Z16" s="6">
        <v>-41.81</v>
      </c>
      <c r="AA16" s="22">
        <v>292567474</v>
      </c>
    </row>
    <row r="17" spans="1:27" ht="13.5">
      <c r="A17" s="5" t="s">
        <v>44</v>
      </c>
      <c r="B17" s="3"/>
      <c r="C17" s="22">
        <v>2418738431</v>
      </c>
      <c r="D17" s="22"/>
      <c r="E17" s="23">
        <v>2694746839</v>
      </c>
      <c r="F17" s="24">
        <v>2758191692</v>
      </c>
      <c r="G17" s="24">
        <v>62275618</v>
      </c>
      <c r="H17" s="24">
        <v>130926287</v>
      </c>
      <c r="I17" s="24">
        <v>160577729</v>
      </c>
      <c r="J17" s="24">
        <v>353779634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353779634</v>
      </c>
      <c r="X17" s="24">
        <v>444996223</v>
      </c>
      <c r="Y17" s="24">
        <v>-91216589</v>
      </c>
      <c r="Z17" s="6">
        <v>-20.5</v>
      </c>
      <c r="AA17" s="22">
        <v>2758191692</v>
      </c>
    </row>
    <row r="18" spans="1:27" ht="13.5">
      <c r="A18" s="5" t="s">
        <v>45</v>
      </c>
      <c r="B18" s="3"/>
      <c r="C18" s="22">
        <v>31018886</v>
      </c>
      <c r="D18" s="22"/>
      <c r="E18" s="23">
        <v>58337528</v>
      </c>
      <c r="F18" s="24">
        <v>51477248</v>
      </c>
      <c r="G18" s="24">
        <v>1906217</v>
      </c>
      <c r="H18" s="24">
        <v>1114878</v>
      </c>
      <c r="I18" s="24">
        <v>4986511</v>
      </c>
      <c r="J18" s="24">
        <v>8007606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8007606</v>
      </c>
      <c r="X18" s="24">
        <v>13521926</v>
      </c>
      <c r="Y18" s="24">
        <v>-5514320</v>
      </c>
      <c r="Z18" s="6">
        <v>-40.78</v>
      </c>
      <c r="AA18" s="22">
        <v>51477248</v>
      </c>
    </row>
    <row r="19" spans="1:27" ht="13.5">
      <c r="A19" s="2" t="s">
        <v>46</v>
      </c>
      <c r="B19" s="8"/>
      <c r="C19" s="19">
        <f aca="true" t="shared" si="3" ref="C19:Y19">SUM(C20:C23)</f>
        <v>19737203015</v>
      </c>
      <c r="D19" s="19">
        <f>SUM(D20:D23)</f>
        <v>0</v>
      </c>
      <c r="E19" s="20">
        <f t="shared" si="3"/>
        <v>23843374981</v>
      </c>
      <c r="F19" s="21">
        <f t="shared" si="3"/>
        <v>23900163788</v>
      </c>
      <c r="G19" s="21">
        <f t="shared" si="3"/>
        <v>2286191128</v>
      </c>
      <c r="H19" s="21">
        <f t="shared" si="3"/>
        <v>1875857245</v>
      </c>
      <c r="I19" s="21">
        <f t="shared" si="3"/>
        <v>1877408852</v>
      </c>
      <c r="J19" s="21">
        <f t="shared" si="3"/>
        <v>6039457225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6039457225</v>
      </c>
      <c r="X19" s="21">
        <f t="shared" si="3"/>
        <v>6352184797</v>
      </c>
      <c r="Y19" s="21">
        <f t="shared" si="3"/>
        <v>-312727572</v>
      </c>
      <c r="Z19" s="4">
        <f>+IF(X19&lt;&gt;0,+(Y19/X19)*100,0)</f>
        <v>-4.923149782224448</v>
      </c>
      <c r="AA19" s="19">
        <f>SUM(AA20:AA23)</f>
        <v>23900163788</v>
      </c>
    </row>
    <row r="20" spans="1:27" ht="13.5">
      <c r="A20" s="5" t="s">
        <v>47</v>
      </c>
      <c r="B20" s="3"/>
      <c r="C20" s="22">
        <v>12902464941</v>
      </c>
      <c r="D20" s="22"/>
      <c r="E20" s="23">
        <v>15310733463</v>
      </c>
      <c r="F20" s="24">
        <v>15395570522</v>
      </c>
      <c r="G20" s="24">
        <v>1293176322</v>
      </c>
      <c r="H20" s="24">
        <v>1315372473</v>
      </c>
      <c r="I20" s="24">
        <v>1315481928</v>
      </c>
      <c r="J20" s="24">
        <v>3924030723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3924030723</v>
      </c>
      <c r="X20" s="24">
        <v>4005895143</v>
      </c>
      <c r="Y20" s="24">
        <v>-81864420</v>
      </c>
      <c r="Z20" s="6">
        <v>-2.04</v>
      </c>
      <c r="AA20" s="22">
        <v>15395570522</v>
      </c>
    </row>
    <row r="21" spans="1:27" ht="13.5">
      <c r="A21" s="5" t="s">
        <v>48</v>
      </c>
      <c r="B21" s="3"/>
      <c r="C21" s="22">
        <v>3324677071</v>
      </c>
      <c r="D21" s="22"/>
      <c r="E21" s="23">
        <v>4192127221</v>
      </c>
      <c r="F21" s="24">
        <v>4170603843</v>
      </c>
      <c r="G21" s="24">
        <v>283634889</v>
      </c>
      <c r="H21" s="24">
        <v>262961147</v>
      </c>
      <c r="I21" s="24">
        <v>279460562</v>
      </c>
      <c r="J21" s="24">
        <v>826056598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826056598</v>
      </c>
      <c r="X21" s="24">
        <v>1018235235</v>
      </c>
      <c r="Y21" s="24">
        <v>-192178637</v>
      </c>
      <c r="Z21" s="6">
        <v>-18.87</v>
      </c>
      <c r="AA21" s="22">
        <v>4170603843</v>
      </c>
    </row>
    <row r="22" spans="1:27" ht="13.5">
      <c r="A22" s="5" t="s">
        <v>49</v>
      </c>
      <c r="B22" s="3"/>
      <c r="C22" s="25">
        <v>2115897789</v>
      </c>
      <c r="D22" s="25"/>
      <c r="E22" s="26">
        <v>2604104826</v>
      </c>
      <c r="F22" s="27">
        <v>2597534951</v>
      </c>
      <c r="G22" s="27">
        <v>396365460</v>
      </c>
      <c r="H22" s="27">
        <v>162485212</v>
      </c>
      <c r="I22" s="27">
        <v>151214607</v>
      </c>
      <c r="J22" s="27">
        <v>710065279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710065279</v>
      </c>
      <c r="X22" s="27">
        <v>753261967</v>
      </c>
      <c r="Y22" s="27">
        <v>-43196688</v>
      </c>
      <c r="Z22" s="7">
        <v>-5.73</v>
      </c>
      <c r="AA22" s="25">
        <v>2597534951</v>
      </c>
    </row>
    <row r="23" spans="1:27" ht="13.5">
      <c r="A23" s="5" t="s">
        <v>50</v>
      </c>
      <c r="B23" s="3"/>
      <c r="C23" s="22">
        <v>1394163214</v>
      </c>
      <c r="D23" s="22"/>
      <c r="E23" s="23">
        <v>1736409471</v>
      </c>
      <c r="F23" s="24">
        <v>1736454472</v>
      </c>
      <c r="G23" s="24">
        <v>313014457</v>
      </c>
      <c r="H23" s="24">
        <v>135038413</v>
      </c>
      <c r="I23" s="24">
        <v>131251755</v>
      </c>
      <c r="J23" s="24">
        <v>579304625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579304625</v>
      </c>
      <c r="X23" s="24">
        <v>574792452</v>
      </c>
      <c r="Y23" s="24">
        <v>4512173</v>
      </c>
      <c r="Z23" s="6">
        <v>0.79</v>
      </c>
      <c r="AA23" s="22">
        <v>1736454472</v>
      </c>
    </row>
    <row r="24" spans="1:27" ht="13.5">
      <c r="A24" s="2" t="s">
        <v>51</v>
      </c>
      <c r="B24" s="8" t="s">
        <v>52</v>
      </c>
      <c r="C24" s="19">
        <v>4237904</v>
      </c>
      <c r="D24" s="19"/>
      <c r="E24" s="20">
        <v>6588417</v>
      </c>
      <c r="F24" s="21">
        <v>6588417</v>
      </c>
      <c r="G24" s="21">
        <v>355379</v>
      </c>
      <c r="H24" s="21">
        <v>21506</v>
      </c>
      <c r="I24" s="21">
        <v>21870</v>
      </c>
      <c r="J24" s="21">
        <v>398755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398755</v>
      </c>
      <c r="X24" s="21">
        <v>1048394</v>
      </c>
      <c r="Y24" s="21">
        <v>-649639</v>
      </c>
      <c r="Z24" s="4">
        <v>-61.97</v>
      </c>
      <c r="AA24" s="19">
        <v>6588417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38816339037</v>
      </c>
      <c r="D25" s="40">
        <f>+D5+D9+D15+D19+D24</f>
        <v>0</v>
      </c>
      <c r="E25" s="41">
        <f t="shared" si="4"/>
        <v>44942281190</v>
      </c>
      <c r="F25" s="42">
        <f t="shared" si="4"/>
        <v>46038920829</v>
      </c>
      <c r="G25" s="42">
        <f t="shared" si="4"/>
        <v>5270460849</v>
      </c>
      <c r="H25" s="42">
        <f t="shared" si="4"/>
        <v>3704592841</v>
      </c>
      <c r="I25" s="42">
        <f t="shared" si="4"/>
        <v>2944536766</v>
      </c>
      <c r="J25" s="42">
        <f t="shared" si="4"/>
        <v>11919590456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11919590456</v>
      </c>
      <c r="X25" s="42">
        <f t="shared" si="4"/>
        <v>12025222091</v>
      </c>
      <c r="Y25" s="42">
        <f t="shared" si="4"/>
        <v>-105631635</v>
      </c>
      <c r="Z25" s="43">
        <f>+IF(X25&lt;&gt;0,+(Y25/X25)*100,0)</f>
        <v>-0.8784173315107215</v>
      </c>
      <c r="AA25" s="40">
        <f>+AA5+AA9+AA15+AA19+AA24</f>
        <v>46038920829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8539090568</v>
      </c>
      <c r="D28" s="19">
        <f>SUM(D29:D31)</f>
        <v>0</v>
      </c>
      <c r="E28" s="20">
        <f t="shared" si="5"/>
        <v>8211633944</v>
      </c>
      <c r="F28" s="21">
        <f t="shared" si="5"/>
        <v>8349040544</v>
      </c>
      <c r="G28" s="21">
        <f t="shared" si="5"/>
        <v>567182324</v>
      </c>
      <c r="H28" s="21">
        <f t="shared" si="5"/>
        <v>637188837</v>
      </c>
      <c r="I28" s="21">
        <f t="shared" si="5"/>
        <v>604866200</v>
      </c>
      <c r="J28" s="21">
        <f t="shared" si="5"/>
        <v>1809237361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1809237361</v>
      </c>
      <c r="X28" s="21">
        <f t="shared" si="5"/>
        <v>1973980592</v>
      </c>
      <c r="Y28" s="21">
        <f t="shared" si="5"/>
        <v>-164743231</v>
      </c>
      <c r="Z28" s="4">
        <f>+IF(X28&lt;&gt;0,+(Y28/X28)*100,0)</f>
        <v>-8.345737119587648</v>
      </c>
      <c r="AA28" s="19">
        <f>SUM(AA29:AA31)</f>
        <v>8349040544</v>
      </c>
    </row>
    <row r="29" spans="1:27" ht="13.5">
      <c r="A29" s="5" t="s">
        <v>33</v>
      </c>
      <c r="B29" s="3"/>
      <c r="C29" s="22">
        <v>1537863604</v>
      </c>
      <c r="D29" s="22"/>
      <c r="E29" s="23">
        <v>1254667480</v>
      </c>
      <c r="F29" s="24">
        <v>1290860552</v>
      </c>
      <c r="G29" s="24">
        <v>108794899</v>
      </c>
      <c r="H29" s="24">
        <v>93474556</v>
      </c>
      <c r="I29" s="24">
        <v>103023074</v>
      </c>
      <c r="J29" s="24">
        <v>305292529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305292529</v>
      </c>
      <c r="X29" s="24">
        <v>329655068</v>
      </c>
      <c r="Y29" s="24">
        <v>-24362539</v>
      </c>
      <c r="Z29" s="6">
        <v>-7.39</v>
      </c>
      <c r="AA29" s="22">
        <v>1290860552</v>
      </c>
    </row>
    <row r="30" spans="1:27" ht="13.5">
      <c r="A30" s="5" t="s">
        <v>34</v>
      </c>
      <c r="B30" s="3"/>
      <c r="C30" s="25">
        <v>4142057145</v>
      </c>
      <c r="D30" s="25"/>
      <c r="E30" s="26">
        <v>3513855168</v>
      </c>
      <c r="F30" s="27">
        <v>3555575596</v>
      </c>
      <c r="G30" s="27">
        <v>215899714</v>
      </c>
      <c r="H30" s="27">
        <v>264640493</v>
      </c>
      <c r="I30" s="27">
        <v>254611421</v>
      </c>
      <c r="J30" s="27">
        <v>735151628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735151628</v>
      </c>
      <c r="X30" s="27">
        <v>806905810</v>
      </c>
      <c r="Y30" s="27">
        <v>-71754182</v>
      </c>
      <c r="Z30" s="7">
        <v>-8.89</v>
      </c>
      <c r="AA30" s="25">
        <v>3555575596</v>
      </c>
    </row>
    <row r="31" spans="1:27" ht="13.5">
      <c r="A31" s="5" t="s">
        <v>35</v>
      </c>
      <c r="B31" s="3"/>
      <c r="C31" s="22">
        <v>2859169819</v>
      </c>
      <c r="D31" s="22"/>
      <c r="E31" s="23">
        <v>3443111296</v>
      </c>
      <c r="F31" s="24">
        <v>3502604396</v>
      </c>
      <c r="G31" s="24">
        <v>242487711</v>
      </c>
      <c r="H31" s="24">
        <v>279073788</v>
      </c>
      <c r="I31" s="24">
        <v>247231705</v>
      </c>
      <c r="J31" s="24">
        <v>768793204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768793204</v>
      </c>
      <c r="X31" s="24">
        <v>837419714</v>
      </c>
      <c r="Y31" s="24">
        <v>-68626510</v>
      </c>
      <c r="Z31" s="6">
        <v>-8.19</v>
      </c>
      <c r="AA31" s="22">
        <v>3502604396</v>
      </c>
    </row>
    <row r="32" spans="1:27" ht="13.5">
      <c r="A32" s="2" t="s">
        <v>36</v>
      </c>
      <c r="B32" s="3"/>
      <c r="C32" s="19">
        <f aca="true" t="shared" si="6" ref="C32:Y32">SUM(C33:C37)</f>
        <v>7045604972</v>
      </c>
      <c r="D32" s="19">
        <f>SUM(D33:D37)</f>
        <v>0</v>
      </c>
      <c r="E32" s="20">
        <f t="shared" si="6"/>
        <v>8177659885</v>
      </c>
      <c r="F32" s="21">
        <f t="shared" si="6"/>
        <v>8926231221</v>
      </c>
      <c r="G32" s="21">
        <f t="shared" si="6"/>
        <v>391235449</v>
      </c>
      <c r="H32" s="21">
        <f t="shared" si="6"/>
        <v>540102583</v>
      </c>
      <c r="I32" s="21">
        <f t="shared" si="6"/>
        <v>562919944</v>
      </c>
      <c r="J32" s="21">
        <f t="shared" si="6"/>
        <v>1494257976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1494257976</v>
      </c>
      <c r="X32" s="21">
        <f t="shared" si="6"/>
        <v>1658969688</v>
      </c>
      <c r="Y32" s="21">
        <f t="shared" si="6"/>
        <v>-164711712</v>
      </c>
      <c r="Z32" s="4">
        <f>+IF(X32&lt;&gt;0,+(Y32/X32)*100,0)</f>
        <v>-9.928554643971289</v>
      </c>
      <c r="AA32" s="19">
        <f>SUM(AA33:AA37)</f>
        <v>8926231221</v>
      </c>
    </row>
    <row r="33" spans="1:27" ht="13.5">
      <c r="A33" s="5" t="s">
        <v>37</v>
      </c>
      <c r="B33" s="3"/>
      <c r="C33" s="22">
        <v>774835522</v>
      </c>
      <c r="D33" s="22"/>
      <c r="E33" s="23">
        <v>984105041</v>
      </c>
      <c r="F33" s="24">
        <v>981765037</v>
      </c>
      <c r="G33" s="24">
        <v>57852459</v>
      </c>
      <c r="H33" s="24">
        <v>70318431</v>
      </c>
      <c r="I33" s="24">
        <v>78386022</v>
      </c>
      <c r="J33" s="24">
        <v>206556912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206556912</v>
      </c>
      <c r="X33" s="24">
        <v>233915985</v>
      </c>
      <c r="Y33" s="24">
        <v>-27359073</v>
      </c>
      <c r="Z33" s="6">
        <v>-11.7</v>
      </c>
      <c r="AA33" s="22">
        <v>981765037</v>
      </c>
    </row>
    <row r="34" spans="1:27" ht="13.5">
      <c r="A34" s="5" t="s">
        <v>38</v>
      </c>
      <c r="B34" s="3"/>
      <c r="C34" s="22">
        <v>1531706627</v>
      </c>
      <c r="D34" s="22"/>
      <c r="E34" s="23">
        <v>1685243743</v>
      </c>
      <c r="F34" s="24">
        <v>1686884017</v>
      </c>
      <c r="G34" s="24">
        <v>87450955</v>
      </c>
      <c r="H34" s="24">
        <v>115555236</v>
      </c>
      <c r="I34" s="24">
        <v>129014694</v>
      </c>
      <c r="J34" s="24">
        <v>332020885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332020885</v>
      </c>
      <c r="X34" s="24">
        <v>359298247</v>
      </c>
      <c r="Y34" s="24">
        <v>-27277362</v>
      </c>
      <c r="Z34" s="6">
        <v>-7.59</v>
      </c>
      <c r="AA34" s="22">
        <v>1686884017</v>
      </c>
    </row>
    <row r="35" spans="1:27" ht="13.5">
      <c r="A35" s="5" t="s">
        <v>39</v>
      </c>
      <c r="B35" s="3"/>
      <c r="C35" s="22">
        <v>2635817978</v>
      </c>
      <c r="D35" s="22"/>
      <c r="E35" s="23">
        <v>2387094553</v>
      </c>
      <c r="F35" s="24">
        <v>3123599608</v>
      </c>
      <c r="G35" s="24">
        <v>139691522</v>
      </c>
      <c r="H35" s="24">
        <v>178982382</v>
      </c>
      <c r="I35" s="24">
        <v>187928636</v>
      </c>
      <c r="J35" s="24">
        <v>506602540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506602540</v>
      </c>
      <c r="X35" s="24">
        <v>555184139</v>
      </c>
      <c r="Y35" s="24">
        <v>-48581599</v>
      </c>
      <c r="Z35" s="6">
        <v>-8.75</v>
      </c>
      <c r="AA35" s="22">
        <v>3123599608</v>
      </c>
    </row>
    <row r="36" spans="1:27" ht="13.5">
      <c r="A36" s="5" t="s">
        <v>40</v>
      </c>
      <c r="B36" s="3"/>
      <c r="C36" s="22">
        <v>1377477384</v>
      </c>
      <c r="D36" s="22"/>
      <c r="E36" s="23">
        <v>2301568050</v>
      </c>
      <c r="F36" s="24">
        <v>2314093408</v>
      </c>
      <c r="G36" s="24">
        <v>60944802</v>
      </c>
      <c r="H36" s="24">
        <v>111590579</v>
      </c>
      <c r="I36" s="24">
        <v>96833645</v>
      </c>
      <c r="J36" s="24">
        <v>269369026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269369026</v>
      </c>
      <c r="X36" s="24">
        <v>299569867</v>
      </c>
      <c r="Y36" s="24">
        <v>-30200841</v>
      </c>
      <c r="Z36" s="6">
        <v>-10.08</v>
      </c>
      <c r="AA36" s="22">
        <v>2314093408</v>
      </c>
    </row>
    <row r="37" spans="1:27" ht="13.5">
      <c r="A37" s="5" t="s">
        <v>41</v>
      </c>
      <c r="B37" s="3"/>
      <c r="C37" s="25">
        <v>725767461</v>
      </c>
      <c r="D37" s="25"/>
      <c r="E37" s="26">
        <v>819648498</v>
      </c>
      <c r="F37" s="27">
        <v>819889151</v>
      </c>
      <c r="G37" s="27">
        <v>45295711</v>
      </c>
      <c r="H37" s="27">
        <v>63655955</v>
      </c>
      <c r="I37" s="27">
        <v>70756947</v>
      </c>
      <c r="J37" s="27">
        <v>179708613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179708613</v>
      </c>
      <c r="X37" s="27">
        <v>211001450</v>
      </c>
      <c r="Y37" s="27">
        <v>-31292837</v>
      </c>
      <c r="Z37" s="7">
        <v>-14.83</v>
      </c>
      <c r="AA37" s="25">
        <v>819889151</v>
      </c>
    </row>
    <row r="38" spans="1:27" ht="13.5">
      <c r="A38" s="2" t="s">
        <v>42</v>
      </c>
      <c r="B38" s="8"/>
      <c r="C38" s="19">
        <f aca="true" t="shared" si="7" ref="C38:Y38">SUM(C39:C41)</f>
        <v>4061562916</v>
      </c>
      <c r="D38" s="19">
        <f>SUM(D39:D41)</f>
        <v>0</v>
      </c>
      <c r="E38" s="20">
        <f t="shared" si="7"/>
        <v>4776628675</v>
      </c>
      <c r="F38" s="21">
        <f t="shared" si="7"/>
        <v>4768160250</v>
      </c>
      <c r="G38" s="21">
        <f t="shared" si="7"/>
        <v>261326243</v>
      </c>
      <c r="H38" s="21">
        <f t="shared" si="7"/>
        <v>312910188</v>
      </c>
      <c r="I38" s="21">
        <f t="shared" si="7"/>
        <v>393519041</v>
      </c>
      <c r="J38" s="21">
        <f t="shared" si="7"/>
        <v>967755472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967755472</v>
      </c>
      <c r="X38" s="21">
        <f t="shared" si="7"/>
        <v>1010235720</v>
      </c>
      <c r="Y38" s="21">
        <f t="shared" si="7"/>
        <v>-42480248</v>
      </c>
      <c r="Z38" s="4">
        <f>+IF(X38&lt;&gt;0,+(Y38/X38)*100,0)</f>
        <v>-4.204983763591333</v>
      </c>
      <c r="AA38" s="19">
        <f>SUM(AA39:AA41)</f>
        <v>4768160250</v>
      </c>
    </row>
    <row r="39" spans="1:27" ht="13.5">
      <c r="A39" s="5" t="s">
        <v>43</v>
      </c>
      <c r="B39" s="3"/>
      <c r="C39" s="22">
        <v>785465570</v>
      </c>
      <c r="D39" s="22"/>
      <c r="E39" s="23">
        <v>913250248</v>
      </c>
      <c r="F39" s="24">
        <v>922059242</v>
      </c>
      <c r="G39" s="24">
        <v>80210727</v>
      </c>
      <c r="H39" s="24">
        <v>67469032</v>
      </c>
      <c r="I39" s="24">
        <v>81265133</v>
      </c>
      <c r="J39" s="24">
        <v>228944892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228944892</v>
      </c>
      <c r="X39" s="24">
        <v>218850829</v>
      </c>
      <c r="Y39" s="24">
        <v>10094063</v>
      </c>
      <c r="Z39" s="6">
        <v>4.61</v>
      </c>
      <c r="AA39" s="22">
        <v>922059242</v>
      </c>
    </row>
    <row r="40" spans="1:27" ht="13.5">
      <c r="A40" s="5" t="s">
        <v>44</v>
      </c>
      <c r="B40" s="3"/>
      <c r="C40" s="22">
        <v>3001163069</v>
      </c>
      <c r="D40" s="22"/>
      <c r="E40" s="23">
        <v>3533050323</v>
      </c>
      <c r="F40" s="24">
        <v>3514440859</v>
      </c>
      <c r="G40" s="24">
        <v>159529369</v>
      </c>
      <c r="H40" s="24">
        <v>222043995</v>
      </c>
      <c r="I40" s="24">
        <v>286134437</v>
      </c>
      <c r="J40" s="24">
        <v>667707801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667707801</v>
      </c>
      <c r="X40" s="24">
        <v>716030245</v>
      </c>
      <c r="Y40" s="24">
        <v>-48322444</v>
      </c>
      <c r="Z40" s="6">
        <v>-6.75</v>
      </c>
      <c r="AA40" s="22">
        <v>3514440859</v>
      </c>
    </row>
    <row r="41" spans="1:27" ht="13.5">
      <c r="A41" s="5" t="s">
        <v>45</v>
      </c>
      <c r="B41" s="3"/>
      <c r="C41" s="22">
        <v>274934277</v>
      </c>
      <c r="D41" s="22"/>
      <c r="E41" s="23">
        <v>330328104</v>
      </c>
      <c r="F41" s="24">
        <v>331660149</v>
      </c>
      <c r="G41" s="24">
        <v>21586147</v>
      </c>
      <c r="H41" s="24">
        <v>23397161</v>
      </c>
      <c r="I41" s="24">
        <v>26119471</v>
      </c>
      <c r="J41" s="24">
        <v>71102779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71102779</v>
      </c>
      <c r="X41" s="24">
        <v>75354646</v>
      </c>
      <c r="Y41" s="24">
        <v>-4251867</v>
      </c>
      <c r="Z41" s="6">
        <v>-5.64</v>
      </c>
      <c r="AA41" s="22">
        <v>331660149</v>
      </c>
    </row>
    <row r="42" spans="1:27" ht="13.5">
      <c r="A42" s="2" t="s">
        <v>46</v>
      </c>
      <c r="B42" s="8"/>
      <c r="C42" s="19">
        <f aca="true" t="shared" si="8" ref="C42:Y42">SUM(C43:C46)</f>
        <v>16546834846</v>
      </c>
      <c r="D42" s="19">
        <f>SUM(D43:D46)</f>
        <v>0</v>
      </c>
      <c r="E42" s="20">
        <f t="shared" si="8"/>
        <v>20462754578</v>
      </c>
      <c r="F42" s="21">
        <f t="shared" si="8"/>
        <v>20409736551</v>
      </c>
      <c r="G42" s="21">
        <f t="shared" si="8"/>
        <v>603691958</v>
      </c>
      <c r="H42" s="21">
        <f t="shared" si="8"/>
        <v>1959005282</v>
      </c>
      <c r="I42" s="21">
        <f t="shared" si="8"/>
        <v>1980965493</v>
      </c>
      <c r="J42" s="21">
        <f t="shared" si="8"/>
        <v>4543662733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4543662733</v>
      </c>
      <c r="X42" s="21">
        <f t="shared" si="8"/>
        <v>4934140152</v>
      </c>
      <c r="Y42" s="21">
        <f t="shared" si="8"/>
        <v>-390477419</v>
      </c>
      <c r="Z42" s="4">
        <f>+IF(X42&lt;&gt;0,+(Y42/X42)*100,0)</f>
        <v>-7.9137885623642905</v>
      </c>
      <c r="AA42" s="19">
        <f>SUM(AA43:AA46)</f>
        <v>20409736551</v>
      </c>
    </row>
    <row r="43" spans="1:27" ht="13.5">
      <c r="A43" s="5" t="s">
        <v>47</v>
      </c>
      <c r="B43" s="3"/>
      <c r="C43" s="22">
        <v>10376554694</v>
      </c>
      <c r="D43" s="22"/>
      <c r="E43" s="23">
        <v>12792247095</v>
      </c>
      <c r="F43" s="24">
        <v>12775336059</v>
      </c>
      <c r="G43" s="24">
        <v>229120840</v>
      </c>
      <c r="H43" s="24">
        <v>1436482410</v>
      </c>
      <c r="I43" s="24">
        <v>1369469220</v>
      </c>
      <c r="J43" s="24">
        <v>3035072470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3035072470</v>
      </c>
      <c r="X43" s="24">
        <v>3168107149</v>
      </c>
      <c r="Y43" s="24">
        <v>-133034679</v>
      </c>
      <c r="Z43" s="6">
        <v>-4.2</v>
      </c>
      <c r="AA43" s="22">
        <v>12775336059</v>
      </c>
    </row>
    <row r="44" spans="1:27" ht="13.5">
      <c r="A44" s="5" t="s">
        <v>48</v>
      </c>
      <c r="B44" s="3"/>
      <c r="C44" s="22">
        <v>2690583862</v>
      </c>
      <c r="D44" s="22"/>
      <c r="E44" s="23">
        <v>3308493040</v>
      </c>
      <c r="F44" s="24">
        <v>3268110174</v>
      </c>
      <c r="G44" s="24">
        <v>178727549</v>
      </c>
      <c r="H44" s="24">
        <v>212902058</v>
      </c>
      <c r="I44" s="24">
        <v>272179068</v>
      </c>
      <c r="J44" s="24">
        <v>663808675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663808675</v>
      </c>
      <c r="X44" s="24">
        <v>791587685</v>
      </c>
      <c r="Y44" s="24">
        <v>-127779010</v>
      </c>
      <c r="Z44" s="6">
        <v>-16.14</v>
      </c>
      <c r="AA44" s="22">
        <v>3268110174</v>
      </c>
    </row>
    <row r="45" spans="1:27" ht="13.5">
      <c r="A45" s="5" t="s">
        <v>49</v>
      </c>
      <c r="B45" s="3"/>
      <c r="C45" s="25">
        <v>1690284909</v>
      </c>
      <c r="D45" s="25"/>
      <c r="E45" s="26">
        <v>2082311052</v>
      </c>
      <c r="F45" s="27">
        <v>2094650106</v>
      </c>
      <c r="G45" s="27">
        <v>93461460</v>
      </c>
      <c r="H45" s="27">
        <v>140273441</v>
      </c>
      <c r="I45" s="27">
        <v>156865480</v>
      </c>
      <c r="J45" s="27">
        <v>390600381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390600381</v>
      </c>
      <c r="X45" s="27">
        <v>444328080</v>
      </c>
      <c r="Y45" s="27">
        <v>-53727699</v>
      </c>
      <c r="Z45" s="7">
        <v>-12.09</v>
      </c>
      <c r="AA45" s="25">
        <v>2094650106</v>
      </c>
    </row>
    <row r="46" spans="1:27" ht="13.5">
      <c r="A46" s="5" t="s">
        <v>50</v>
      </c>
      <c r="B46" s="3"/>
      <c r="C46" s="22">
        <v>1789411381</v>
      </c>
      <c r="D46" s="22"/>
      <c r="E46" s="23">
        <v>2279703391</v>
      </c>
      <c r="F46" s="24">
        <v>2271640212</v>
      </c>
      <c r="G46" s="24">
        <v>102382109</v>
      </c>
      <c r="H46" s="24">
        <v>169347373</v>
      </c>
      <c r="I46" s="24">
        <v>182451725</v>
      </c>
      <c r="J46" s="24">
        <v>454181207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454181207</v>
      </c>
      <c r="X46" s="24">
        <v>530117238</v>
      </c>
      <c r="Y46" s="24">
        <v>-75936031</v>
      </c>
      <c r="Z46" s="6">
        <v>-14.32</v>
      </c>
      <c r="AA46" s="22">
        <v>2271640212</v>
      </c>
    </row>
    <row r="47" spans="1:27" ht="13.5">
      <c r="A47" s="2" t="s">
        <v>51</v>
      </c>
      <c r="B47" s="8" t="s">
        <v>52</v>
      </c>
      <c r="C47" s="19">
        <v>100679313</v>
      </c>
      <c r="D47" s="19"/>
      <c r="E47" s="20">
        <v>125646056</v>
      </c>
      <c r="F47" s="21">
        <v>123913406</v>
      </c>
      <c r="G47" s="21">
        <v>13980080</v>
      </c>
      <c r="H47" s="21">
        <v>6907909</v>
      </c>
      <c r="I47" s="21">
        <v>14452498</v>
      </c>
      <c r="J47" s="21">
        <v>35340487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35340487</v>
      </c>
      <c r="X47" s="21">
        <v>25608683</v>
      </c>
      <c r="Y47" s="21">
        <v>9731804</v>
      </c>
      <c r="Z47" s="4">
        <v>38</v>
      </c>
      <c r="AA47" s="19">
        <v>123913406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36293772615</v>
      </c>
      <c r="D48" s="40">
        <f>+D28+D32+D38+D42+D47</f>
        <v>0</v>
      </c>
      <c r="E48" s="41">
        <f t="shared" si="9"/>
        <v>41754323138</v>
      </c>
      <c r="F48" s="42">
        <f t="shared" si="9"/>
        <v>42577081972</v>
      </c>
      <c r="G48" s="42">
        <f t="shared" si="9"/>
        <v>1837416054</v>
      </c>
      <c r="H48" s="42">
        <f t="shared" si="9"/>
        <v>3456114799</v>
      </c>
      <c r="I48" s="42">
        <f t="shared" si="9"/>
        <v>3556723176</v>
      </c>
      <c r="J48" s="42">
        <f t="shared" si="9"/>
        <v>8850254029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8850254029</v>
      </c>
      <c r="X48" s="42">
        <f t="shared" si="9"/>
        <v>9602934835</v>
      </c>
      <c r="Y48" s="42">
        <f t="shared" si="9"/>
        <v>-752680806</v>
      </c>
      <c r="Z48" s="43">
        <f>+IF(X48&lt;&gt;0,+(Y48/X48)*100,0)</f>
        <v>-7.838028883177358</v>
      </c>
      <c r="AA48" s="40">
        <f>+AA28+AA32+AA38+AA42+AA47</f>
        <v>42577081972</v>
      </c>
    </row>
    <row r="49" spans="1:27" ht="13.5">
      <c r="A49" s="14" t="s">
        <v>58</v>
      </c>
      <c r="B49" s="15"/>
      <c r="C49" s="44">
        <f aca="true" t="shared" si="10" ref="C49:Y49">+C25-C48</f>
        <v>2522566422</v>
      </c>
      <c r="D49" s="44">
        <f>+D25-D48</f>
        <v>0</v>
      </c>
      <c r="E49" s="45">
        <f t="shared" si="10"/>
        <v>3187958052</v>
      </c>
      <c r="F49" s="46">
        <f t="shared" si="10"/>
        <v>3461838857</v>
      </c>
      <c r="G49" s="46">
        <f t="shared" si="10"/>
        <v>3433044795</v>
      </c>
      <c r="H49" s="46">
        <f t="shared" si="10"/>
        <v>248478042</v>
      </c>
      <c r="I49" s="46">
        <f t="shared" si="10"/>
        <v>-612186410</v>
      </c>
      <c r="J49" s="46">
        <f t="shared" si="10"/>
        <v>3069336427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3069336427</v>
      </c>
      <c r="X49" s="46">
        <f>IF(F25=F48,0,X25-X48)</f>
        <v>2422287256</v>
      </c>
      <c r="Y49" s="46">
        <f t="shared" si="10"/>
        <v>647049171</v>
      </c>
      <c r="Z49" s="47">
        <f>+IF(X49&lt;&gt;0,+(Y49/X49)*100,0)</f>
        <v>26.71232197573846</v>
      </c>
      <c r="AA49" s="44">
        <f>+AA25-AA48</f>
        <v>3461838857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80787853</v>
      </c>
      <c r="D5" s="19">
        <f>SUM(D6:D8)</f>
        <v>0</v>
      </c>
      <c r="E5" s="20">
        <f t="shared" si="0"/>
        <v>76565229</v>
      </c>
      <c r="F5" s="21">
        <f t="shared" si="0"/>
        <v>76565229</v>
      </c>
      <c r="G5" s="21">
        <f t="shared" si="0"/>
        <v>24522593</v>
      </c>
      <c r="H5" s="21">
        <f t="shared" si="0"/>
        <v>3648119</v>
      </c>
      <c r="I5" s="21">
        <f t="shared" si="0"/>
        <v>3740246</v>
      </c>
      <c r="J5" s="21">
        <f t="shared" si="0"/>
        <v>31910958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31910958</v>
      </c>
      <c r="X5" s="21">
        <f t="shared" si="0"/>
        <v>27232408</v>
      </c>
      <c r="Y5" s="21">
        <f t="shared" si="0"/>
        <v>4678550</v>
      </c>
      <c r="Z5" s="4">
        <f>+IF(X5&lt;&gt;0,+(Y5/X5)*100,0)</f>
        <v>17.180081908291033</v>
      </c>
      <c r="AA5" s="19">
        <f>SUM(AA6:AA8)</f>
        <v>76565229</v>
      </c>
    </row>
    <row r="6" spans="1:27" ht="13.5">
      <c r="A6" s="5" t="s">
        <v>33</v>
      </c>
      <c r="B6" s="3"/>
      <c r="C6" s="22">
        <v>26094099</v>
      </c>
      <c r="D6" s="22"/>
      <c r="E6" s="23">
        <v>14926301</v>
      </c>
      <c r="F6" s="24">
        <v>14926301</v>
      </c>
      <c r="G6" s="24">
        <v>10881000</v>
      </c>
      <c r="H6" s="24">
        <v>542</v>
      </c>
      <c r="I6" s="24"/>
      <c r="J6" s="24">
        <v>10881542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10881542</v>
      </c>
      <c r="X6" s="24">
        <v>3722823</v>
      </c>
      <c r="Y6" s="24">
        <v>7158719</v>
      </c>
      <c r="Z6" s="6">
        <v>192.29</v>
      </c>
      <c r="AA6" s="22">
        <v>14926301</v>
      </c>
    </row>
    <row r="7" spans="1:27" ht="13.5">
      <c r="A7" s="5" t="s">
        <v>34</v>
      </c>
      <c r="B7" s="3"/>
      <c r="C7" s="25">
        <v>52543508</v>
      </c>
      <c r="D7" s="25"/>
      <c r="E7" s="26">
        <v>60367928</v>
      </c>
      <c r="F7" s="27">
        <v>60367928</v>
      </c>
      <c r="G7" s="27">
        <v>13630283</v>
      </c>
      <c r="H7" s="27">
        <v>3610637</v>
      </c>
      <c r="I7" s="27">
        <v>3717314</v>
      </c>
      <c r="J7" s="27">
        <v>20958234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20958234</v>
      </c>
      <c r="X7" s="27">
        <v>23191834</v>
      </c>
      <c r="Y7" s="27">
        <v>-2233600</v>
      </c>
      <c r="Z7" s="7">
        <v>-9.63</v>
      </c>
      <c r="AA7" s="25">
        <v>60367928</v>
      </c>
    </row>
    <row r="8" spans="1:27" ht="13.5">
      <c r="A8" s="5" t="s">
        <v>35</v>
      </c>
      <c r="B8" s="3"/>
      <c r="C8" s="22">
        <v>2150246</v>
      </c>
      <c r="D8" s="22"/>
      <c r="E8" s="23">
        <v>1271000</v>
      </c>
      <c r="F8" s="24">
        <v>1271000</v>
      </c>
      <c r="G8" s="24">
        <v>11310</v>
      </c>
      <c r="H8" s="24">
        <v>36940</v>
      </c>
      <c r="I8" s="24">
        <v>22932</v>
      </c>
      <c r="J8" s="24">
        <v>71182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71182</v>
      </c>
      <c r="X8" s="24">
        <v>317751</v>
      </c>
      <c r="Y8" s="24">
        <v>-246569</v>
      </c>
      <c r="Z8" s="6">
        <v>-77.6</v>
      </c>
      <c r="AA8" s="22">
        <v>1271000</v>
      </c>
    </row>
    <row r="9" spans="1:27" ht="13.5">
      <c r="A9" s="2" t="s">
        <v>36</v>
      </c>
      <c r="B9" s="3"/>
      <c r="C9" s="19">
        <f aca="true" t="shared" si="1" ref="C9:Y9">SUM(C10:C14)</f>
        <v>16774288</v>
      </c>
      <c r="D9" s="19">
        <f>SUM(D10:D14)</f>
        <v>0</v>
      </c>
      <c r="E9" s="20">
        <f t="shared" si="1"/>
        <v>32090140</v>
      </c>
      <c r="F9" s="21">
        <f t="shared" si="1"/>
        <v>32090140</v>
      </c>
      <c r="G9" s="21">
        <f t="shared" si="1"/>
        <v>225363</v>
      </c>
      <c r="H9" s="21">
        <f t="shared" si="1"/>
        <v>502304</v>
      </c>
      <c r="I9" s="21">
        <f t="shared" si="1"/>
        <v>577375</v>
      </c>
      <c r="J9" s="21">
        <f t="shared" si="1"/>
        <v>1305042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1305042</v>
      </c>
      <c r="X9" s="21">
        <f t="shared" si="1"/>
        <v>8022528</v>
      </c>
      <c r="Y9" s="21">
        <f t="shared" si="1"/>
        <v>-6717486</v>
      </c>
      <c r="Z9" s="4">
        <f>+IF(X9&lt;&gt;0,+(Y9/X9)*100,0)</f>
        <v>-83.73278348171549</v>
      </c>
      <c r="AA9" s="19">
        <f>SUM(AA10:AA14)</f>
        <v>32090140</v>
      </c>
    </row>
    <row r="10" spans="1:27" ht="13.5">
      <c r="A10" s="5" t="s">
        <v>37</v>
      </c>
      <c r="B10" s="3"/>
      <c r="C10" s="22">
        <v>4327186</v>
      </c>
      <c r="D10" s="22"/>
      <c r="E10" s="23">
        <v>6154000</v>
      </c>
      <c r="F10" s="24">
        <v>6154000</v>
      </c>
      <c r="G10" s="24">
        <v>34045</v>
      </c>
      <c r="H10" s="24">
        <v>28794</v>
      </c>
      <c r="I10" s="24">
        <v>24258</v>
      </c>
      <c r="J10" s="24">
        <v>87097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87097</v>
      </c>
      <c r="X10" s="24">
        <v>1538499</v>
      </c>
      <c r="Y10" s="24">
        <v>-1451402</v>
      </c>
      <c r="Z10" s="6">
        <v>-94.34</v>
      </c>
      <c r="AA10" s="22">
        <v>6154000</v>
      </c>
    </row>
    <row r="11" spans="1:27" ht="13.5">
      <c r="A11" s="5" t="s">
        <v>38</v>
      </c>
      <c r="B11" s="3"/>
      <c r="C11" s="22">
        <v>3441945</v>
      </c>
      <c r="D11" s="22"/>
      <c r="E11" s="23">
        <v>3099140</v>
      </c>
      <c r="F11" s="24">
        <v>3099140</v>
      </c>
      <c r="G11" s="24">
        <v>186935</v>
      </c>
      <c r="H11" s="24">
        <v>327419</v>
      </c>
      <c r="I11" s="24">
        <v>475999</v>
      </c>
      <c r="J11" s="24">
        <v>990353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990353</v>
      </c>
      <c r="X11" s="24">
        <v>774780</v>
      </c>
      <c r="Y11" s="24">
        <v>215573</v>
      </c>
      <c r="Z11" s="6">
        <v>27.82</v>
      </c>
      <c r="AA11" s="22">
        <v>3099140</v>
      </c>
    </row>
    <row r="12" spans="1:27" ht="13.5">
      <c r="A12" s="5" t="s">
        <v>39</v>
      </c>
      <c r="B12" s="3"/>
      <c r="C12" s="22">
        <v>2829494</v>
      </c>
      <c r="D12" s="22"/>
      <c r="E12" s="23">
        <v>1033000</v>
      </c>
      <c r="F12" s="24">
        <v>1033000</v>
      </c>
      <c r="G12" s="24">
        <v>523</v>
      </c>
      <c r="H12" s="24">
        <v>142231</v>
      </c>
      <c r="I12" s="24">
        <v>73258</v>
      </c>
      <c r="J12" s="24">
        <v>216012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216012</v>
      </c>
      <c r="X12" s="24">
        <v>258249</v>
      </c>
      <c r="Y12" s="24">
        <v>-42237</v>
      </c>
      <c r="Z12" s="6">
        <v>-16.36</v>
      </c>
      <c r="AA12" s="22">
        <v>1033000</v>
      </c>
    </row>
    <row r="13" spans="1:27" ht="13.5">
      <c r="A13" s="5" t="s">
        <v>40</v>
      </c>
      <c r="B13" s="3"/>
      <c r="C13" s="22">
        <v>6175663</v>
      </c>
      <c r="D13" s="22"/>
      <c r="E13" s="23">
        <v>21804000</v>
      </c>
      <c r="F13" s="24">
        <v>21804000</v>
      </c>
      <c r="G13" s="24">
        <v>3860</v>
      </c>
      <c r="H13" s="24">
        <v>3860</v>
      </c>
      <c r="I13" s="24">
        <v>3860</v>
      </c>
      <c r="J13" s="24">
        <v>11580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11580</v>
      </c>
      <c r="X13" s="24">
        <v>5451000</v>
      </c>
      <c r="Y13" s="24">
        <v>-5439420</v>
      </c>
      <c r="Z13" s="6">
        <v>-99.79</v>
      </c>
      <c r="AA13" s="22">
        <v>21804000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4949768</v>
      </c>
      <c r="D15" s="19">
        <f>SUM(D16:D18)</f>
        <v>0</v>
      </c>
      <c r="E15" s="20">
        <f t="shared" si="2"/>
        <v>5156400</v>
      </c>
      <c r="F15" s="21">
        <f t="shared" si="2"/>
        <v>5156400</v>
      </c>
      <c r="G15" s="21">
        <f t="shared" si="2"/>
        <v>185950</v>
      </c>
      <c r="H15" s="21">
        <f t="shared" si="2"/>
        <v>650853</v>
      </c>
      <c r="I15" s="21">
        <f t="shared" si="2"/>
        <v>266349</v>
      </c>
      <c r="J15" s="21">
        <f t="shared" si="2"/>
        <v>1103152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1103152</v>
      </c>
      <c r="X15" s="21">
        <f t="shared" si="2"/>
        <v>1289097</v>
      </c>
      <c r="Y15" s="21">
        <f t="shared" si="2"/>
        <v>-185945</v>
      </c>
      <c r="Z15" s="4">
        <f>+IF(X15&lt;&gt;0,+(Y15/X15)*100,0)</f>
        <v>-14.424438192005724</v>
      </c>
      <c r="AA15" s="19">
        <f>SUM(AA16:AA18)</f>
        <v>5156400</v>
      </c>
    </row>
    <row r="16" spans="1:27" ht="13.5">
      <c r="A16" s="5" t="s">
        <v>43</v>
      </c>
      <c r="B16" s="3"/>
      <c r="C16" s="22">
        <v>760489</v>
      </c>
      <c r="D16" s="22"/>
      <c r="E16" s="23">
        <v>711000</v>
      </c>
      <c r="F16" s="24">
        <v>711000</v>
      </c>
      <c r="G16" s="24">
        <v>44260</v>
      </c>
      <c r="H16" s="24">
        <v>47462</v>
      </c>
      <c r="I16" s="24">
        <v>62510</v>
      </c>
      <c r="J16" s="24">
        <v>154232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154232</v>
      </c>
      <c r="X16" s="24">
        <v>177747</v>
      </c>
      <c r="Y16" s="24">
        <v>-23515</v>
      </c>
      <c r="Z16" s="6">
        <v>-13.23</v>
      </c>
      <c r="AA16" s="22">
        <v>711000</v>
      </c>
    </row>
    <row r="17" spans="1:27" ht="13.5">
      <c r="A17" s="5" t="s">
        <v>44</v>
      </c>
      <c r="B17" s="3"/>
      <c r="C17" s="22">
        <v>4189279</v>
      </c>
      <c r="D17" s="22"/>
      <c r="E17" s="23">
        <v>4445400</v>
      </c>
      <c r="F17" s="24">
        <v>4445400</v>
      </c>
      <c r="G17" s="24">
        <v>141690</v>
      </c>
      <c r="H17" s="24">
        <v>603391</v>
      </c>
      <c r="I17" s="24">
        <v>203839</v>
      </c>
      <c r="J17" s="24">
        <v>948920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948920</v>
      </c>
      <c r="X17" s="24">
        <v>1111350</v>
      </c>
      <c r="Y17" s="24">
        <v>-162430</v>
      </c>
      <c r="Z17" s="6">
        <v>-14.62</v>
      </c>
      <c r="AA17" s="22">
        <v>4445400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129881137</v>
      </c>
      <c r="D19" s="19">
        <f>SUM(D20:D23)</f>
        <v>0</v>
      </c>
      <c r="E19" s="20">
        <f t="shared" si="3"/>
        <v>150112702</v>
      </c>
      <c r="F19" s="21">
        <f t="shared" si="3"/>
        <v>150112702</v>
      </c>
      <c r="G19" s="21">
        <f t="shared" si="3"/>
        <v>10165058</v>
      </c>
      <c r="H19" s="21">
        <f t="shared" si="3"/>
        <v>10982816</v>
      </c>
      <c r="I19" s="21">
        <f t="shared" si="3"/>
        <v>10314617</v>
      </c>
      <c r="J19" s="21">
        <f t="shared" si="3"/>
        <v>31462491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31462491</v>
      </c>
      <c r="X19" s="21">
        <f t="shared" si="3"/>
        <v>33499632</v>
      </c>
      <c r="Y19" s="21">
        <f t="shared" si="3"/>
        <v>-2037141</v>
      </c>
      <c r="Z19" s="4">
        <f>+IF(X19&lt;&gt;0,+(Y19/X19)*100,0)</f>
        <v>-6.08108471161713</v>
      </c>
      <c r="AA19" s="19">
        <f>SUM(AA20:AA23)</f>
        <v>150112702</v>
      </c>
    </row>
    <row r="20" spans="1:27" ht="13.5">
      <c r="A20" s="5" t="s">
        <v>47</v>
      </c>
      <c r="B20" s="3"/>
      <c r="C20" s="22">
        <v>71222023</v>
      </c>
      <c r="D20" s="22"/>
      <c r="E20" s="23">
        <v>83808000</v>
      </c>
      <c r="F20" s="24">
        <v>83808000</v>
      </c>
      <c r="G20" s="24">
        <v>6785859</v>
      </c>
      <c r="H20" s="24">
        <v>7446582</v>
      </c>
      <c r="I20" s="24">
        <v>6622962</v>
      </c>
      <c r="J20" s="24">
        <v>20855403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20855403</v>
      </c>
      <c r="X20" s="24">
        <v>20656347</v>
      </c>
      <c r="Y20" s="24">
        <v>199056</v>
      </c>
      <c r="Z20" s="6">
        <v>0.96</v>
      </c>
      <c r="AA20" s="22">
        <v>83808000</v>
      </c>
    </row>
    <row r="21" spans="1:27" ht="13.5">
      <c r="A21" s="5" t="s">
        <v>48</v>
      </c>
      <c r="B21" s="3"/>
      <c r="C21" s="22">
        <v>19774098</v>
      </c>
      <c r="D21" s="22"/>
      <c r="E21" s="23">
        <v>22052522</v>
      </c>
      <c r="F21" s="24">
        <v>22052522</v>
      </c>
      <c r="G21" s="24">
        <v>1333286</v>
      </c>
      <c r="H21" s="24">
        <v>1364259</v>
      </c>
      <c r="I21" s="24">
        <v>1409704</v>
      </c>
      <c r="J21" s="24">
        <v>4107249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4107249</v>
      </c>
      <c r="X21" s="24">
        <v>3548739</v>
      </c>
      <c r="Y21" s="24">
        <v>558510</v>
      </c>
      <c r="Z21" s="6">
        <v>15.74</v>
      </c>
      <c r="AA21" s="22">
        <v>22052522</v>
      </c>
    </row>
    <row r="22" spans="1:27" ht="13.5">
      <c r="A22" s="5" t="s">
        <v>49</v>
      </c>
      <c r="B22" s="3"/>
      <c r="C22" s="25">
        <v>24793205</v>
      </c>
      <c r="D22" s="25"/>
      <c r="E22" s="26">
        <v>25351780</v>
      </c>
      <c r="F22" s="27">
        <v>25351780</v>
      </c>
      <c r="G22" s="27">
        <v>756665</v>
      </c>
      <c r="H22" s="27">
        <v>802993</v>
      </c>
      <c r="I22" s="27">
        <v>907345</v>
      </c>
      <c r="J22" s="27">
        <v>2467003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2467003</v>
      </c>
      <c r="X22" s="27">
        <v>5621697</v>
      </c>
      <c r="Y22" s="27">
        <v>-3154694</v>
      </c>
      <c r="Z22" s="7">
        <v>-56.12</v>
      </c>
      <c r="AA22" s="25">
        <v>25351780</v>
      </c>
    </row>
    <row r="23" spans="1:27" ht="13.5">
      <c r="A23" s="5" t="s">
        <v>50</v>
      </c>
      <c r="B23" s="3"/>
      <c r="C23" s="22">
        <v>14091811</v>
      </c>
      <c r="D23" s="22"/>
      <c r="E23" s="23">
        <v>18900400</v>
      </c>
      <c r="F23" s="24">
        <v>18900400</v>
      </c>
      <c r="G23" s="24">
        <v>1289248</v>
      </c>
      <c r="H23" s="24">
        <v>1368982</v>
      </c>
      <c r="I23" s="24">
        <v>1374606</v>
      </c>
      <c r="J23" s="24">
        <v>4032836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4032836</v>
      </c>
      <c r="X23" s="24">
        <v>3672849</v>
      </c>
      <c r="Y23" s="24">
        <v>359987</v>
      </c>
      <c r="Z23" s="6">
        <v>9.8</v>
      </c>
      <c r="AA23" s="22">
        <v>18900400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232393046</v>
      </c>
      <c r="D25" s="40">
        <f>+D5+D9+D15+D19+D24</f>
        <v>0</v>
      </c>
      <c r="E25" s="41">
        <f t="shared" si="4"/>
        <v>263924471</v>
      </c>
      <c r="F25" s="42">
        <f t="shared" si="4"/>
        <v>263924471</v>
      </c>
      <c r="G25" s="42">
        <f t="shared" si="4"/>
        <v>35098964</v>
      </c>
      <c r="H25" s="42">
        <f t="shared" si="4"/>
        <v>15784092</v>
      </c>
      <c r="I25" s="42">
        <f t="shared" si="4"/>
        <v>14898587</v>
      </c>
      <c r="J25" s="42">
        <f t="shared" si="4"/>
        <v>65781643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65781643</v>
      </c>
      <c r="X25" s="42">
        <f t="shared" si="4"/>
        <v>70043665</v>
      </c>
      <c r="Y25" s="42">
        <f t="shared" si="4"/>
        <v>-4262022</v>
      </c>
      <c r="Z25" s="43">
        <f>+IF(X25&lt;&gt;0,+(Y25/X25)*100,0)</f>
        <v>-6.084807241311545</v>
      </c>
      <c r="AA25" s="40">
        <f>+AA5+AA9+AA15+AA19+AA24</f>
        <v>263924471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64282169</v>
      </c>
      <c r="D28" s="19">
        <f>SUM(D29:D31)</f>
        <v>0</v>
      </c>
      <c r="E28" s="20">
        <f t="shared" si="5"/>
        <v>53271836</v>
      </c>
      <c r="F28" s="21">
        <f t="shared" si="5"/>
        <v>53271836</v>
      </c>
      <c r="G28" s="21">
        <f t="shared" si="5"/>
        <v>4066696</v>
      </c>
      <c r="H28" s="21">
        <f t="shared" si="5"/>
        <v>3436872</v>
      </c>
      <c r="I28" s="21">
        <f t="shared" si="5"/>
        <v>4026597</v>
      </c>
      <c r="J28" s="21">
        <f t="shared" si="5"/>
        <v>11530165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11530165</v>
      </c>
      <c r="X28" s="21">
        <f t="shared" si="5"/>
        <v>12931473</v>
      </c>
      <c r="Y28" s="21">
        <f t="shared" si="5"/>
        <v>-1401308</v>
      </c>
      <c r="Z28" s="4">
        <f>+IF(X28&lt;&gt;0,+(Y28/X28)*100,0)</f>
        <v>-10.836414382182138</v>
      </c>
      <c r="AA28" s="19">
        <f>SUM(AA29:AA31)</f>
        <v>53271836</v>
      </c>
    </row>
    <row r="29" spans="1:27" ht="13.5">
      <c r="A29" s="5" t="s">
        <v>33</v>
      </c>
      <c r="B29" s="3"/>
      <c r="C29" s="22">
        <v>18285439</v>
      </c>
      <c r="D29" s="22"/>
      <c r="E29" s="23">
        <v>19013740</v>
      </c>
      <c r="F29" s="24">
        <v>19013740</v>
      </c>
      <c r="G29" s="24">
        <v>2384163</v>
      </c>
      <c r="H29" s="24">
        <v>1044756</v>
      </c>
      <c r="I29" s="24">
        <v>1424159</v>
      </c>
      <c r="J29" s="24">
        <v>4853078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4853078</v>
      </c>
      <c r="X29" s="24">
        <v>4664685</v>
      </c>
      <c r="Y29" s="24">
        <v>188393</v>
      </c>
      <c r="Z29" s="6">
        <v>4.04</v>
      </c>
      <c r="AA29" s="22">
        <v>19013740</v>
      </c>
    </row>
    <row r="30" spans="1:27" ht="13.5">
      <c r="A30" s="5" t="s">
        <v>34</v>
      </c>
      <c r="B30" s="3"/>
      <c r="C30" s="25">
        <v>20878244</v>
      </c>
      <c r="D30" s="25"/>
      <c r="E30" s="26">
        <v>11102466</v>
      </c>
      <c r="F30" s="27">
        <v>11102466</v>
      </c>
      <c r="G30" s="27">
        <v>-329279</v>
      </c>
      <c r="H30" s="27">
        <v>1441366</v>
      </c>
      <c r="I30" s="27">
        <v>1039075</v>
      </c>
      <c r="J30" s="27">
        <v>2151162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2151162</v>
      </c>
      <c r="X30" s="27">
        <v>2599866</v>
      </c>
      <c r="Y30" s="27">
        <v>-448704</v>
      </c>
      <c r="Z30" s="7">
        <v>-17.26</v>
      </c>
      <c r="AA30" s="25">
        <v>11102466</v>
      </c>
    </row>
    <row r="31" spans="1:27" ht="13.5">
      <c r="A31" s="5" t="s">
        <v>35</v>
      </c>
      <c r="B31" s="3"/>
      <c r="C31" s="22">
        <v>25118486</v>
      </c>
      <c r="D31" s="22"/>
      <c r="E31" s="23">
        <v>23155630</v>
      </c>
      <c r="F31" s="24">
        <v>23155630</v>
      </c>
      <c r="G31" s="24">
        <v>2011812</v>
      </c>
      <c r="H31" s="24">
        <v>950750</v>
      </c>
      <c r="I31" s="24">
        <v>1563363</v>
      </c>
      <c r="J31" s="24">
        <v>4525925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4525925</v>
      </c>
      <c r="X31" s="24">
        <v>5666922</v>
      </c>
      <c r="Y31" s="24">
        <v>-1140997</v>
      </c>
      <c r="Z31" s="6">
        <v>-20.13</v>
      </c>
      <c r="AA31" s="22">
        <v>23155630</v>
      </c>
    </row>
    <row r="32" spans="1:27" ht="13.5">
      <c r="A32" s="2" t="s">
        <v>36</v>
      </c>
      <c r="B32" s="3"/>
      <c r="C32" s="19">
        <f aca="true" t="shared" si="6" ref="C32:Y32">SUM(C33:C37)</f>
        <v>22586053</v>
      </c>
      <c r="D32" s="19">
        <f>SUM(D33:D37)</f>
        <v>0</v>
      </c>
      <c r="E32" s="20">
        <f t="shared" si="6"/>
        <v>28303590</v>
      </c>
      <c r="F32" s="21">
        <f t="shared" si="6"/>
        <v>28303590</v>
      </c>
      <c r="G32" s="21">
        <f t="shared" si="6"/>
        <v>2208831</v>
      </c>
      <c r="H32" s="21">
        <f t="shared" si="6"/>
        <v>1758235</v>
      </c>
      <c r="I32" s="21">
        <f t="shared" si="6"/>
        <v>2021109</v>
      </c>
      <c r="J32" s="21">
        <f t="shared" si="6"/>
        <v>5988175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5988175</v>
      </c>
      <c r="X32" s="21">
        <f t="shared" si="6"/>
        <v>6827916</v>
      </c>
      <c r="Y32" s="21">
        <f t="shared" si="6"/>
        <v>-839741</v>
      </c>
      <c r="Z32" s="4">
        <f>+IF(X32&lt;&gt;0,+(Y32/X32)*100,0)</f>
        <v>-12.298642806970678</v>
      </c>
      <c r="AA32" s="19">
        <f>SUM(AA33:AA37)</f>
        <v>28303590</v>
      </c>
    </row>
    <row r="33" spans="1:27" ht="13.5">
      <c r="A33" s="5" t="s">
        <v>37</v>
      </c>
      <c r="B33" s="3"/>
      <c r="C33" s="22">
        <v>5435973</v>
      </c>
      <c r="D33" s="22"/>
      <c r="E33" s="23">
        <v>6508000</v>
      </c>
      <c r="F33" s="24">
        <v>6508000</v>
      </c>
      <c r="G33" s="24">
        <v>509330</v>
      </c>
      <c r="H33" s="24">
        <v>382644</v>
      </c>
      <c r="I33" s="24">
        <v>401553</v>
      </c>
      <c r="J33" s="24">
        <v>1293527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1293527</v>
      </c>
      <c r="X33" s="24">
        <v>1576998</v>
      </c>
      <c r="Y33" s="24">
        <v>-283471</v>
      </c>
      <c r="Z33" s="6">
        <v>-17.98</v>
      </c>
      <c r="AA33" s="22">
        <v>6508000</v>
      </c>
    </row>
    <row r="34" spans="1:27" ht="13.5">
      <c r="A34" s="5" t="s">
        <v>38</v>
      </c>
      <c r="B34" s="3"/>
      <c r="C34" s="22">
        <v>8716743</v>
      </c>
      <c r="D34" s="22"/>
      <c r="E34" s="23">
        <v>12141500</v>
      </c>
      <c r="F34" s="24">
        <v>12141500</v>
      </c>
      <c r="G34" s="24">
        <v>967366</v>
      </c>
      <c r="H34" s="24">
        <v>748371</v>
      </c>
      <c r="I34" s="24">
        <v>903749</v>
      </c>
      <c r="J34" s="24">
        <v>2619486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2619486</v>
      </c>
      <c r="X34" s="24">
        <v>2931378</v>
      </c>
      <c r="Y34" s="24">
        <v>-311892</v>
      </c>
      <c r="Z34" s="6">
        <v>-10.64</v>
      </c>
      <c r="AA34" s="22">
        <v>12141500</v>
      </c>
    </row>
    <row r="35" spans="1:27" ht="13.5">
      <c r="A35" s="5" t="s">
        <v>39</v>
      </c>
      <c r="B35" s="3"/>
      <c r="C35" s="22">
        <v>7580578</v>
      </c>
      <c r="D35" s="22"/>
      <c r="E35" s="23">
        <v>8462090</v>
      </c>
      <c r="F35" s="24">
        <v>8462090</v>
      </c>
      <c r="G35" s="24">
        <v>633173</v>
      </c>
      <c r="H35" s="24">
        <v>530984</v>
      </c>
      <c r="I35" s="24">
        <v>634706</v>
      </c>
      <c r="J35" s="24">
        <v>1798863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1798863</v>
      </c>
      <c r="X35" s="24">
        <v>2035530</v>
      </c>
      <c r="Y35" s="24">
        <v>-236667</v>
      </c>
      <c r="Z35" s="6">
        <v>-11.63</v>
      </c>
      <c r="AA35" s="22">
        <v>8462090</v>
      </c>
    </row>
    <row r="36" spans="1:27" ht="13.5">
      <c r="A36" s="5" t="s">
        <v>40</v>
      </c>
      <c r="B36" s="3"/>
      <c r="C36" s="22">
        <v>852759</v>
      </c>
      <c r="D36" s="22"/>
      <c r="E36" s="23">
        <v>1192000</v>
      </c>
      <c r="F36" s="24">
        <v>1192000</v>
      </c>
      <c r="G36" s="24">
        <v>98962</v>
      </c>
      <c r="H36" s="24">
        <v>96236</v>
      </c>
      <c r="I36" s="24">
        <v>81101</v>
      </c>
      <c r="J36" s="24">
        <v>276299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276299</v>
      </c>
      <c r="X36" s="24">
        <v>284010</v>
      </c>
      <c r="Y36" s="24">
        <v>-7711</v>
      </c>
      <c r="Z36" s="6">
        <v>-2.72</v>
      </c>
      <c r="AA36" s="22">
        <v>1192000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26321917</v>
      </c>
      <c r="D38" s="19">
        <f>SUM(D39:D41)</f>
        <v>0</v>
      </c>
      <c r="E38" s="20">
        <f t="shared" si="7"/>
        <v>27763100</v>
      </c>
      <c r="F38" s="21">
        <f t="shared" si="7"/>
        <v>27763100</v>
      </c>
      <c r="G38" s="21">
        <f t="shared" si="7"/>
        <v>2310780</v>
      </c>
      <c r="H38" s="21">
        <f t="shared" si="7"/>
        <v>1762702</v>
      </c>
      <c r="I38" s="21">
        <f t="shared" si="7"/>
        <v>2288039</v>
      </c>
      <c r="J38" s="21">
        <f t="shared" si="7"/>
        <v>6361521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6361521</v>
      </c>
      <c r="X38" s="21">
        <f t="shared" si="7"/>
        <v>6705768</v>
      </c>
      <c r="Y38" s="21">
        <f t="shared" si="7"/>
        <v>-344247</v>
      </c>
      <c r="Z38" s="4">
        <f>+IF(X38&lt;&gt;0,+(Y38/X38)*100,0)</f>
        <v>-5.133595436048488</v>
      </c>
      <c r="AA38" s="19">
        <f>SUM(AA39:AA41)</f>
        <v>27763100</v>
      </c>
    </row>
    <row r="39" spans="1:27" ht="13.5">
      <c r="A39" s="5" t="s">
        <v>43</v>
      </c>
      <c r="B39" s="3"/>
      <c r="C39" s="22">
        <v>3084844</v>
      </c>
      <c r="D39" s="22"/>
      <c r="E39" s="23">
        <v>3683700</v>
      </c>
      <c r="F39" s="24">
        <v>3683700</v>
      </c>
      <c r="G39" s="24">
        <v>242657</v>
      </c>
      <c r="H39" s="24">
        <v>233931</v>
      </c>
      <c r="I39" s="24">
        <v>245925</v>
      </c>
      <c r="J39" s="24">
        <v>722513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722513</v>
      </c>
      <c r="X39" s="24">
        <v>884919</v>
      </c>
      <c r="Y39" s="24">
        <v>-162406</v>
      </c>
      <c r="Z39" s="6">
        <v>-18.35</v>
      </c>
      <c r="AA39" s="22">
        <v>3683700</v>
      </c>
    </row>
    <row r="40" spans="1:27" ht="13.5">
      <c r="A40" s="5" t="s">
        <v>44</v>
      </c>
      <c r="B40" s="3"/>
      <c r="C40" s="22">
        <v>23237073</v>
      </c>
      <c r="D40" s="22"/>
      <c r="E40" s="23">
        <v>24079400</v>
      </c>
      <c r="F40" s="24">
        <v>24079400</v>
      </c>
      <c r="G40" s="24">
        <v>2068123</v>
      </c>
      <c r="H40" s="24">
        <v>1528771</v>
      </c>
      <c r="I40" s="24">
        <v>2042114</v>
      </c>
      <c r="J40" s="24">
        <v>5639008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5639008</v>
      </c>
      <c r="X40" s="24">
        <v>5820849</v>
      </c>
      <c r="Y40" s="24">
        <v>-181841</v>
      </c>
      <c r="Z40" s="6">
        <v>-3.12</v>
      </c>
      <c r="AA40" s="22">
        <v>24079400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97438447</v>
      </c>
      <c r="D42" s="19">
        <f>SUM(D43:D46)</f>
        <v>0</v>
      </c>
      <c r="E42" s="20">
        <f t="shared" si="8"/>
        <v>122217349</v>
      </c>
      <c r="F42" s="21">
        <f t="shared" si="8"/>
        <v>122217349</v>
      </c>
      <c r="G42" s="21">
        <f t="shared" si="8"/>
        <v>13071401</v>
      </c>
      <c r="H42" s="21">
        <f t="shared" si="8"/>
        <v>2999992</v>
      </c>
      <c r="I42" s="21">
        <f t="shared" si="8"/>
        <v>16603840</v>
      </c>
      <c r="J42" s="21">
        <f t="shared" si="8"/>
        <v>32675233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32675233</v>
      </c>
      <c r="X42" s="21">
        <f t="shared" si="8"/>
        <v>37052589</v>
      </c>
      <c r="Y42" s="21">
        <f t="shared" si="8"/>
        <v>-4377356</v>
      </c>
      <c r="Z42" s="4">
        <f>+IF(X42&lt;&gt;0,+(Y42/X42)*100,0)</f>
        <v>-11.8139005077351</v>
      </c>
      <c r="AA42" s="19">
        <f>SUM(AA43:AA46)</f>
        <v>122217349</v>
      </c>
    </row>
    <row r="43" spans="1:27" ht="13.5">
      <c r="A43" s="5" t="s">
        <v>47</v>
      </c>
      <c r="B43" s="3"/>
      <c r="C43" s="22">
        <v>63901305</v>
      </c>
      <c r="D43" s="22"/>
      <c r="E43" s="23">
        <v>78774000</v>
      </c>
      <c r="F43" s="24">
        <v>78774000</v>
      </c>
      <c r="G43" s="24">
        <v>9471092</v>
      </c>
      <c r="H43" s="24">
        <v>923887</v>
      </c>
      <c r="I43" s="24">
        <v>13784272</v>
      </c>
      <c r="J43" s="24">
        <v>24179251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24179251</v>
      </c>
      <c r="X43" s="24">
        <v>25751640</v>
      </c>
      <c r="Y43" s="24">
        <v>-1572389</v>
      </c>
      <c r="Z43" s="6">
        <v>-6.11</v>
      </c>
      <c r="AA43" s="22">
        <v>78774000</v>
      </c>
    </row>
    <row r="44" spans="1:27" ht="13.5">
      <c r="A44" s="5" t="s">
        <v>48</v>
      </c>
      <c r="B44" s="3"/>
      <c r="C44" s="22">
        <v>13060790</v>
      </c>
      <c r="D44" s="22"/>
      <c r="E44" s="23">
        <v>17075449</v>
      </c>
      <c r="F44" s="24">
        <v>17075449</v>
      </c>
      <c r="G44" s="24">
        <v>1113419</v>
      </c>
      <c r="H44" s="24">
        <v>788284</v>
      </c>
      <c r="I44" s="24">
        <v>1027708</v>
      </c>
      <c r="J44" s="24">
        <v>2929411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2929411</v>
      </c>
      <c r="X44" s="24">
        <v>4822215</v>
      </c>
      <c r="Y44" s="24">
        <v>-1892804</v>
      </c>
      <c r="Z44" s="6">
        <v>-39.25</v>
      </c>
      <c r="AA44" s="22">
        <v>17075449</v>
      </c>
    </row>
    <row r="45" spans="1:27" ht="13.5">
      <c r="A45" s="5" t="s">
        <v>49</v>
      </c>
      <c r="B45" s="3"/>
      <c r="C45" s="25">
        <v>6366321</v>
      </c>
      <c r="D45" s="25"/>
      <c r="E45" s="26">
        <v>9426900</v>
      </c>
      <c r="F45" s="27">
        <v>9426900</v>
      </c>
      <c r="G45" s="27">
        <v>866200</v>
      </c>
      <c r="H45" s="27">
        <v>443542</v>
      </c>
      <c r="I45" s="27">
        <v>643127</v>
      </c>
      <c r="J45" s="27">
        <v>1952869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1952869</v>
      </c>
      <c r="X45" s="27">
        <v>2325984</v>
      </c>
      <c r="Y45" s="27">
        <v>-373115</v>
      </c>
      <c r="Z45" s="7">
        <v>-16.04</v>
      </c>
      <c r="AA45" s="25">
        <v>9426900</v>
      </c>
    </row>
    <row r="46" spans="1:27" ht="13.5">
      <c r="A46" s="5" t="s">
        <v>50</v>
      </c>
      <c r="B46" s="3"/>
      <c r="C46" s="22">
        <v>14110031</v>
      </c>
      <c r="D46" s="22"/>
      <c r="E46" s="23">
        <v>16941000</v>
      </c>
      <c r="F46" s="24">
        <v>16941000</v>
      </c>
      <c r="G46" s="24">
        <v>1620690</v>
      </c>
      <c r="H46" s="24">
        <v>844279</v>
      </c>
      <c r="I46" s="24">
        <v>1148733</v>
      </c>
      <c r="J46" s="24">
        <v>3613702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3613702</v>
      </c>
      <c r="X46" s="24">
        <v>4152750</v>
      </c>
      <c r="Y46" s="24">
        <v>-539048</v>
      </c>
      <c r="Z46" s="6">
        <v>-12.98</v>
      </c>
      <c r="AA46" s="22">
        <v>16941000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210628586</v>
      </c>
      <c r="D48" s="40">
        <f>+D28+D32+D38+D42+D47</f>
        <v>0</v>
      </c>
      <c r="E48" s="41">
        <f t="shared" si="9"/>
        <v>231555875</v>
      </c>
      <c r="F48" s="42">
        <f t="shared" si="9"/>
        <v>231555875</v>
      </c>
      <c r="G48" s="42">
        <f t="shared" si="9"/>
        <v>21657708</v>
      </c>
      <c r="H48" s="42">
        <f t="shared" si="9"/>
        <v>9957801</v>
      </c>
      <c r="I48" s="42">
        <f t="shared" si="9"/>
        <v>24939585</v>
      </c>
      <c r="J48" s="42">
        <f t="shared" si="9"/>
        <v>56555094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56555094</v>
      </c>
      <c r="X48" s="42">
        <f t="shared" si="9"/>
        <v>63517746</v>
      </c>
      <c r="Y48" s="42">
        <f t="shared" si="9"/>
        <v>-6962652</v>
      </c>
      <c r="Z48" s="43">
        <f>+IF(X48&lt;&gt;0,+(Y48/X48)*100,0)</f>
        <v>-10.961742880485716</v>
      </c>
      <c r="AA48" s="40">
        <f>+AA28+AA32+AA38+AA42+AA47</f>
        <v>231555875</v>
      </c>
    </row>
    <row r="49" spans="1:27" ht="13.5">
      <c r="A49" s="14" t="s">
        <v>58</v>
      </c>
      <c r="B49" s="15"/>
      <c r="C49" s="44">
        <f aca="true" t="shared" si="10" ref="C49:Y49">+C25-C48</f>
        <v>21764460</v>
      </c>
      <c r="D49" s="44">
        <f>+D25-D48</f>
        <v>0</v>
      </c>
      <c r="E49" s="45">
        <f t="shared" si="10"/>
        <v>32368596</v>
      </c>
      <c r="F49" s="46">
        <f t="shared" si="10"/>
        <v>32368596</v>
      </c>
      <c r="G49" s="46">
        <f t="shared" si="10"/>
        <v>13441256</v>
      </c>
      <c r="H49" s="46">
        <f t="shared" si="10"/>
        <v>5826291</v>
      </c>
      <c r="I49" s="46">
        <f t="shared" si="10"/>
        <v>-10040998</v>
      </c>
      <c r="J49" s="46">
        <f t="shared" si="10"/>
        <v>9226549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9226549</v>
      </c>
      <c r="X49" s="46">
        <f>IF(F25=F48,0,X25-X48)</f>
        <v>6525919</v>
      </c>
      <c r="Y49" s="46">
        <f t="shared" si="10"/>
        <v>2700630</v>
      </c>
      <c r="Z49" s="47">
        <f>+IF(X49&lt;&gt;0,+(Y49/X49)*100,0)</f>
        <v>41.38313699572428</v>
      </c>
      <c r="AA49" s="44">
        <f>+AA25-AA48</f>
        <v>32368596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218173142</v>
      </c>
      <c r="F5" s="21">
        <f t="shared" si="0"/>
        <v>219516938</v>
      </c>
      <c r="G5" s="21">
        <f t="shared" si="0"/>
        <v>17696597</v>
      </c>
      <c r="H5" s="21">
        <f t="shared" si="0"/>
        <v>45142608</v>
      </c>
      <c r="I5" s="21">
        <f t="shared" si="0"/>
        <v>11919690</v>
      </c>
      <c r="J5" s="21">
        <f t="shared" si="0"/>
        <v>74758895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74758895</v>
      </c>
      <c r="X5" s="21">
        <f t="shared" si="0"/>
        <v>58544000</v>
      </c>
      <c r="Y5" s="21">
        <f t="shared" si="0"/>
        <v>16214895</v>
      </c>
      <c r="Z5" s="4">
        <f>+IF(X5&lt;&gt;0,+(Y5/X5)*100,0)</f>
        <v>27.696937346269472</v>
      </c>
      <c r="AA5" s="19">
        <f>SUM(AA6:AA8)</f>
        <v>219516938</v>
      </c>
    </row>
    <row r="6" spans="1:27" ht="13.5">
      <c r="A6" s="5" t="s">
        <v>33</v>
      </c>
      <c r="B6" s="3"/>
      <c r="C6" s="22"/>
      <c r="D6" s="22"/>
      <c r="E6" s="23">
        <v>31820639</v>
      </c>
      <c r="F6" s="24">
        <v>31820639</v>
      </c>
      <c r="G6" s="24">
        <v>62233</v>
      </c>
      <c r="H6" s="24">
        <v>105112</v>
      </c>
      <c r="I6" s="24">
        <v>115302</v>
      </c>
      <c r="J6" s="24">
        <v>282647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282647</v>
      </c>
      <c r="X6" s="24">
        <v>7957000</v>
      </c>
      <c r="Y6" s="24">
        <v>-7674353</v>
      </c>
      <c r="Z6" s="6">
        <v>-96.45</v>
      </c>
      <c r="AA6" s="22">
        <v>31820639</v>
      </c>
    </row>
    <row r="7" spans="1:27" ht="13.5">
      <c r="A7" s="5" t="s">
        <v>34</v>
      </c>
      <c r="B7" s="3"/>
      <c r="C7" s="25"/>
      <c r="D7" s="25"/>
      <c r="E7" s="26">
        <v>184667485</v>
      </c>
      <c r="F7" s="27">
        <v>184667485</v>
      </c>
      <c r="G7" s="27">
        <v>17480394</v>
      </c>
      <c r="H7" s="27">
        <v>44829132</v>
      </c>
      <c r="I7" s="27">
        <v>11708889</v>
      </c>
      <c r="J7" s="27">
        <v>74018415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74018415</v>
      </c>
      <c r="X7" s="27">
        <v>50167000</v>
      </c>
      <c r="Y7" s="27">
        <v>23851415</v>
      </c>
      <c r="Z7" s="7">
        <v>47.54</v>
      </c>
      <c r="AA7" s="25">
        <v>184667485</v>
      </c>
    </row>
    <row r="8" spans="1:27" ht="13.5">
      <c r="A8" s="5" t="s">
        <v>35</v>
      </c>
      <c r="B8" s="3"/>
      <c r="C8" s="22"/>
      <c r="D8" s="22"/>
      <c r="E8" s="23">
        <v>1685018</v>
      </c>
      <c r="F8" s="24">
        <v>3028814</v>
      </c>
      <c r="G8" s="24">
        <v>153970</v>
      </c>
      <c r="H8" s="24">
        <v>208364</v>
      </c>
      <c r="I8" s="24">
        <v>95499</v>
      </c>
      <c r="J8" s="24">
        <v>457833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457833</v>
      </c>
      <c r="X8" s="24">
        <v>420000</v>
      </c>
      <c r="Y8" s="24">
        <v>37833</v>
      </c>
      <c r="Z8" s="6">
        <v>9.01</v>
      </c>
      <c r="AA8" s="22">
        <v>3028814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41516627</v>
      </c>
      <c r="F9" s="21">
        <f t="shared" si="1"/>
        <v>41843519</v>
      </c>
      <c r="G9" s="21">
        <f t="shared" si="1"/>
        <v>739700</v>
      </c>
      <c r="H9" s="21">
        <f t="shared" si="1"/>
        <v>985916</v>
      </c>
      <c r="I9" s="21">
        <f t="shared" si="1"/>
        <v>1442977</v>
      </c>
      <c r="J9" s="21">
        <f t="shared" si="1"/>
        <v>3168593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3168593</v>
      </c>
      <c r="X9" s="21">
        <f t="shared" si="1"/>
        <v>8330967</v>
      </c>
      <c r="Y9" s="21">
        <f t="shared" si="1"/>
        <v>-5162374</v>
      </c>
      <c r="Z9" s="4">
        <f>+IF(X9&lt;&gt;0,+(Y9/X9)*100,0)</f>
        <v>-61.966083889181164</v>
      </c>
      <c r="AA9" s="19">
        <f>SUM(AA10:AA14)</f>
        <v>41843519</v>
      </c>
    </row>
    <row r="10" spans="1:27" ht="13.5">
      <c r="A10" s="5" t="s">
        <v>37</v>
      </c>
      <c r="B10" s="3"/>
      <c r="C10" s="22"/>
      <c r="D10" s="22"/>
      <c r="E10" s="23">
        <v>4325375</v>
      </c>
      <c r="F10" s="24">
        <v>4391838</v>
      </c>
      <c r="G10" s="24">
        <v>64930</v>
      </c>
      <c r="H10" s="24">
        <v>58315</v>
      </c>
      <c r="I10" s="24">
        <v>64122</v>
      </c>
      <c r="J10" s="24">
        <v>187367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187367</v>
      </c>
      <c r="X10" s="24">
        <v>1081347</v>
      </c>
      <c r="Y10" s="24">
        <v>-893980</v>
      </c>
      <c r="Z10" s="6">
        <v>-82.67</v>
      </c>
      <c r="AA10" s="22">
        <v>4391838</v>
      </c>
    </row>
    <row r="11" spans="1:27" ht="13.5">
      <c r="A11" s="5" t="s">
        <v>38</v>
      </c>
      <c r="B11" s="3"/>
      <c r="C11" s="22"/>
      <c r="D11" s="22"/>
      <c r="E11" s="23">
        <v>20690285</v>
      </c>
      <c r="F11" s="24">
        <v>20950714</v>
      </c>
      <c r="G11" s="24">
        <v>511988</v>
      </c>
      <c r="H11" s="24">
        <v>738172</v>
      </c>
      <c r="I11" s="24">
        <v>1073540</v>
      </c>
      <c r="J11" s="24">
        <v>2323700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2323700</v>
      </c>
      <c r="X11" s="24">
        <v>3172569</v>
      </c>
      <c r="Y11" s="24">
        <v>-848869</v>
      </c>
      <c r="Z11" s="6">
        <v>-26.76</v>
      </c>
      <c r="AA11" s="22">
        <v>20950714</v>
      </c>
    </row>
    <row r="12" spans="1:27" ht="13.5">
      <c r="A12" s="5" t="s">
        <v>39</v>
      </c>
      <c r="B12" s="3"/>
      <c r="C12" s="22"/>
      <c r="D12" s="22"/>
      <c r="E12" s="23">
        <v>-671756</v>
      </c>
      <c r="F12" s="24">
        <v>-671756</v>
      </c>
      <c r="G12" s="24">
        <v>277118</v>
      </c>
      <c r="H12" s="24">
        <v>215645</v>
      </c>
      <c r="I12" s="24">
        <v>266605</v>
      </c>
      <c r="J12" s="24">
        <v>759368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759368</v>
      </c>
      <c r="X12" s="24">
        <v>-167949</v>
      </c>
      <c r="Y12" s="24">
        <v>927317</v>
      </c>
      <c r="Z12" s="6">
        <v>-552.14</v>
      </c>
      <c r="AA12" s="22">
        <v>-671756</v>
      </c>
    </row>
    <row r="13" spans="1:27" ht="13.5">
      <c r="A13" s="5" t="s">
        <v>40</v>
      </c>
      <c r="B13" s="3"/>
      <c r="C13" s="22"/>
      <c r="D13" s="22"/>
      <c r="E13" s="23">
        <v>17172723</v>
      </c>
      <c r="F13" s="24">
        <v>17172723</v>
      </c>
      <c r="G13" s="24">
        <v>-114336</v>
      </c>
      <c r="H13" s="24">
        <v>-26216</v>
      </c>
      <c r="I13" s="24">
        <v>38710</v>
      </c>
      <c r="J13" s="24">
        <v>-101842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-101842</v>
      </c>
      <c r="X13" s="24">
        <v>4245000</v>
      </c>
      <c r="Y13" s="24">
        <v>-4346842</v>
      </c>
      <c r="Z13" s="6">
        <v>-102.4</v>
      </c>
      <c r="AA13" s="22">
        <v>17172723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27317081</v>
      </c>
      <c r="F15" s="21">
        <f t="shared" si="2"/>
        <v>27344881</v>
      </c>
      <c r="G15" s="21">
        <f t="shared" si="2"/>
        <v>604076</v>
      </c>
      <c r="H15" s="21">
        <f t="shared" si="2"/>
        <v>1000867</v>
      </c>
      <c r="I15" s="21">
        <f t="shared" si="2"/>
        <v>631472</v>
      </c>
      <c r="J15" s="21">
        <f t="shared" si="2"/>
        <v>2236415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2236415</v>
      </c>
      <c r="X15" s="21">
        <f t="shared" si="2"/>
        <v>6803748</v>
      </c>
      <c r="Y15" s="21">
        <f t="shared" si="2"/>
        <v>-4567333</v>
      </c>
      <c r="Z15" s="4">
        <f>+IF(X15&lt;&gt;0,+(Y15/X15)*100,0)</f>
        <v>-67.12966147482241</v>
      </c>
      <c r="AA15" s="19">
        <f>SUM(AA16:AA18)</f>
        <v>27344881</v>
      </c>
    </row>
    <row r="16" spans="1:27" ht="13.5">
      <c r="A16" s="5" t="s">
        <v>43</v>
      </c>
      <c r="B16" s="3"/>
      <c r="C16" s="22"/>
      <c r="D16" s="22"/>
      <c r="E16" s="23">
        <v>3739550</v>
      </c>
      <c r="F16" s="24">
        <v>3767350</v>
      </c>
      <c r="G16" s="24">
        <v>268148</v>
      </c>
      <c r="H16" s="24">
        <v>249241</v>
      </c>
      <c r="I16" s="24">
        <v>229614</v>
      </c>
      <c r="J16" s="24">
        <v>747003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747003</v>
      </c>
      <c r="X16" s="24">
        <v>909375</v>
      </c>
      <c r="Y16" s="24">
        <v>-162372</v>
      </c>
      <c r="Z16" s="6">
        <v>-17.86</v>
      </c>
      <c r="AA16" s="22">
        <v>3767350</v>
      </c>
    </row>
    <row r="17" spans="1:27" ht="13.5">
      <c r="A17" s="5" t="s">
        <v>44</v>
      </c>
      <c r="B17" s="3"/>
      <c r="C17" s="22"/>
      <c r="D17" s="22"/>
      <c r="E17" s="23">
        <v>23577281</v>
      </c>
      <c r="F17" s="24">
        <v>23577281</v>
      </c>
      <c r="G17" s="24">
        <v>335928</v>
      </c>
      <c r="H17" s="24">
        <v>751626</v>
      </c>
      <c r="I17" s="24">
        <v>401858</v>
      </c>
      <c r="J17" s="24">
        <v>1489412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1489412</v>
      </c>
      <c r="X17" s="24">
        <v>5894313</v>
      </c>
      <c r="Y17" s="24">
        <v>-4404901</v>
      </c>
      <c r="Z17" s="6">
        <v>-74.73</v>
      </c>
      <c r="AA17" s="22">
        <v>23577281</v>
      </c>
    </row>
    <row r="18" spans="1:27" ht="13.5">
      <c r="A18" s="5" t="s">
        <v>45</v>
      </c>
      <c r="B18" s="3"/>
      <c r="C18" s="22"/>
      <c r="D18" s="22"/>
      <c r="E18" s="23">
        <v>250</v>
      </c>
      <c r="F18" s="24">
        <v>250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60</v>
      </c>
      <c r="Y18" s="24">
        <v>-60</v>
      </c>
      <c r="Z18" s="6">
        <v>-100</v>
      </c>
      <c r="AA18" s="22">
        <v>250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500767625</v>
      </c>
      <c r="F19" s="21">
        <f t="shared" si="3"/>
        <v>502901244</v>
      </c>
      <c r="G19" s="21">
        <f t="shared" si="3"/>
        <v>55834425</v>
      </c>
      <c r="H19" s="21">
        <f t="shared" si="3"/>
        <v>45094913</v>
      </c>
      <c r="I19" s="21">
        <f t="shared" si="3"/>
        <v>36884394</v>
      </c>
      <c r="J19" s="21">
        <f t="shared" si="3"/>
        <v>137813732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137813732</v>
      </c>
      <c r="X19" s="21">
        <f t="shared" si="3"/>
        <v>122463851</v>
      </c>
      <c r="Y19" s="21">
        <f t="shared" si="3"/>
        <v>15349881</v>
      </c>
      <c r="Z19" s="4">
        <f>+IF(X19&lt;&gt;0,+(Y19/X19)*100,0)</f>
        <v>12.534213871814304</v>
      </c>
      <c r="AA19" s="19">
        <f>SUM(AA20:AA23)</f>
        <v>502901244</v>
      </c>
    </row>
    <row r="20" spans="1:27" ht="13.5">
      <c r="A20" s="5" t="s">
        <v>47</v>
      </c>
      <c r="B20" s="3"/>
      <c r="C20" s="22"/>
      <c r="D20" s="22"/>
      <c r="E20" s="23">
        <v>287923440</v>
      </c>
      <c r="F20" s="24">
        <v>287923440</v>
      </c>
      <c r="G20" s="24">
        <v>26455030</v>
      </c>
      <c r="H20" s="24">
        <v>23373162</v>
      </c>
      <c r="I20" s="24">
        <v>22615594</v>
      </c>
      <c r="J20" s="24">
        <v>72443786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72443786</v>
      </c>
      <c r="X20" s="24">
        <v>69252842</v>
      </c>
      <c r="Y20" s="24">
        <v>3190944</v>
      </c>
      <c r="Z20" s="6">
        <v>4.61</v>
      </c>
      <c r="AA20" s="22">
        <v>287923440</v>
      </c>
    </row>
    <row r="21" spans="1:27" ht="13.5">
      <c r="A21" s="5" t="s">
        <v>48</v>
      </c>
      <c r="B21" s="3"/>
      <c r="C21" s="22"/>
      <c r="D21" s="22"/>
      <c r="E21" s="23">
        <v>108027501</v>
      </c>
      <c r="F21" s="24">
        <v>110161120</v>
      </c>
      <c r="G21" s="24">
        <v>14261722</v>
      </c>
      <c r="H21" s="24">
        <v>9016005</v>
      </c>
      <c r="I21" s="24">
        <v>8623756</v>
      </c>
      <c r="J21" s="24">
        <v>31901483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31901483</v>
      </c>
      <c r="X21" s="24">
        <v>27006858</v>
      </c>
      <c r="Y21" s="24">
        <v>4894625</v>
      </c>
      <c r="Z21" s="6">
        <v>18.12</v>
      </c>
      <c r="AA21" s="22">
        <v>110161120</v>
      </c>
    </row>
    <row r="22" spans="1:27" ht="13.5">
      <c r="A22" s="5" t="s">
        <v>49</v>
      </c>
      <c r="B22" s="3"/>
      <c r="C22" s="25"/>
      <c r="D22" s="25"/>
      <c r="E22" s="26">
        <v>53202474</v>
      </c>
      <c r="F22" s="27">
        <v>53202474</v>
      </c>
      <c r="G22" s="27">
        <v>5183426</v>
      </c>
      <c r="H22" s="27">
        <v>8025667</v>
      </c>
      <c r="I22" s="27">
        <v>2192899</v>
      </c>
      <c r="J22" s="27">
        <v>15401992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15401992</v>
      </c>
      <c r="X22" s="27">
        <v>13300605</v>
      </c>
      <c r="Y22" s="27">
        <v>2101387</v>
      </c>
      <c r="Z22" s="7">
        <v>15.8</v>
      </c>
      <c r="AA22" s="25">
        <v>53202474</v>
      </c>
    </row>
    <row r="23" spans="1:27" ht="13.5">
      <c r="A23" s="5" t="s">
        <v>50</v>
      </c>
      <c r="B23" s="3"/>
      <c r="C23" s="22"/>
      <c r="D23" s="22"/>
      <c r="E23" s="23">
        <v>51614210</v>
      </c>
      <c r="F23" s="24">
        <v>51614210</v>
      </c>
      <c r="G23" s="24">
        <v>9934247</v>
      </c>
      <c r="H23" s="24">
        <v>4680079</v>
      </c>
      <c r="I23" s="24">
        <v>3452145</v>
      </c>
      <c r="J23" s="24">
        <v>18066471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18066471</v>
      </c>
      <c r="X23" s="24">
        <v>12903546</v>
      </c>
      <c r="Y23" s="24">
        <v>5162925</v>
      </c>
      <c r="Z23" s="6">
        <v>40.01</v>
      </c>
      <c r="AA23" s="22">
        <v>51614210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787774475</v>
      </c>
      <c r="F25" s="42">
        <f t="shared" si="4"/>
        <v>791606582</v>
      </c>
      <c r="G25" s="42">
        <f t="shared" si="4"/>
        <v>74874798</v>
      </c>
      <c r="H25" s="42">
        <f t="shared" si="4"/>
        <v>92224304</v>
      </c>
      <c r="I25" s="42">
        <f t="shared" si="4"/>
        <v>50878533</v>
      </c>
      <c r="J25" s="42">
        <f t="shared" si="4"/>
        <v>217977635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217977635</v>
      </c>
      <c r="X25" s="42">
        <f t="shared" si="4"/>
        <v>196142566</v>
      </c>
      <c r="Y25" s="42">
        <f t="shared" si="4"/>
        <v>21835069</v>
      </c>
      <c r="Z25" s="43">
        <f>+IF(X25&lt;&gt;0,+(Y25/X25)*100,0)</f>
        <v>11.132243982165503</v>
      </c>
      <c r="AA25" s="40">
        <f>+AA5+AA9+AA15+AA19+AA24</f>
        <v>791606582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182872501</v>
      </c>
      <c r="F28" s="21">
        <f t="shared" si="5"/>
        <v>184216297</v>
      </c>
      <c r="G28" s="21">
        <f t="shared" si="5"/>
        <v>6519420</v>
      </c>
      <c r="H28" s="21">
        <f t="shared" si="5"/>
        <v>15307825</v>
      </c>
      <c r="I28" s="21">
        <f t="shared" si="5"/>
        <v>7205951</v>
      </c>
      <c r="J28" s="21">
        <f t="shared" si="5"/>
        <v>29033196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29033196</v>
      </c>
      <c r="X28" s="21">
        <f t="shared" si="5"/>
        <v>38475165</v>
      </c>
      <c r="Y28" s="21">
        <f t="shared" si="5"/>
        <v>-9441969</v>
      </c>
      <c r="Z28" s="4">
        <f>+IF(X28&lt;&gt;0,+(Y28/X28)*100,0)</f>
        <v>-24.540424972836377</v>
      </c>
      <c r="AA28" s="19">
        <f>SUM(AA29:AA31)</f>
        <v>184216297</v>
      </c>
    </row>
    <row r="29" spans="1:27" ht="13.5">
      <c r="A29" s="5" t="s">
        <v>33</v>
      </c>
      <c r="B29" s="3"/>
      <c r="C29" s="22"/>
      <c r="D29" s="22"/>
      <c r="E29" s="23">
        <v>40419200</v>
      </c>
      <c r="F29" s="24">
        <v>40419200</v>
      </c>
      <c r="G29" s="24">
        <v>1116075</v>
      </c>
      <c r="H29" s="24">
        <v>4373548</v>
      </c>
      <c r="I29" s="24">
        <v>2863598</v>
      </c>
      <c r="J29" s="24">
        <v>8353221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8353221</v>
      </c>
      <c r="X29" s="24">
        <v>9987000</v>
      </c>
      <c r="Y29" s="24">
        <v>-1633779</v>
      </c>
      <c r="Z29" s="6">
        <v>-16.36</v>
      </c>
      <c r="AA29" s="22">
        <v>40419200</v>
      </c>
    </row>
    <row r="30" spans="1:27" ht="13.5">
      <c r="A30" s="5" t="s">
        <v>34</v>
      </c>
      <c r="B30" s="3"/>
      <c r="C30" s="25"/>
      <c r="D30" s="25"/>
      <c r="E30" s="26">
        <v>89438821</v>
      </c>
      <c r="F30" s="27">
        <v>89438821</v>
      </c>
      <c r="G30" s="27">
        <v>2833778</v>
      </c>
      <c r="H30" s="27">
        <v>8772586</v>
      </c>
      <c r="I30" s="27">
        <v>-650617</v>
      </c>
      <c r="J30" s="27">
        <v>10955747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10955747</v>
      </c>
      <c r="X30" s="27">
        <v>15108000</v>
      </c>
      <c r="Y30" s="27">
        <v>-4152253</v>
      </c>
      <c r="Z30" s="7">
        <v>-27.48</v>
      </c>
      <c r="AA30" s="25">
        <v>89438821</v>
      </c>
    </row>
    <row r="31" spans="1:27" ht="13.5">
      <c r="A31" s="5" t="s">
        <v>35</v>
      </c>
      <c r="B31" s="3"/>
      <c r="C31" s="22"/>
      <c r="D31" s="22"/>
      <c r="E31" s="23">
        <v>53014480</v>
      </c>
      <c r="F31" s="24">
        <v>54358276</v>
      </c>
      <c r="G31" s="24">
        <v>2569567</v>
      </c>
      <c r="H31" s="24">
        <v>2161691</v>
      </c>
      <c r="I31" s="24">
        <v>4992970</v>
      </c>
      <c r="J31" s="24">
        <v>9724228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9724228</v>
      </c>
      <c r="X31" s="24">
        <v>13380165</v>
      </c>
      <c r="Y31" s="24">
        <v>-3655937</v>
      </c>
      <c r="Z31" s="6">
        <v>-27.32</v>
      </c>
      <c r="AA31" s="22">
        <v>54358276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131646640</v>
      </c>
      <c r="F32" s="21">
        <f t="shared" si="6"/>
        <v>131646640</v>
      </c>
      <c r="G32" s="21">
        <f t="shared" si="6"/>
        <v>4004639</v>
      </c>
      <c r="H32" s="21">
        <f t="shared" si="6"/>
        <v>4676361</v>
      </c>
      <c r="I32" s="21">
        <f t="shared" si="6"/>
        <v>7116764</v>
      </c>
      <c r="J32" s="21">
        <f t="shared" si="6"/>
        <v>15797764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15797764</v>
      </c>
      <c r="X32" s="21">
        <f t="shared" si="6"/>
        <v>29154948</v>
      </c>
      <c r="Y32" s="21">
        <f t="shared" si="6"/>
        <v>-13357184</v>
      </c>
      <c r="Z32" s="4">
        <f>+IF(X32&lt;&gt;0,+(Y32/X32)*100,0)</f>
        <v>-45.81446689597937</v>
      </c>
      <c r="AA32" s="19">
        <f>SUM(AA33:AA37)</f>
        <v>131646640</v>
      </c>
    </row>
    <row r="33" spans="1:27" ht="13.5">
      <c r="A33" s="5" t="s">
        <v>37</v>
      </c>
      <c r="B33" s="3"/>
      <c r="C33" s="22"/>
      <c r="D33" s="22"/>
      <c r="E33" s="23">
        <v>19760639</v>
      </c>
      <c r="F33" s="24">
        <v>19760639</v>
      </c>
      <c r="G33" s="24">
        <v>1273620</v>
      </c>
      <c r="H33" s="24">
        <v>1078190</v>
      </c>
      <c r="I33" s="24">
        <v>1859846</v>
      </c>
      <c r="J33" s="24">
        <v>4211656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4211656</v>
      </c>
      <c r="X33" s="24">
        <v>5001171</v>
      </c>
      <c r="Y33" s="24">
        <v>-789515</v>
      </c>
      <c r="Z33" s="6">
        <v>-15.79</v>
      </c>
      <c r="AA33" s="22">
        <v>19760639</v>
      </c>
    </row>
    <row r="34" spans="1:27" ht="13.5">
      <c r="A34" s="5" t="s">
        <v>38</v>
      </c>
      <c r="B34" s="3"/>
      <c r="C34" s="22"/>
      <c r="D34" s="22"/>
      <c r="E34" s="23">
        <v>31344713</v>
      </c>
      <c r="F34" s="24">
        <v>31344713</v>
      </c>
      <c r="G34" s="24">
        <v>1555746</v>
      </c>
      <c r="H34" s="24">
        <v>1295619</v>
      </c>
      <c r="I34" s="24">
        <v>2535301</v>
      </c>
      <c r="J34" s="24">
        <v>5386666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5386666</v>
      </c>
      <c r="X34" s="24">
        <v>8623878</v>
      </c>
      <c r="Y34" s="24">
        <v>-3237212</v>
      </c>
      <c r="Z34" s="6">
        <v>-37.54</v>
      </c>
      <c r="AA34" s="22">
        <v>31344713</v>
      </c>
    </row>
    <row r="35" spans="1:27" ht="13.5">
      <c r="A35" s="5" t="s">
        <v>39</v>
      </c>
      <c r="B35" s="3"/>
      <c r="C35" s="22"/>
      <c r="D35" s="22"/>
      <c r="E35" s="23">
        <v>36986308</v>
      </c>
      <c r="F35" s="24">
        <v>36986308</v>
      </c>
      <c r="G35" s="24">
        <v>920748</v>
      </c>
      <c r="H35" s="24">
        <v>1871222</v>
      </c>
      <c r="I35" s="24">
        <v>1979329</v>
      </c>
      <c r="J35" s="24">
        <v>4771299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4771299</v>
      </c>
      <c r="X35" s="24">
        <v>4640946</v>
      </c>
      <c r="Y35" s="24">
        <v>130353</v>
      </c>
      <c r="Z35" s="6">
        <v>2.81</v>
      </c>
      <c r="AA35" s="22">
        <v>36986308</v>
      </c>
    </row>
    <row r="36" spans="1:27" ht="13.5">
      <c r="A36" s="5" t="s">
        <v>40</v>
      </c>
      <c r="B36" s="3"/>
      <c r="C36" s="22"/>
      <c r="D36" s="22"/>
      <c r="E36" s="23">
        <v>43554980</v>
      </c>
      <c r="F36" s="24">
        <v>43554980</v>
      </c>
      <c r="G36" s="24">
        <v>254525</v>
      </c>
      <c r="H36" s="24">
        <v>431330</v>
      </c>
      <c r="I36" s="24">
        <v>742288</v>
      </c>
      <c r="J36" s="24">
        <v>1428143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1428143</v>
      </c>
      <c r="X36" s="24">
        <v>10888953</v>
      </c>
      <c r="Y36" s="24">
        <v>-9460810</v>
      </c>
      <c r="Z36" s="6">
        <v>-86.88</v>
      </c>
      <c r="AA36" s="22">
        <v>43554980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124395569</v>
      </c>
      <c r="F38" s="21">
        <f t="shared" si="7"/>
        <v>124423369</v>
      </c>
      <c r="G38" s="21">
        <f t="shared" si="7"/>
        <v>4376407</v>
      </c>
      <c r="H38" s="21">
        <f t="shared" si="7"/>
        <v>2965826</v>
      </c>
      <c r="I38" s="21">
        <f t="shared" si="7"/>
        <v>7027193</v>
      </c>
      <c r="J38" s="21">
        <f t="shared" si="7"/>
        <v>14369426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14369426</v>
      </c>
      <c r="X38" s="21">
        <f t="shared" si="7"/>
        <v>29417310</v>
      </c>
      <c r="Y38" s="21">
        <f t="shared" si="7"/>
        <v>-15047884</v>
      </c>
      <c r="Z38" s="4">
        <f>+IF(X38&lt;&gt;0,+(Y38/X38)*100,0)</f>
        <v>-51.15316118299056</v>
      </c>
      <c r="AA38" s="19">
        <f>SUM(AA39:AA41)</f>
        <v>124423369</v>
      </c>
    </row>
    <row r="39" spans="1:27" ht="13.5">
      <c r="A39" s="5" t="s">
        <v>43</v>
      </c>
      <c r="B39" s="3"/>
      <c r="C39" s="22"/>
      <c r="D39" s="22"/>
      <c r="E39" s="23">
        <v>32842374</v>
      </c>
      <c r="F39" s="24">
        <v>32870174</v>
      </c>
      <c r="G39" s="24">
        <v>1770194</v>
      </c>
      <c r="H39" s="24">
        <v>1527960</v>
      </c>
      <c r="I39" s="24">
        <v>2851560</v>
      </c>
      <c r="J39" s="24">
        <v>6149714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6149714</v>
      </c>
      <c r="X39" s="24">
        <v>6380565</v>
      </c>
      <c r="Y39" s="24">
        <v>-230851</v>
      </c>
      <c r="Z39" s="6">
        <v>-3.62</v>
      </c>
      <c r="AA39" s="22">
        <v>32870174</v>
      </c>
    </row>
    <row r="40" spans="1:27" ht="13.5">
      <c r="A40" s="5" t="s">
        <v>44</v>
      </c>
      <c r="B40" s="3"/>
      <c r="C40" s="22"/>
      <c r="D40" s="22"/>
      <c r="E40" s="23">
        <v>88548333</v>
      </c>
      <c r="F40" s="24">
        <v>88548333</v>
      </c>
      <c r="G40" s="24">
        <v>2531947</v>
      </c>
      <c r="H40" s="24">
        <v>1364482</v>
      </c>
      <c r="I40" s="24">
        <v>4055592</v>
      </c>
      <c r="J40" s="24">
        <v>7952021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7952021</v>
      </c>
      <c r="X40" s="24">
        <v>22285572</v>
      </c>
      <c r="Y40" s="24">
        <v>-14333551</v>
      </c>
      <c r="Z40" s="6">
        <v>-64.32</v>
      </c>
      <c r="AA40" s="22">
        <v>88548333</v>
      </c>
    </row>
    <row r="41" spans="1:27" ht="13.5">
      <c r="A41" s="5" t="s">
        <v>45</v>
      </c>
      <c r="B41" s="3"/>
      <c r="C41" s="22"/>
      <c r="D41" s="22"/>
      <c r="E41" s="23">
        <v>3004862</v>
      </c>
      <c r="F41" s="24">
        <v>3004862</v>
      </c>
      <c r="G41" s="24">
        <v>74266</v>
      </c>
      <c r="H41" s="24">
        <v>73384</v>
      </c>
      <c r="I41" s="24">
        <v>120041</v>
      </c>
      <c r="J41" s="24">
        <v>267691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267691</v>
      </c>
      <c r="X41" s="24">
        <v>751173</v>
      </c>
      <c r="Y41" s="24">
        <v>-483482</v>
      </c>
      <c r="Z41" s="6">
        <v>-64.36</v>
      </c>
      <c r="AA41" s="22">
        <v>3004862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390662923</v>
      </c>
      <c r="F42" s="21">
        <f t="shared" si="8"/>
        <v>390662923</v>
      </c>
      <c r="G42" s="21">
        <f t="shared" si="8"/>
        <v>5607254</v>
      </c>
      <c r="H42" s="21">
        <f t="shared" si="8"/>
        <v>34092270</v>
      </c>
      <c r="I42" s="21">
        <f t="shared" si="8"/>
        <v>36949027</v>
      </c>
      <c r="J42" s="21">
        <f t="shared" si="8"/>
        <v>76648551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76648551</v>
      </c>
      <c r="X42" s="21">
        <f t="shared" si="8"/>
        <v>104958319</v>
      </c>
      <c r="Y42" s="21">
        <f t="shared" si="8"/>
        <v>-28309768</v>
      </c>
      <c r="Z42" s="4">
        <f>+IF(X42&lt;&gt;0,+(Y42/X42)*100,0)</f>
        <v>-26.972390821160158</v>
      </c>
      <c r="AA42" s="19">
        <f>SUM(AA43:AA46)</f>
        <v>390662923</v>
      </c>
    </row>
    <row r="43" spans="1:27" ht="13.5">
      <c r="A43" s="5" t="s">
        <v>47</v>
      </c>
      <c r="B43" s="3"/>
      <c r="C43" s="22"/>
      <c r="D43" s="22"/>
      <c r="E43" s="23">
        <v>225302463</v>
      </c>
      <c r="F43" s="24">
        <v>225302463</v>
      </c>
      <c r="G43" s="24">
        <v>1618479</v>
      </c>
      <c r="H43" s="24">
        <v>24983545</v>
      </c>
      <c r="I43" s="24">
        <v>24760446</v>
      </c>
      <c r="J43" s="24">
        <v>51362470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51362470</v>
      </c>
      <c r="X43" s="24">
        <v>58780948</v>
      </c>
      <c r="Y43" s="24">
        <v>-7418478</v>
      </c>
      <c r="Z43" s="6">
        <v>-12.62</v>
      </c>
      <c r="AA43" s="22">
        <v>225302463</v>
      </c>
    </row>
    <row r="44" spans="1:27" ht="13.5">
      <c r="A44" s="5" t="s">
        <v>48</v>
      </c>
      <c r="B44" s="3"/>
      <c r="C44" s="22"/>
      <c r="D44" s="22"/>
      <c r="E44" s="23">
        <v>89535627</v>
      </c>
      <c r="F44" s="24">
        <v>89535627</v>
      </c>
      <c r="G44" s="24">
        <v>921047</v>
      </c>
      <c r="H44" s="24">
        <v>4070571</v>
      </c>
      <c r="I44" s="24">
        <v>6045675</v>
      </c>
      <c r="J44" s="24">
        <v>11037293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11037293</v>
      </c>
      <c r="X44" s="24">
        <v>24096486</v>
      </c>
      <c r="Y44" s="24">
        <v>-13059193</v>
      </c>
      <c r="Z44" s="6">
        <v>-54.2</v>
      </c>
      <c r="AA44" s="22">
        <v>89535627</v>
      </c>
    </row>
    <row r="45" spans="1:27" ht="13.5">
      <c r="A45" s="5" t="s">
        <v>49</v>
      </c>
      <c r="B45" s="3"/>
      <c r="C45" s="25"/>
      <c r="D45" s="25"/>
      <c r="E45" s="26">
        <v>35055068</v>
      </c>
      <c r="F45" s="27">
        <v>35055068</v>
      </c>
      <c r="G45" s="27">
        <v>1270930</v>
      </c>
      <c r="H45" s="27">
        <v>2225131</v>
      </c>
      <c r="I45" s="27">
        <v>2795998</v>
      </c>
      <c r="J45" s="27">
        <v>6292059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6292059</v>
      </c>
      <c r="X45" s="27">
        <v>10278672</v>
      </c>
      <c r="Y45" s="27">
        <v>-3986613</v>
      </c>
      <c r="Z45" s="7">
        <v>-38.79</v>
      </c>
      <c r="AA45" s="25">
        <v>35055068</v>
      </c>
    </row>
    <row r="46" spans="1:27" ht="13.5">
      <c r="A46" s="5" t="s">
        <v>50</v>
      </c>
      <c r="B46" s="3"/>
      <c r="C46" s="22"/>
      <c r="D46" s="22"/>
      <c r="E46" s="23">
        <v>40769765</v>
      </c>
      <c r="F46" s="24">
        <v>40769765</v>
      </c>
      <c r="G46" s="24">
        <v>1796798</v>
      </c>
      <c r="H46" s="24">
        <v>2813023</v>
      </c>
      <c r="I46" s="24">
        <v>3346908</v>
      </c>
      <c r="J46" s="24">
        <v>7956729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7956729</v>
      </c>
      <c r="X46" s="24">
        <v>11802213</v>
      </c>
      <c r="Y46" s="24">
        <v>-3845484</v>
      </c>
      <c r="Z46" s="6">
        <v>-32.58</v>
      </c>
      <c r="AA46" s="22">
        <v>40769765</v>
      </c>
    </row>
    <row r="47" spans="1:27" ht="13.5">
      <c r="A47" s="2" t="s">
        <v>51</v>
      </c>
      <c r="B47" s="8" t="s">
        <v>52</v>
      </c>
      <c r="C47" s="19"/>
      <c r="D47" s="19"/>
      <c r="E47" s="20">
        <v>3723</v>
      </c>
      <c r="F47" s="21">
        <v>3723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927</v>
      </c>
      <c r="Y47" s="21">
        <v>-927</v>
      </c>
      <c r="Z47" s="4">
        <v>-100</v>
      </c>
      <c r="AA47" s="19">
        <v>3723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829581356</v>
      </c>
      <c r="F48" s="42">
        <f t="shared" si="9"/>
        <v>830952952</v>
      </c>
      <c r="G48" s="42">
        <f t="shared" si="9"/>
        <v>20507720</v>
      </c>
      <c r="H48" s="42">
        <f t="shared" si="9"/>
        <v>57042282</v>
      </c>
      <c r="I48" s="42">
        <f t="shared" si="9"/>
        <v>58298935</v>
      </c>
      <c r="J48" s="42">
        <f t="shared" si="9"/>
        <v>135848937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135848937</v>
      </c>
      <c r="X48" s="42">
        <f t="shared" si="9"/>
        <v>202006669</v>
      </c>
      <c r="Y48" s="42">
        <f t="shared" si="9"/>
        <v>-66157732</v>
      </c>
      <c r="Z48" s="43">
        <f>+IF(X48&lt;&gt;0,+(Y48/X48)*100,0)</f>
        <v>-32.75027122990677</v>
      </c>
      <c r="AA48" s="40">
        <f>+AA28+AA32+AA38+AA42+AA47</f>
        <v>830952952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-41806881</v>
      </c>
      <c r="F49" s="46">
        <f t="shared" si="10"/>
        <v>-39346370</v>
      </c>
      <c r="G49" s="46">
        <f t="shared" si="10"/>
        <v>54367078</v>
      </c>
      <c r="H49" s="46">
        <f t="shared" si="10"/>
        <v>35182022</v>
      </c>
      <c r="I49" s="46">
        <f t="shared" si="10"/>
        <v>-7420402</v>
      </c>
      <c r="J49" s="46">
        <f t="shared" si="10"/>
        <v>82128698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82128698</v>
      </c>
      <c r="X49" s="46">
        <f>IF(F25=F48,0,X25-X48)</f>
        <v>-5864103</v>
      </c>
      <c r="Y49" s="46">
        <f t="shared" si="10"/>
        <v>87992801</v>
      </c>
      <c r="Z49" s="47">
        <f>+IF(X49&lt;&gt;0,+(Y49/X49)*100,0)</f>
        <v>-1500.5330056446826</v>
      </c>
      <c r="AA49" s="44">
        <f>+AA25-AA48</f>
        <v>-39346370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173518084</v>
      </c>
      <c r="D5" s="19">
        <f>SUM(D6:D8)</f>
        <v>0</v>
      </c>
      <c r="E5" s="20">
        <f t="shared" si="0"/>
        <v>141006080</v>
      </c>
      <c r="F5" s="21">
        <f t="shared" si="0"/>
        <v>141006080</v>
      </c>
      <c r="G5" s="21">
        <f t="shared" si="0"/>
        <v>17408237</v>
      </c>
      <c r="H5" s="21">
        <f t="shared" si="0"/>
        <v>7966272</v>
      </c>
      <c r="I5" s="21">
        <f t="shared" si="0"/>
        <v>5105607</v>
      </c>
      <c r="J5" s="21">
        <f t="shared" si="0"/>
        <v>30480116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30480116</v>
      </c>
      <c r="X5" s="21">
        <f t="shared" si="0"/>
        <v>31345657</v>
      </c>
      <c r="Y5" s="21">
        <f t="shared" si="0"/>
        <v>-865541</v>
      </c>
      <c r="Z5" s="4">
        <f>+IF(X5&lt;&gt;0,+(Y5/X5)*100,0)</f>
        <v>-2.761278859141475</v>
      </c>
      <c r="AA5" s="19">
        <f>SUM(AA6:AA8)</f>
        <v>141006080</v>
      </c>
    </row>
    <row r="6" spans="1:27" ht="13.5">
      <c r="A6" s="5" t="s">
        <v>33</v>
      </c>
      <c r="B6" s="3"/>
      <c r="C6" s="22">
        <v>3663332</v>
      </c>
      <c r="D6" s="22"/>
      <c r="E6" s="23">
        <v>33761306</v>
      </c>
      <c r="F6" s="24">
        <v>33761306</v>
      </c>
      <c r="G6" s="24">
        <v>2571010</v>
      </c>
      <c r="H6" s="24">
        <v>7738</v>
      </c>
      <c r="I6" s="24">
        <v>1376</v>
      </c>
      <c r="J6" s="24">
        <v>2580124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2580124</v>
      </c>
      <c r="X6" s="24">
        <v>2093808</v>
      </c>
      <c r="Y6" s="24">
        <v>486316</v>
      </c>
      <c r="Z6" s="6">
        <v>23.23</v>
      </c>
      <c r="AA6" s="22">
        <v>33761306</v>
      </c>
    </row>
    <row r="7" spans="1:27" ht="13.5">
      <c r="A7" s="5" t="s">
        <v>34</v>
      </c>
      <c r="B7" s="3"/>
      <c r="C7" s="25">
        <v>164500972</v>
      </c>
      <c r="D7" s="25"/>
      <c r="E7" s="26">
        <v>106070162</v>
      </c>
      <c r="F7" s="27">
        <v>106070162</v>
      </c>
      <c r="G7" s="27">
        <v>14794313</v>
      </c>
      <c r="H7" s="27">
        <v>7913608</v>
      </c>
      <c r="I7" s="27">
        <v>5059195</v>
      </c>
      <c r="J7" s="27">
        <v>27767116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27767116</v>
      </c>
      <c r="X7" s="27">
        <v>28962493</v>
      </c>
      <c r="Y7" s="27">
        <v>-1195377</v>
      </c>
      <c r="Z7" s="7">
        <v>-4.13</v>
      </c>
      <c r="AA7" s="25">
        <v>106070162</v>
      </c>
    </row>
    <row r="8" spans="1:27" ht="13.5">
      <c r="A8" s="5" t="s">
        <v>35</v>
      </c>
      <c r="B8" s="3"/>
      <c r="C8" s="22">
        <v>5353780</v>
      </c>
      <c r="D8" s="22"/>
      <c r="E8" s="23">
        <v>1174612</v>
      </c>
      <c r="F8" s="24">
        <v>1174612</v>
      </c>
      <c r="G8" s="24">
        <v>42914</v>
      </c>
      <c r="H8" s="24">
        <v>44926</v>
      </c>
      <c r="I8" s="24">
        <v>45036</v>
      </c>
      <c r="J8" s="24">
        <v>132876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132876</v>
      </c>
      <c r="X8" s="24">
        <v>289356</v>
      </c>
      <c r="Y8" s="24">
        <v>-156480</v>
      </c>
      <c r="Z8" s="6">
        <v>-54.08</v>
      </c>
      <c r="AA8" s="22">
        <v>1174612</v>
      </c>
    </row>
    <row r="9" spans="1:27" ht="13.5">
      <c r="A9" s="2" t="s">
        <v>36</v>
      </c>
      <c r="B9" s="3"/>
      <c r="C9" s="19">
        <f aca="true" t="shared" si="1" ref="C9:Y9">SUM(C10:C14)</f>
        <v>33182308</v>
      </c>
      <c r="D9" s="19">
        <f>SUM(D10:D14)</f>
        <v>0</v>
      </c>
      <c r="E9" s="20">
        <f t="shared" si="1"/>
        <v>14585494</v>
      </c>
      <c r="F9" s="21">
        <f t="shared" si="1"/>
        <v>14585494</v>
      </c>
      <c r="G9" s="21">
        <f t="shared" si="1"/>
        <v>848030</v>
      </c>
      <c r="H9" s="21">
        <f t="shared" si="1"/>
        <v>610352</v>
      </c>
      <c r="I9" s="21">
        <f t="shared" si="1"/>
        <v>774659</v>
      </c>
      <c r="J9" s="21">
        <f t="shared" si="1"/>
        <v>2233041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2233041</v>
      </c>
      <c r="X9" s="21">
        <f t="shared" si="1"/>
        <v>1942473</v>
      </c>
      <c r="Y9" s="21">
        <f t="shared" si="1"/>
        <v>290568</v>
      </c>
      <c r="Z9" s="4">
        <f>+IF(X9&lt;&gt;0,+(Y9/X9)*100,0)</f>
        <v>14.958663518102956</v>
      </c>
      <c r="AA9" s="19">
        <f>SUM(AA10:AA14)</f>
        <v>14585494</v>
      </c>
    </row>
    <row r="10" spans="1:27" ht="13.5">
      <c r="A10" s="5" t="s">
        <v>37</v>
      </c>
      <c r="B10" s="3"/>
      <c r="C10" s="22">
        <v>6049364</v>
      </c>
      <c r="D10" s="22"/>
      <c r="E10" s="23">
        <v>6868170</v>
      </c>
      <c r="F10" s="24">
        <v>6868170</v>
      </c>
      <c r="G10" s="24">
        <v>88283</v>
      </c>
      <c r="H10" s="24">
        <v>75720</v>
      </c>
      <c r="I10" s="24">
        <v>76036</v>
      </c>
      <c r="J10" s="24">
        <v>240039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240039</v>
      </c>
      <c r="X10" s="24">
        <v>208293</v>
      </c>
      <c r="Y10" s="24">
        <v>31746</v>
      </c>
      <c r="Z10" s="6">
        <v>15.24</v>
      </c>
      <c r="AA10" s="22">
        <v>6868170</v>
      </c>
    </row>
    <row r="11" spans="1:27" ht="13.5">
      <c r="A11" s="5" t="s">
        <v>38</v>
      </c>
      <c r="B11" s="3"/>
      <c r="C11" s="22">
        <v>2805029</v>
      </c>
      <c r="D11" s="22"/>
      <c r="E11" s="23">
        <v>2881242</v>
      </c>
      <c r="F11" s="24">
        <v>2881242</v>
      </c>
      <c r="G11" s="24">
        <v>125738</v>
      </c>
      <c r="H11" s="24">
        <v>93440</v>
      </c>
      <c r="I11" s="24">
        <v>220015</v>
      </c>
      <c r="J11" s="24">
        <v>439193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439193</v>
      </c>
      <c r="X11" s="24">
        <v>651963</v>
      </c>
      <c r="Y11" s="24">
        <v>-212770</v>
      </c>
      <c r="Z11" s="6">
        <v>-32.64</v>
      </c>
      <c r="AA11" s="22">
        <v>2881242</v>
      </c>
    </row>
    <row r="12" spans="1:27" ht="13.5">
      <c r="A12" s="5" t="s">
        <v>39</v>
      </c>
      <c r="B12" s="3"/>
      <c r="C12" s="22">
        <v>24102224</v>
      </c>
      <c r="D12" s="22"/>
      <c r="E12" s="23">
        <v>4559979</v>
      </c>
      <c r="F12" s="24">
        <v>4559979</v>
      </c>
      <c r="G12" s="24">
        <v>618382</v>
      </c>
      <c r="H12" s="24">
        <v>425565</v>
      </c>
      <c r="I12" s="24">
        <v>462981</v>
      </c>
      <c r="J12" s="24">
        <v>1506928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1506928</v>
      </c>
      <c r="X12" s="24">
        <v>1013190</v>
      </c>
      <c r="Y12" s="24">
        <v>493738</v>
      </c>
      <c r="Z12" s="6">
        <v>48.73</v>
      </c>
      <c r="AA12" s="22">
        <v>4559979</v>
      </c>
    </row>
    <row r="13" spans="1:27" ht="13.5">
      <c r="A13" s="5" t="s">
        <v>40</v>
      </c>
      <c r="B13" s="3"/>
      <c r="C13" s="22">
        <v>225691</v>
      </c>
      <c r="D13" s="22"/>
      <c r="E13" s="23">
        <v>276103</v>
      </c>
      <c r="F13" s="24">
        <v>276103</v>
      </c>
      <c r="G13" s="24">
        <v>15627</v>
      </c>
      <c r="H13" s="24">
        <v>15627</v>
      </c>
      <c r="I13" s="24">
        <v>15627</v>
      </c>
      <c r="J13" s="24">
        <v>46881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46881</v>
      </c>
      <c r="X13" s="24">
        <v>69027</v>
      </c>
      <c r="Y13" s="24">
        <v>-22146</v>
      </c>
      <c r="Z13" s="6">
        <v>-32.08</v>
      </c>
      <c r="AA13" s="22">
        <v>276103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9016580</v>
      </c>
      <c r="D15" s="19">
        <f>SUM(D16:D18)</f>
        <v>0</v>
      </c>
      <c r="E15" s="20">
        <f t="shared" si="2"/>
        <v>9020758</v>
      </c>
      <c r="F15" s="21">
        <f t="shared" si="2"/>
        <v>9020758</v>
      </c>
      <c r="G15" s="21">
        <f t="shared" si="2"/>
        <v>834696</v>
      </c>
      <c r="H15" s="21">
        <f t="shared" si="2"/>
        <v>771899</v>
      </c>
      <c r="I15" s="21">
        <f t="shared" si="2"/>
        <v>832701</v>
      </c>
      <c r="J15" s="21">
        <f t="shared" si="2"/>
        <v>2439296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2439296</v>
      </c>
      <c r="X15" s="21">
        <f t="shared" si="2"/>
        <v>1977699</v>
      </c>
      <c r="Y15" s="21">
        <f t="shared" si="2"/>
        <v>461597</v>
      </c>
      <c r="Z15" s="4">
        <f>+IF(X15&lt;&gt;0,+(Y15/X15)*100,0)</f>
        <v>23.340103827731117</v>
      </c>
      <c r="AA15" s="19">
        <f>SUM(AA16:AA18)</f>
        <v>9020758</v>
      </c>
    </row>
    <row r="16" spans="1:27" ht="13.5">
      <c r="A16" s="5" t="s">
        <v>43</v>
      </c>
      <c r="B16" s="3"/>
      <c r="C16" s="22">
        <v>1937288</v>
      </c>
      <c r="D16" s="22"/>
      <c r="E16" s="23">
        <v>1897800</v>
      </c>
      <c r="F16" s="24">
        <v>1897800</v>
      </c>
      <c r="G16" s="24">
        <v>144587</v>
      </c>
      <c r="H16" s="24">
        <v>134444</v>
      </c>
      <c r="I16" s="24">
        <v>189700</v>
      </c>
      <c r="J16" s="24">
        <v>468731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468731</v>
      </c>
      <c r="X16" s="24">
        <v>474450</v>
      </c>
      <c r="Y16" s="24">
        <v>-5719</v>
      </c>
      <c r="Z16" s="6">
        <v>-1.21</v>
      </c>
      <c r="AA16" s="22">
        <v>1897800</v>
      </c>
    </row>
    <row r="17" spans="1:27" ht="13.5">
      <c r="A17" s="5" t="s">
        <v>44</v>
      </c>
      <c r="B17" s="3"/>
      <c r="C17" s="22">
        <v>7079292</v>
      </c>
      <c r="D17" s="22"/>
      <c r="E17" s="23">
        <v>7122958</v>
      </c>
      <c r="F17" s="24">
        <v>7122958</v>
      </c>
      <c r="G17" s="24">
        <v>690109</v>
      </c>
      <c r="H17" s="24">
        <v>637455</v>
      </c>
      <c r="I17" s="24">
        <v>643001</v>
      </c>
      <c r="J17" s="24">
        <v>1970565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1970565</v>
      </c>
      <c r="X17" s="24">
        <v>1503249</v>
      </c>
      <c r="Y17" s="24">
        <v>467316</v>
      </c>
      <c r="Z17" s="6">
        <v>31.09</v>
      </c>
      <c r="AA17" s="22">
        <v>7122958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279364199</v>
      </c>
      <c r="D19" s="19">
        <f>SUM(D20:D23)</f>
        <v>0</v>
      </c>
      <c r="E19" s="20">
        <f t="shared" si="3"/>
        <v>300669064</v>
      </c>
      <c r="F19" s="21">
        <f t="shared" si="3"/>
        <v>300669064</v>
      </c>
      <c r="G19" s="21">
        <f t="shared" si="3"/>
        <v>31269564</v>
      </c>
      <c r="H19" s="21">
        <f t="shared" si="3"/>
        <v>23317313</v>
      </c>
      <c r="I19" s="21">
        <f t="shared" si="3"/>
        <v>21787148</v>
      </c>
      <c r="J19" s="21">
        <f t="shared" si="3"/>
        <v>76374025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76374025</v>
      </c>
      <c r="X19" s="21">
        <f t="shared" si="3"/>
        <v>77669251</v>
      </c>
      <c r="Y19" s="21">
        <f t="shared" si="3"/>
        <v>-1295226</v>
      </c>
      <c r="Z19" s="4">
        <f>+IF(X19&lt;&gt;0,+(Y19/X19)*100,0)</f>
        <v>-1.6676174719387986</v>
      </c>
      <c r="AA19" s="19">
        <f>SUM(AA20:AA23)</f>
        <v>300669064</v>
      </c>
    </row>
    <row r="20" spans="1:27" ht="13.5">
      <c r="A20" s="5" t="s">
        <v>47</v>
      </c>
      <c r="B20" s="3"/>
      <c r="C20" s="22">
        <v>175967613</v>
      </c>
      <c r="D20" s="22"/>
      <c r="E20" s="23">
        <v>191177753</v>
      </c>
      <c r="F20" s="24">
        <v>191177753</v>
      </c>
      <c r="G20" s="24">
        <v>16708107</v>
      </c>
      <c r="H20" s="24">
        <v>17339400</v>
      </c>
      <c r="I20" s="24">
        <v>15782783</v>
      </c>
      <c r="J20" s="24">
        <v>49830290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49830290</v>
      </c>
      <c r="X20" s="24">
        <v>48076053</v>
      </c>
      <c r="Y20" s="24">
        <v>1754237</v>
      </c>
      <c r="Z20" s="6">
        <v>3.65</v>
      </c>
      <c r="AA20" s="22">
        <v>191177753</v>
      </c>
    </row>
    <row r="21" spans="1:27" ht="13.5">
      <c r="A21" s="5" t="s">
        <v>48</v>
      </c>
      <c r="B21" s="3"/>
      <c r="C21" s="22">
        <v>36465028</v>
      </c>
      <c r="D21" s="22"/>
      <c r="E21" s="23">
        <v>39418375</v>
      </c>
      <c r="F21" s="24">
        <v>39418375</v>
      </c>
      <c r="G21" s="24">
        <v>5581458</v>
      </c>
      <c r="H21" s="24">
        <v>2151654</v>
      </c>
      <c r="I21" s="24">
        <v>2155747</v>
      </c>
      <c r="J21" s="24">
        <v>9888859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9888859</v>
      </c>
      <c r="X21" s="24">
        <v>9153709</v>
      </c>
      <c r="Y21" s="24">
        <v>735150</v>
      </c>
      <c r="Z21" s="6">
        <v>8.03</v>
      </c>
      <c r="AA21" s="22">
        <v>39418375</v>
      </c>
    </row>
    <row r="22" spans="1:27" ht="13.5">
      <c r="A22" s="5" t="s">
        <v>49</v>
      </c>
      <c r="B22" s="3"/>
      <c r="C22" s="25">
        <v>39661802</v>
      </c>
      <c r="D22" s="25"/>
      <c r="E22" s="26">
        <v>41481458</v>
      </c>
      <c r="F22" s="27">
        <v>41481458</v>
      </c>
      <c r="G22" s="27">
        <v>4617759</v>
      </c>
      <c r="H22" s="27">
        <v>2319098</v>
      </c>
      <c r="I22" s="27">
        <v>2365075</v>
      </c>
      <c r="J22" s="27">
        <v>9301932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9301932</v>
      </c>
      <c r="X22" s="27">
        <v>12306130</v>
      </c>
      <c r="Y22" s="27">
        <v>-3004198</v>
      </c>
      <c r="Z22" s="7">
        <v>-24.41</v>
      </c>
      <c r="AA22" s="25">
        <v>41481458</v>
      </c>
    </row>
    <row r="23" spans="1:27" ht="13.5">
      <c r="A23" s="5" t="s">
        <v>50</v>
      </c>
      <c r="B23" s="3"/>
      <c r="C23" s="22">
        <v>27269756</v>
      </c>
      <c r="D23" s="22"/>
      <c r="E23" s="23">
        <v>28591478</v>
      </c>
      <c r="F23" s="24">
        <v>28591478</v>
      </c>
      <c r="G23" s="24">
        <v>4362240</v>
      </c>
      <c r="H23" s="24">
        <v>1507161</v>
      </c>
      <c r="I23" s="24">
        <v>1483543</v>
      </c>
      <c r="J23" s="24">
        <v>7352944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7352944</v>
      </c>
      <c r="X23" s="24">
        <v>8133359</v>
      </c>
      <c r="Y23" s="24">
        <v>-780415</v>
      </c>
      <c r="Z23" s="6">
        <v>-9.6</v>
      </c>
      <c r="AA23" s="22">
        <v>28591478</v>
      </c>
    </row>
    <row r="24" spans="1:27" ht="13.5">
      <c r="A24" s="2" t="s">
        <v>51</v>
      </c>
      <c r="B24" s="8" t="s">
        <v>52</v>
      </c>
      <c r="C24" s="19">
        <v>19753</v>
      </c>
      <c r="D24" s="19"/>
      <c r="E24" s="20">
        <v>20735</v>
      </c>
      <c r="F24" s="21">
        <v>20735</v>
      </c>
      <c r="G24" s="21">
        <v>1679</v>
      </c>
      <c r="H24" s="21">
        <v>1678</v>
      </c>
      <c r="I24" s="21">
        <v>1678</v>
      </c>
      <c r="J24" s="21">
        <v>5035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5035</v>
      </c>
      <c r="X24" s="21">
        <v>5184</v>
      </c>
      <c r="Y24" s="21">
        <v>-149</v>
      </c>
      <c r="Z24" s="4">
        <v>-2.87</v>
      </c>
      <c r="AA24" s="19">
        <v>20735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495100924</v>
      </c>
      <c r="D25" s="40">
        <f>+D5+D9+D15+D19+D24</f>
        <v>0</v>
      </c>
      <c r="E25" s="41">
        <f t="shared" si="4"/>
        <v>465302131</v>
      </c>
      <c r="F25" s="42">
        <f t="shared" si="4"/>
        <v>465302131</v>
      </c>
      <c r="G25" s="42">
        <f t="shared" si="4"/>
        <v>50362206</v>
      </c>
      <c r="H25" s="42">
        <f t="shared" si="4"/>
        <v>32667514</v>
      </c>
      <c r="I25" s="42">
        <f t="shared" si="4"/>
        <v>28501793</v>
      </c>
      <c r="J25" s="42">
        <f t="shared" si="4"/>
        <v>111531513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111531513</v>
      </c>
      <c r="X25" s="42">
        <f t="shared" si="4"/>
        <v>112940264</v>
      </c>
      <c r="Y25" s="42">
        <f t="shared" si="4"/>
        <v>-1408751</v>
      </c>
      <c r="Z25" s="43">
        <f>+IF(X25&lt;&gt;0,+(Y25/X25)*100,0)</f>
        <v>-1.2473416920647538</v>
      </c>
      <c r="AA25" s="40">
        <f>+AA5+AA9+AA15+AA19+AA24</f>
        <v>465302131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105802207</v>
      </c>
      <c r="D28" s="19">
        <f>SUM(D29:D31)</f>
        <v>0</v>
      </c>
      <c r="E28" s="20">
        <f t="shared" si="5"/>
        <v>90433244</v>
      </c>
      <c r="F28" s="21">
        <f t="shared" si="5"/>
        <v>90433244</v>
      </c>
      <c r="G28" s="21">
        <f t="shared" si="5"/>
        <v>4051451</v>
      </c>
      <c r="H28" s="21">
        <f t="shared" si="5"/>
        <v>5888883</v>
      </c>
      <c r="I28" s="21">
        <f t="shared" si="5"/>
        <v>4709758</v>
      </c>
      <c r="J28" s="21">
        <f t="shared" si="5"/>
        <v>14650092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14650092</v>
      </c>
      <c r="X28" s="21">
        <f t="shared" si="5"/>
        <v>20397620</v>
      </c>
      <c r="Y28" s="21">
        <f t="shared" si="5"/>
        <v>-5747528</v>
      </c>
      <c r="Z28" s="4">
        <f>+IF(X28&lt;&gt;0,+(Y28/X28)*100,0)</f>
        <v>-28.17744423123874</v>
      </c>
      <c r="AA28" s="19">
        <f>SUM(AA29:AA31)</f>
        <v>90433244</v>
      </c>
    </row>
    <row r="29" spans="1:27" ht="13.5">
      <c r="A29" s="5" t="s">
        <v>33</v>
      </c>
      <c r="B29" s="3"/>
      <c r="C29" s="22">
        <v>22835796</v>
      </c>
      <c r="D29" s="22"/>
      <c r="E29" s="23">
        <v>18846937</v>
      </c>
      <c r="F29" s="24">
        <v>18846937</v>
      </c>
      <c r="G29" s="24">
        <v>1430099</v>
      </c>
      <c r="H29" s="24">
        <v>2633921</v>
      </c>
      <c r="I29" s="24">
        <v>1592486</v>
      </c>
      <c r="J29" s="24">
        <v>5656506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5656506</v>
      </c>
      <c r="X29" s="24">
        <v>4421574</v>
      </c>
      <c r="Y29" s="24">
        <v>1234932</v>
      </c>
      <c r="Z29" s="6">
        <v>27.93</v>
      </c>
      <c r="AA29" s="22">
        <v>18846937</v>
      </c>
    </row>
    <row r="30" spans="1:27" ht="13.5">
      <c r="A30" s="5" t="s">
        <v>34</v>
      </c>
      <c r="B30" s="3"/>
      <c r="C30" s="25">
        <v>61657507</v>
      </c>
      <c r="D30" s="25"/>
      <c r="E30" s="26">
        <v>43920637</v>
      </c>
      <c r="F30" s="27">
        <v>43920637</v>
      </c>
      <c r="G30" s="27">
        <v>1831492</v>
      </c>
      <c r="H30" s="27">
        <v>1576079</v>
      </c>
      <c r="I30" s="27">
        <v>1604810</v>
      </c>
      <c r="J30" s="27">
        <v>5012381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5012381</v>
      </c>
      <c r="X30" s="27">
        <v>9288195</v>
      </c>
      <c r="Y30" s="27">
        <v>-4275814</v>
      </c>
      <c r="Z30" s="7">
        <v>-46.03</v>
      </c>
      <c r="AA30" s="25">
        <v>43920637</v>
      </c>
    </row>
    <row r="31" spans="1:27" ht="13.5">
      <c r="A31" s="5" t="s">
        <v>35</v>
      </c>
      <c r="B31" s="3"/>
      <c r="C31" s="22">
        <v>21308904</v>
      </c>
      <c r="D31" s="22"/>
      <c r="E31" s="23">
        <v>27665670</v>
      </c>
      <c r="F31" s="24">
        <v>27665670</v>
      </c>
      <c r="G31" s="24">
        <v>789860</v>
      </c>
      <c r="H31" s="24">
        <v>1678883</v>
      </c>
      <c r="I31" s="24">
        <v>1512462</v>
      </c>
      <c r="J31" s="24">
        <v>3981205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3981205</v>
      </c>
      <c r="X31" s="24">
        <v>6687851</v>
      </c>
      <c r="Y31" s="24">
        <v>-2706646</v>
      </c>
      <c r="Z31" s="6">
        <v>-40.47</v>
      </c>
      <c r="AA31" s="22">
        <v>27665670</v>
      </c>
    </row>
    <row r="32" spans="1:27" ht="13.5">
      <c r="A32" s="2" t="s">
        <v>36</v>
      </c>
      <c r="B32" s="3"/>
      <c r="C32" s="19">
        <f aca="true" t="shared" si="6" ref="C32:Y32">SUM(C33:C37)</f>
        <v>61414620</v>
      </c>
      <c r="D32" s="19">
        <f>SUM(D33:D37)</f>
        <v>0</v>
      </c>
      <c r="E32" s="20">
        <f t="shared" si="6"/>
        <v>53785548</v>
      </c>
      <c r="F32" s="21">
        <f t="shared" si="6"/>
        <v>53785548</v>
      </c>
      <c r="G32" s="21">
        <f t="shared" si="6"/>
        <v>2503702</v>
      </c>
      <c r="H32" s="21">
        <f t="shared" si="6"/>
        <v>3291204</v>
      </c>
      <c r="I32" s="21">
        <f t="shared" si="6"/>
        <v>3608501</v>
      </c>
      <c r="J32" s="21">
        <f t="shared" si="6"/>
        <v>9403407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9403407</v>
      </c>
      <c r="X32" s="21">
        <f t="shared" si="6"/>
        <v>13358543</v>
      </c>
      <c r="Y32" s="21">
        <f t="shared" si="6"/>
        <v>-3955136</v>
      </c>
      <c r="Z32" s="4">
        <f>+IF(X32&lt;&gt;0,+(Y32/X32)*100,0)</f>
        <v>-29.60754028339767</v>
      </c>
      <c r="AA32" s="19">
        <f>SUM(AA33:AA37)</f>
        <v>53785548</v>
      </c>
    </row>
    <row r="33" spans="1:27" ht="13.5">
      <c r="A33" s="5" t="s">
        <v>37</v>
      </c>
      <c r="B33" s="3"/>
      <c r="C33" s="22">
        <v>11131555</v>
      </c>
      <c r="D33" s="22"/>
      <c r="E33" s="23">
        <v>13903973</v>
      </c>
      <c r="F33" s="24">
        <v>13903973</v>
      </c>
      <c r="G33" s="24">
        <v>753612</v>
      </c>
      <c r="H33" s="24">
        <v>893399</v>
      </c>
      <c r="I33" s="24">
        <v>880429</v>
      </c>
      <c r="J33" s="24">
        <v>2527440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2527440</v>
      </c>
      <c r="X33" s="24">
        <v>3457356</v>
      </c>
      <c r="Y33" s="24">
        <v>-929916</v>
      </c>
      <c r="Z33" s="6">
        <v>-26.9</v>
      </c>
      <c r="AA33" s="22">
        <v>13903973</v>
      </c>
    </row>
    <row r="34" spans="1:27" ht="13.5">
      <c r="A34" s="5" t="s">
        <v>38</v>
      </c>
      <c r="B34" s="3"/>
      <c r="C34" s="22">
        <v>14384731</v>
      </c>
      <c r="D34" s="22"/>
      <c r="E34" s="23">
        <v>16352800</v>
      </c>
      <c r="F34" s="24">
        <v>16352800</v>
      </c>
      <c r="G34" s="24">
        <v>748483</v>
      </c>
      <c r="H34" s="24">
        <v>1014116</v>
      </c>
      <c r="I34" s="24">
        <v>1194756</v>
      </c>
      <c r="J34" s="24">
        <v>2957355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2957355</v>
      </c>
      <c r="X34" s="24">
        <v>4043672</v>
      </c>
      <c r="Y34" s="24">
        <v>-1086317</v>
      </c>
      <c r="Z34" s="6">
        <v>-26.86</v>
      </c>
      <c r="AA34" s="22">
        <v>16352800</v>
      </c>
    </row>
    <row r="35" spans="1:27" ht="13.5">
      <c r="A35" s="5" t="s">
        <v>39</v>
      </c>
      <c r="B35" s="3"/>
      <c r="C35" s="22">
        <v>34419279</v>
      </c>
      <c r="D35" s="22"/>
      <c r="E35" s="23">
        <v>21743102</v>
      </c>
      <c r="F35" s="24">
        <v>21743102</v>
      </c>
      <c r="G35" s="24">
        <v>909119</v>
      </c>
      <c r="H35" s="24">
        <v>1251921</v>
      </c>
      <c r="I35" s="24">
        <v>1357303</v>
      </c>
      <c r="J35" s="24">
        <v>3518343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3518343</v>
      </c>
      <c r="X35" s="24">
        <v>5423844</v>
      </c>
      <c r="Y35" s="24">
        <v>-1905501</v>
      </c>
      <c r="Z35" s="6">
        <v>-35.13</v>
      </c>
      <c r="AA35" s="22">
        <v>21743102</v>
      </c>
    </row>
    <row r="36" spans="1:27" ht="13.5">
      <c r="A36" s="5" t="s">
        <v>40</v>
      </c>
      <c r="B36" s="3"/>
      <c r="C36" s="22">
        <v>1479055</v>
      </c>
      <c r="D36" s="22"/>
      <c r="E36" s="23">
        <v>1785673</v>
      </c>
      <c r="F36" s="24">
        <v>1785673</v>
      </c>
      <c r="G36" s="24">
        <v>92488</v>
      </c>
      <c r="H36" s="24">
        <v>131768</v>
      </c>
      <c r="I36" s="24">
        <v>176013</v>
      </c>
      <c r="J36" s="24">
        <v>400269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400269</v>
      </c>
      <c r="X36" s="24">
        <v>433671</v>
      </c>
      <c r="Y36" s="24">
        <v>-33402</v>
      </c>
      <c r="Z36" s="6">
        <v>-7.7</v>
      </c>
      <c r="AA36" s="22">
        <v>1785673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58830762</v>
      </c>
      <c r="D38" s="19">
        <f>SUM(D39:D41)</f>
        <v>0</v>
      </c>
      <c r="E38" s="20">
        <f t="shared" si="7"/>
        <v>64436910</v>
      </c>
      <c r="F38" s="21">
        <f t="shared" si="7"/>
        <v>64436910</v>
      </c>
      <c r="G38" s="21">
        <f t="shared" si="7"/>
        <v>2136662</v>
      </c>
      <c r="H38" s="21">
        <f t="shared" si="7"/>
        <v>4718605</v>
      </c>
      <c r="I38" s="21">
        <f t="shared" si="7"/>
        <v>4444640</v>
      </c>
      <c r="J38" s="21">
        <f t="shared" si="7"/>
        <v>11299907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11299907</v>
      </c>
      <c r="X38" s="21">
        <f t="shared" si="7"/>
        <v>15930094</v>
      </c>
      <c r="Y38" s="21">
        <f t="shared" si="7"/>
        <v>-4630187</v>
      </c>
      <c r="Z38" s="4">
        <f>+IF(X38&lt;&gt;0,+(Y38/X38)*100,0)</f>
        <v>-29.065660252852243</v>
      </c>
      <c r="AA38" s="19">
        <f>SUM(AA39:AA41)</f>
        <v>64436910</v>
      </c>
    </row>
    <row r="39" spans="1:27" ht="13.5">
      <c r="A39" s="5" t="s">
        <v>43</v>
      </c>
      <c r="B39" s="3"/>
      <c r="C39" s="22">
        <v>8698412</v>
      </c>
      <c r="D39" s="22"/>
      <c r="E39" s="23">
        <v>11522435</v>
      </c>
      <c r="F39" s="24">
        <v>11522435</v>
      </c>
      <c r="G39" s="24">
        <v>738739</v>
      </c>
      <c r="H39" s="24">
        <v>810635</v>
      </c>
      <c r="I39" s="24">
        <v>628645</v>
      </c>
      <c r="J39" s="24">
        <v>2178019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2178019</v>
      </c>
      <c r="X39" s="24">
        <v>2880609</v>
      </c>
      <c r="Y39" s="24">
        <v>-702590</v>
      </c>
      <c r="Z39" s="6">
        <v>-24.39</v>
      </c>
      <c r="AA39" s="22">
        <v>11522435</v>
      </c>
    </row>
    <row r="40" spans="1:27" ht="13.5">
      <c r="A40" s="5" t="s">
        <v>44</v>
      </c>
      <c r="B40" s="3"/>
      <c r="C40" s="22">
        <v>50132350</v>
      </c>
      <c r="D40" s="22"/>
      <c r="E40" s="23">
        <v>52914475</v>
      </c>
      <c r="F40" s="24">
        <v>52914475</v>
      </c>
      <c r="G40" s="24">
        <v>1397923</v>
      </c>
      <c r="H40" s="24">
        <v>3907970</v>
      </c>
      <c r="I40" s="24">
        <v>3815995</v>
      </c>
      <c r="J40" s="24">
        <v>9121888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9121888</v>
      </c>
      <c r="X40" s="24">
        <v>13049485</v>
      </c>
      <c r="Y40" s="24">
        <v>-3927597</v>
      </c>
      <c r="Z40" s="6">
        <v>-30.1</v>
      </c>
      <c r="AA40" s="22">
        <v>52914475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251816999</v>
      </c>
      <c r="D42" s="19">
        <f>SUM(D43:D46)</f>
        <v>0</v>
      </c>
      <c r="E42" s="20">
        <f t="shared" si="8"/>
        <v>286579610</v>
      </c>
      <c r="F42" s="21">
        <f t="shared" si="8"/>
        <v>286579610</v>
      </c>
      <c r="G42" s="21">
        <f t="shared" si="8"/>
        <v>6268043</v>
      </c>
      <c r="H42" s="21">
        <f t="shared" si="8"/>
        <v>26373883</v>
      </c>
      <c r="I42" s="21">
        <f t="shared" si="8"/>
        <v>22417058</v>
      </c>
      <c r="J42" s="21">
        <f t="shared" si="8"/>
        <v>55058984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55058984</v>
      </c>
      <c r="X42" s="21">
        <f t="shared" si="8"/>
        <v>65996048</v>
      </c>
      <c r="Y42" s="21">
        <f t="shared" si="8"/>
        <v>-10937064</v>
      </c>
      <c r="Z42" s="4">
        <f>+IF(X42&lt;&gt;0,+(Y42/X42)*100,0)</f>
        <v>-16.572301420230495</v>
      </c>
      <c r="AA42" s="19">
        <f>SUM(AA43:AA46)</f>
        <v>286579610</v>
      </c>
    </row>
    <row r="43" spans="1:27" ht="13.5">
      <c r="A43" s="5" t="s">
        <v>47</v>
      </c>
      <c r="B43" s="3"/>
      <c r="C43" s="22">
        <v>154304604</v>
      </c>
      <c r="D43" s="22"/>
      <c r="E43" s="23">
        <v>175831357</v>
      </c>
      <c r="F43" s="24">
        <v>175831357</v>
      </c>
      <c r="G43" s="24">
        <v>3893058</v>
      </c>
      <c r="H43" s="24">
        <v>19540961</v>
      </c>
      <c r="I43" s="24">
        <v>15291465</v>
      </c>
      <c r="J43" s="24">
        <v>38725484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38725484</v>
      </c>
      <c r="X43" s="24">
        <v>45004322</v>
      </c>
      <c r="Y43" s="24">
        <v>-6278838</v>
      </c>
      <c r="Z43" s="6">
        <v>-13.95</v>
      </c>
      <c r="AA43" s="22">
        <v>175831357</v>
      </c>
    </row>
    <row r="44" spans="1:27" ht="13.5">
      <c r="A44" s="5" t="s">
        <v>48</v>
      </c>
      <c r="B44" s="3"/>
      <c r="C44" s="22">
        <v>42880731</v>
      </c>
      <c r="D44" s="22"/>
      <c r="E44" s="23">
        <v>46278132</v>
      </c>
      <c r="F44" s="24">
        <v>46278132</v>
      </c>
      <c r="G44" s="24">
        <v>672673</v>
      </c>
      <c r="H44" s="24">
        <v>3369284</v>
      </c>
      <c r="I44" s="24">
        <v>3619720</v>
      </c>
      <c r="J44" s="24">
        <v>7661677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7661677</v>
      </c>
      <c r="X44" s="24">
        <v>8629649</v>
      </c>
      <c r="Y44" s="24">
        <v>-967972</v>
      </c>
      <c r="Z44" s="6">
        <v>-11.22</v>
      </c>
      <c r="AA44" s="22">
        <v>46278132</v>
      </c>
    </row>
    <row r="45" spans="1:27" ht="13.5">
      <c r="A45" s="5" t="s">
        <v>49</v>
      </c>
      <c r="B45" s="3"/>
      <c r="C45" s="25">
        <v>31964430</v>
      </c>
      <c r="D45" s="25"/>
      <c r="E45" s="26">
        <v>37507183</v>
      </c>
      <c r="F45" s="27">
        <v>37507183</v>
      </c>
      <c r="G45" s="27">
        <v>396632</v>
      </c>
      <c r="H45" s="27">
        <v>1822343</v>
      </c>
      <c r="I45" s="27">
        <v>1725447</v>
      </c>
      <c r="J45" s="27">
        <v>3944422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3944422</v>
      </c>
      <c r="X45" s="27">
        <v>6017742</v>
      </c>
      <c r="Y45" s="27">
        <v>-2073320</v>
      </c>
      <c r="Z45" s="7">
        <v>-34.45</v>
      </c>
      <c r="AA45" s="25">
        <v>37507183</v>
      </c>
    </row>
    <row r="46" spans="1:27" ht="13.5">
      <c r="A46" s="5" t="s">
        <v>50</v>
      </c>
      <c r="B46" s="3"/>
      <c r="C46" s="22">
        <v>22667234</v>
      </c>
      <c r="D46" s="22"/>
      <c r="E46" s="23">
        <v>26962938</v>
      </c>
      <c r="F46" s="24">
        <v>26962938</v>
      </c>
      <c r="G46" s="24">
        <v>1305680</v>
      </c>
      <c r="H46" s="24">
        <v>1641295</v>
      </c>
      <c r="I46" s="24">
        <v>1780426</v>
      </c>
      <c r="J46" s="24">
        <v>4727401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4727401</v>
      </c>
      <c r="X46" s="24">
        <v>6344335</v>
      </c>
      <c r="Y46" s="24">
        <v>-1616934</v>
      </c>
      <c r="Z46" s="6">
        <v>-25.49</v>
      </c>
      <c r="AA46" s="22">
        <v>26962938</v>
      </c>
    </row>
    <row r="47" spans="1:27" ht="13.5">
      <c r="A47" s="2" t="s">
        <v>51</v>
      </c>
      <c r="B47" s="8" t="s">
        <v>52</v>
      </c>
      <c r="C47" s="19">
        <v>992602</v>
      </c>
      <c r="D47" s="19"/>
      <c r="E47" s="20">
        <v>996334</v>
      </c>
      <c r="F47" s="21">
        <v>996334</v>
      </c>
      <c r="G47" s="21">
        <v>76305</v>
      </c>
      <c r="H47" s="21">
        <v>130324</v>
      </c>
      <c r="I47" s="21">
        <v>26313</v>
      </c>
      <c r="J47" s="21">
        <v>232942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232942</v>
      </c>
      <c r="X47" s="21">
        <v>249084</v>
      </c>
      <c r="Y47" s="21">
        <v>-16142</v>
      </c>
      <c r="Z47" s="4">
        <v>-6.48</v>
      </c>
      <c r="AA47" s="19">
        <v>996334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478857190</v>
      </c>
      <c r="D48" s="40">
        <f>+D28+D32+D38+D42+D47</f>
        <v>0</v>
      </c>
      <c r="E48" s="41">
        <f t="shared" si="9"/>
        <v>496231646</v>
      </c>
      <c r="F48" s="42">
        <f t="shared" si="9"/>
        <v>496231646</v>
      </c>
      <c r="G48" s="42">
        <f t="shared" si="9"/>
        <v>15036163</v>
      </c>
      <c r="H48" s="42">
        <f t="shared" si="9"/>
        <v>40402899</v>
      </c>
      <c r="I48" s="42">
        <f t="shared" si="9"/>
        <v>35206270</v>
      </c>
      <c r="J48" s="42">
        <f t="shared" si="9"/>
        <v>90645332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90645332</v>
      </c>
      <c r="X48" s="42">
        <f t="shared" si="9"/>
        <v>115931389</v>
      </c>
      <c r="Y48" s="42">
        <f t="shared" si="9"/>
        <v>-25286057</v>
      </c>
      <c r="Z48" s="43">
        <f>+IF(X48&lt;&gt;0,+(Y48/X48)*100,0)</f>
        <v>-21.811225775963056</v>
      </c>
      <c r="AA48" s="40">
        <f>+AA28+AA32+AA38+AA42+AA47</f>
        <v>496231646</v>
      </c>
    </row>
    <row r="49" spans="1:27" ht="13.5">
      <c r="A49" s="14" t="s">
        <v>58</v>
      </c>
      <c r="B49" s="15"/>
      <c r="C49" s="44">
        <f aca="true" t="shared" si="10" ref="C49:Y49">+C25-C48</f>
        <v>16243734</v>
      </c>
      <c r="D49" s="44">
        <f>+D25-D48</f>
        <v>0</v>
      </c>
      <c r="E49" s="45">
        <f t="shared" si="10"/>
        <v>-30929515</v>
      </c>
      <c r="F49" s="46">
        <f t="shared" si="10"/>
        <v>-30929515</v>
      </c>
      <c r="G49" s="46">
        <f t="shared" si="10"/>
        <v>35326043</v>
      </c>
      <c r="H49" s="46">
        <f t="shared" si="10"/>
        <v>-7735385</v>
      </c>
      <c r="I49" s="46">
        <f t="shared" si="10"/>
        <v>-6704477</v>
      </c>
      <c r="J49" s="46">
        <f t="shared" si="10"/>
        <v>20886181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20886181</v>
      </c>
      <c r="X49" s="46">
        <f>IF(F25=F48,0,X25-X48)</f>
        <v>-2991125</v>
      </c>
      <c r="Y49" s="46">
        <f t="shared" si="10"/>
        <v>23877306</v>
      </c>
      <c r="Z49" s="47">
        <f>+IF(X49&lt;&gt;0,+(Y49/X49)*100,0)</f>
        <v>-798.2717539387354</v>
      </c>
      <c r="AA49" s="44">
        <f>+AA25-AA48</f>
        <v>-30929515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92154408</v>
      </c>
      <c r="D5" s="19">
        <f>SUM(D6:D8)</f>
        <v>0</v>
      </c>
      <c r="E5" s="20">
        <f t="shared" si="0"/>
        <v>80465900</v>
      </c>
      <c r="F5" s="21">
        <f t="shared" si="0"/>
        <v>80465900</v>
      </c>
      <c r="G5" s="21">
        <f t="shared" si="0"/>
        <v>26136226</v>
      </c>
      <c r="H5" s="21">
        <f t="shared" si="0"/>
        <v>408851</v>
      </c>
      <c r="I5" s="21">
        <f t="shared" si="0"/>
        <v>563602</v>
      </c>
      <c r="J5" s="21">
        <f t="shared" si="0"/>
        <v>27108679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27108679</v>
      </c>
      <c r="X5" s="21">
        <f t="shared" si="0"/>
        <v>12874560</v>
      </c>
      <c r="Y5" s="21">
        <f t="shared" si="0"/>
        <v>14234119</v>
      </c>
      <c r="Z5" s="4">
        <f>+IF(X5&lt;&gt;0,+(Y5/X5)*100,0)</f>
        <v>110.56004244028534</v>
      </c>
      <c r="AA5" s="19">
        <f>SUM(AA6:AA8)</f>
        <v>80465900</v>
      </c>
    </row>
    <row r="6" spans="1:27" ht="13.5">
      <c r="A6" s="5" t="s">
        <v>33</v>
      </c>
      <c r="B6" s="3"/>
      <c r="C6" s="22">
        <v>2779407</v>
      </c>
      <c r="D6" s="22"/>
      <c r="E6" s="23">
        <v>2732500</v>
      </c>
      <c r="F6" s="24">
        <v>2732500</v>
      </c>
      <c r="G6" s="24">
        <v>397094</v>
      </c>
      <c r="H6" s="24">
        <v>48212</v>
      </c>
      <c r="I6" s="24"/>
      <c r="J6" s="24">
        <v>445306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445306</v>
      </c>
      <c r="X6" s="24">
        <v>437280</v>
      </c>
      <c r="Y6" s="24">
        <v>8026</v>
      </c>
      <c r="Z6" s="6">
        <v>1.84</v>
      </c>
      <c r="AA6" s="22">
        <v>2732500</v>
      </c>
    </row>
    <row r="7" spans="1:27" ht="13.5">
      <c r="A7" s="5" t="s">
        <v>34</v>
      </c>
      <c r="B7" s="3"/>
      <c r="C7" s="25">
        <v>87934639</v>
      </c>
      <c r="D7" s="25"/>
      <c r="E7" s="26">
        <v>77728000</v>
      </c>
      <c r="F7" s="27">
        <v>77728000</v>
      </c>
      <c r="G7" s="27">
        <v>25622107</v>
      </c>
      <c r="H7" s="27">
        <v>246439</v>
      </c>
      <c r="I7" s="27">
        <v>441160</v>
      </c>
      <c r="J7" s="27">
        <v>26309706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26309706</v>
      </c>
      <c r="X7" s="27">
        <v>12436480</v>
      </c>
      <c r="Y7" s="27">
        <v>13873226</v>
      </c>
      <c r="Z7" s="7">
        <v>111.55</v>
      </c>
      <c r="AA7" s="25">
        <v>77728000</v>
      </c>
    </row>
    <row r="8" spans="1:27" ht="13.5">
      <c r="A8" s="5" t="s">
        <v>35</v>
      </c>
      <c r="B8" s="3"/>
      <c r="C8" s="22">
        <v>1440362</v>
      </c>
      <c r="D8" s="22"/>
      <c r="E8" s="23">
        <v>5400</v>
      </c>
      <c r="F8" s="24">
        <v>5400</v>
      </c>
      <c r="G8" s="24">
        <v>117025</v>
      </c>
      <c r="H8" s="24">
        <v>114200</v>
      </c>
      <c r="I8" s="24">
        <v>122442</v>
      </c>
      <c r="J8" s="24">
        <v>353667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353667</v>
      </c>
      <c r="X8" s="24">
        <v>800</v>
      </c>
      <c r="Y8" s="24">
        <v>352867</v>
      </c>
      <c r="Z8" s="6">
        <v>44108.38</v>
      </c>
      <c r="AA8" s="22">
        <v>5400</v>
      </c>
    </row>
    <row r="9" spans="1:27" ht="13.5">
      <c r="A9" s="2" t="s">
        <v>36</v>
      </c>
      <c r="B9" s="3"/>
      <c r="C9" s="19">
        <f aca="true" t="shared" si="1" ref="C9:Y9">SUM(C10:C14)</f>
        <v>15731589</v>
      </c>
      <c r="D9" s="19">
        <f>SUM(D10:D14)</f>
        <v>0</v>
      </c>
      <c r="E9" s="20">
        <f t="shared" si="1"/>
        <v>21058520</v>
      </c>
      <c r="F9" s="21">
        <f t="shared" si="1"/>
        <v>21058520</v>
      </c>
      <c r="G9" s="21">
        <f t="shared" si="1"/>
        <v>4926033</v>
      </c>
      <c r="H9" s="21">
        <f t="shared" si="1"/>
        <v>776876</v>
      </c>
      <c r="I9" s="21">
        <f t="shared" si="1"/>
        <v>647369</v>
      </c>
      <c r="J9" s="21">
        <f t="shared" si="1"/>
        <v>6350278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6350278</v>
      </c>
      <c r="X9" s="21">
        <f t="shared" si="1"/>
        <v>3369280</v>
      </c>
      <c r="Y9" s="21">
        <f t="shared" si="1"/>
        <v>2980998</v>
      </c>
      <c r="Z9" s="4">
        <f>+IF(X9&lt;&gt;0,+(Y9/X9)*100,0)</f>
        <v>88.4758167917181</v>
      </c>
      <c r="AA9" s="19">
        <f>SUM(AA10:AA14)</f>
        <v>21058520</v>
      </c>
    </row>
    <row r="10" spans="1:27" ht="13.5">
      <c r="A10" s="5" t="s">
        <v>37</v>
      </c>
      <c r="B10" s="3"/>
      <c r="C10" s="22">
        <v>2829625</v>
      </c>
      <c r="D10" s="22"/>
      <c r="E10" s="23">
        <v>3044200</v>
      </c>
      <c r="F10" s="24">
        <v>3044200</v>
      </c>
      <c r="G10" s="24">
        <v>276803</v>
      </c>
      <c r="H10" s="24">
        <v>264035</v>
      </c>
      <c r="I10" s="24">
        <v>275798</v>
      </c>
      <c r="J10" s="24">
        <v>816636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816636</v>
      </c>
      <c r="X10" s="24">
        <v>487040</v>
      </c>
      <c r="Y10" s="24">
        <v>329596</v>
      </c>
      <c r="Z10" s="6">
        <v>67.67</v>
      </c>
      <c r="AA10" s="22">
        <v>3044200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6084017</v>
      </c>
      <c r="D12" s="22"/>
      <c r="E12" s="23">
        <v>10298000</v>
      </c>
      <c r="F12" s="24">
        <v>10298000</v>
      </c>
      <c r="G12" s="24">
        <v>2248073</v>
      </c>
      <c r="H12" s="24">
        <v>321606</v>
      </c>
      <c r="I12" s="24">
        <v>186190</v>
      </c>
      <c r="J12" s="24">
        <v>2755869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2755869</v>
      </c>
      <c r="X12" s="24">
        <v>1647680</v>
      </c>
      <c r="Y12" s="24">
        <v>1108189</v>
      </c>
      <c r="Z12" s="6">
        <v>67.26</v>
      </c>
      <c r="AA12" s="22">
        <v>10298000</v>
      </c>
    </row>
    <row r="13" spans="1:27" ht="13.5">
      <c r="A13" s="5" t="s">
        <v>40</v>
      </c>
      <c r="B13" s="3"/>
      <c r="C13" s="22">
        <v>1760964</v>
      </c>
      <c r="D13" s="22"/>
      <c r="E13" s="23">
        <v>1777120</v>
      </c>
      <c r="F13" s="24">
        <v>1777120</v>
      </c>
      <c r="G13" s="24">
        <v>175531</v>
      </c>
      <c r="H13" s="24">
        <v>179240</v>
      </c>
      <c r="I13" s="24">
        <v>177155</v>
      </c>
      <c r="J13" s="24">
        <v>531926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531926</v>
      </c>
      <c r="X13" s="24">
        <v>284320</v>
      </c>
      <c r="Y13" s="24">
        <v>247606</v>
      </c>
      <c r="Z13" s="6">
        <v>87.09</v>
      </c>
      <c r="AA13" s="22">
        <v>1777120</v>
      </c>
    </row>
    <row r="14" spans="1:27" ht="13.5">
      <c r="A14" s="5" t="s">
        <v>41</v>
      </c>
      <c r="B14" s="3"/>
      <c r="C14" s="25">
        <v>5056983</v>
      </c>
      <c r="D14" s="25"/>
      <c r="E14" s="26">
        <v>5939200</v>
      </c>
      <c r="F14" s="27">
        <v>5939200</v>
      </c>
      <c r="G14" s="27">
        <v>2225626</v>
      </c>
      <c r="H14" s="27">
        <v>11995</v>
      </c>
      <c r="I14" s="27">
        <v>8226</v>
      </c>
      <c r="J14" s="27">
        <v>2245847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2245847</v>
      </c>
      <c r="X14" s="27">
        <v>950240</v>
      </c>
      <c r="Y14" s="27">
        <v>1295607</v>
      </c>
      <c r="Z14" s="7">
        <v>136.35</v>
      </c>
      <c r="AA14" s="25">
        <v>5939200</v>
      </c>
    </row>
    <row r="15" spans="1:27" ht="13.5">
      <c r="A15" s="2" t="s">
        <v>42</v>
      </c>
      <c r="B15" s="8"/>
      <c r="C15" s="19">
        <f aca="true" t="shared" si="2" ref="C15:Y15">SUM(C16:C18)</f>
        <v>96332044</v>
      </c>
      <c r="D15" s="19">
        <f>SUM(D16:D18)</f>
        <v>0</v>
      </c>
      <c r="E15" s="20">
        <f t="shared" si="2"/>
        <v>75094000</v>
      </c>
      <c r="F15" s="21">
        <f t="shared" si="2"/>
        <v>75094000</v>
      </c>
      <c r="G15" s="21">
        <f t="shared" si="2"/>
        <v>10449879</v>
      </c>
      <c r="H15" s="21">
        <f t="shared" si="2"/>
        <v>7565474</v>
      </c>
      <c r="I15" s="21">
        <f t="shared" si="2"/>
        <v>12007110</v>
      </c>
      <c r="J15" s="21">
        <f t="shared" si="2"/>
        <v>30022463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30022463</v>
      </c>
      <c r="X15" s="21">
        <f t="shared" si="2"/>
        <v>12015040</v>
      </c>
      <c r="Y15" s="21">
        <f t="shared" si="2"/>
        <v>18007423</v>
      </c>
      <c r="Z15" s="4">
        <f>+IF(X15&lt;&gt;0,+(Y15/X15)*100,0)</f>
        <v>149.874016232988</v>
      </c>
      <c r="AA15" s="19">
        <f>SUM(AA16:AA18)</f>
        <v>75094000</v>
      </c>
    </row>
    <row r="16" spans="1:27" ht="13.5">
      <c r="A16" s="5" t="s">
        <v>43</v>
      </c>
      <c r="B16" s="3"/>
      <c r="C16" s="22">
        <v>27000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96305044</v>
      </c>
      <c r="D17" s="22"/>
      <c r="E17" s="23">
        <v>75094000</v>
      </c>
      <c r="F17" s="24">
        <v>75094000</v>
      </c>
      <c r="G17" s="24">
        <v>10449879</v>
      </c>
      <c r="H17" s="24">
        <v>7565474</v>
      </c>
      <c r="I17" s="24">
        <v>12007110</v>
      </c>
      <c r="J17" s="24">
        <v>30022463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30022463</v>
      </c>
      <c r="X17" s="24">
        <v>12015040</v>
      </c>
      <c r="Y17" s="24">
        <v>18007423</v>
      </c>
      <c r="Z17" s="6">
        <v>149.87</v>
      </c>
      <c r="AA17" s="22">
        <v>75094000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110798924</v>
      </c>
      <c r="D19" s="19">
        <f>SUM(D20:D23)</f>
        <v>0</v>
      </c>
      <c r="E19" s="20">
        <f t="shared" si="3"/>
        <v>139155650</v>
      </c>
      <c r="F19" s="21">
        <f t="shared" si="3"/>
        <v>139155650</v>
      </c>
      <c r="G19" s="21">
        <f t="shared" si="3"/>
        <v>4215230</v>
      </c>
      <c r="H19" s="21">
        <f t="shared" si="3"/>
        <v>7266864</v>
      </c>
      <c r="I19" s="21">
        <f t="shared" si="3"/>
        <v>6930769</v>
      </c>
      <c r="J19" s="21">
        <f t="shared" si="3"/>
        <v>18412863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18412863</v>
      </c>
      <c r="X19" s="21">
        <f t="shared" si="3"/>
        <v>22264960</v>
      </c>
      <c r="Y19" s="21">
        <f t="shared" si="3"/>
        <v>-3852097</v>
      </c>
      <c r="Z19" s="4">
        <f>+IF(X19&lt;&gt;0,+(Y19/X19)*100,0)</f>
        <v>-17.30116290350398</v>
      </c>
      <c r="AA19" s="19">
        <f>SUM(AA20:AA23)</f>
        <v>139155650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110798924</v>
      </c>
      <c r="D21" s="22"/>
      <c r="E21" s="23">
        <v>139155650</v>
      </c>
      <c r="F21" s="24">
        <v>139155650</v>
      </c>
      <c r="G21" s="24">
        <v>4215230</v>
      </c>
      <c r="H21" s="24">
        <v>7266864</v>
      </c>
      <c r="I21" s="24">
        <v>6930769</v>
      </c>
      <c r="J21" s="24">
        <v>18412863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18412863</v>
      </c>
      <c r="X21" s="24">
        <v>22264960</v>
      </c>
      <c r="Y21" s="24">
        <v>-3852097</v>
      </c>
      <c r="Z21" s="6">
        <v>-17.3</v>
      </c>
      <c r="AA21" s="22">
        <v>139155650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315016965</v>
      </c>
      <c r="D25" s="40">
        <f>+D5+D9+D15+D19+D24</f>
        <v>0</v>
      </c>
      <c r="E25" s="41">
        <f t="shared" si="4"/>
        <v>315774070</v>
      </c>
      <c r="F25" s="42">
        <f t="shared" si="4"/>
        <v>315774070</v>
      </c>
      <c r="G25" s="42">
        <f t="shared" si="4"/>
        <v>45727368</v>
      </c>
      <c r="H25" s="42">
        <f t="shared" si="4"/>
        <v>16018065</v>
      </c>
      <c r="I25" s="42">
        <f t="shared" si="4"/>
        <v>20148850</v>
      </c>
      <c r="J25" s="42">
        <f t="shared" si="4"/>
        <v>81894283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81894283</v>
      </c>
      <c r="X25" s="42">
        <f t="shared" si="4"/>
        <v>50523840</v>
      </c>
      <c r="Y25" s="42">
        <f t="shared" si="4"/>
        <v>31370443</v>
      </c>
      <c r="Z25" s="43">
        <f>+IF(X25&lt;&gt;0,+(Y25/X25)*100,0)</f>
        <v>62.09037753266576</v>
      </c>
      <c r="AA25" s="40">
        <f>+AA5+AA9+AA15+AA19+AA24</f>
        <v>315774070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42059078</v>
      </c>
      <c r="D28" s="19">
        <f>SUM(D29:D31)</f>
        <v>0</v>
      </c>
      <c r="E28" s="20">
        <f t="shared" si="5"/>
        <v>38698160</v>
      </c>
      <c r="F28" s="21">
        <f t="shared" si="5"/>
        <v>38698160</v>
      </c>
      <c r="G28" s="21">
        <f t="shared" si="5"/>
        <v>2224948</v>
      </c>
      <c r="H28" s="21">
        <f t="shared" si="5"/>
        <v>2740838</v>
      </c>
      <c r="I28" s="21">
        <f t="shared" si="5"/>
        <v>2304626</v>
      </c>
      <c r="J28" s="21">
        <f t="shared" si="5"/>
        <v>7270412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7270412</v>
      </c>
      <c r="X28" s="21">
        <f t="shared" si="5"/>
        <v>6191680</v>
      </c>
      <c r="Y28" s="21">
        <f t="shared" si="5"/>
        <v>1078732</v>
      </c>
      <c r="Z28" s="4">
        <f>+IF(X28&lt;&gt;0,+(Y28/X28)*100,0)</f>
        <v>17.422282805312935</v>
      </c>
      <c r="AA28" s="19">
        <f>SUM(AA29:AA31)</f>
        <v>38698160</v>
      </c>
    </row>
    <row r="29" spans="1:27" ht="13.5">
      <c r="A29" s="5" t="s">
        <v>33</v>
      </c>
      <c r="B29" s="3"/>
      <c r="C29" s="22">
        <v>14844666</v>
      </c>
      <c r="D29" s="22"/>
      <c r="E29" s="23">
        <v>15488040</v>
      </c>
      <c r="F29" s="24">
        <v>15488040</v>
      </c>
      <c r="G29" s="24">
        <v>933022</v>
      </c>
      <c r="H29" s="24">
        <v>1476922</v>
      </c>
      <c r="I29" s="24">
        <v>1122346</v>
      </c>
      <c r="J29" s="24">
        <v>3532290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3532290</v>
      </c>
      <c r="X29" s="24">
        <v>2478080</v>
      </c>
      <c r="Y29" s="24">
        <v>1054210</v>
      </c>
      <c r="Z29" s="6">
        <v>42.54</v>
      </c>
      <c r="AA29" s="22">
        <v>15488040</v>
      </c>
    </row>
    <row r="30" spans="1:27" ht="13.5">
      <c r="A30" s="5" t="s">
        <v>34</v>
      </c>
      <c r="B30" s="3"/>
      <c r="C30" s="25">
        <v>18045839</v>
      </c>
      <c r="D30" s="25"/>
      <c r="E30" s="26">
        <v>14793320</v>
      </c>
      <c r="F30" s="27">
        <v>14793320</v>
      </c>
      <c r="G30" s="27">
        <v>611350</v>
      </c>
      <c r="H30" s="27">
        <v>430551</v>
      </c>
      <c r="I30" s="27">
        <v>501371</v>
      </c>
      <c r="J30" s="27">
        <v>1543272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1543272</v>
      </c>
      <c r="X30" s="27">
        <v>2366880</v>
      </c>
      <c r="Y30" s="27">
        <v>-823608</v>
      </c>
      <c r="Z30" s="7">
        <v>-34.8</v>
      </c>
      <c r="AA30" s="25">
        <v>14793320</v>
      </c>
    </row>
    <row r="31" spans="1:27" ht="13.5">
      <c r="A31" s="5" t="s">
        <v>35</v>
      </c>
      <c r="B31" s="3"/>
      <c r="C31" s="22">
        <v>9168573</v>
      </c>
      <c r="D31" s="22"/>
      <c r="E31" s="23">
        <v>8416800</v>
      </c>
      <c r="F31" s="24">
        <v>8416800</v>
      </c>
      <c r="G31" s="24">
        <v>680576</v>
      </c>
      <c r="H31" s="24">
        <v>833365</v>
      </c>
      <c r="I31" s="24">
        <v>680909</v>
      </c>
      <c r="J31" s="24">
        <v>2194850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2194850</v>
      </c>
      <c r="X31" s="24">
        <v>1346720</v>
      </c>
      <c r="Y31" s="24">
        <v>848130</v>
      </c>
      <c r="Z31" s="6">
        <v>62.98</v>
      </c>
      <c r="AA31" s="22">
        <v>8416800</v>
      </c>
    </row>
    <row r="32" spans="1:27" ht="13.5">
      <c r="A32" s="2" t="s">
        <v>36</v>
      </c>
      <c r="B32" s="3"/>
      <c r="C32" s="19">
        <f aca="true" t="shared" si="6" ref="C32:Y32">SUM(C33:C37)</f>
        <v>47384844</v>
      </c>
      <c r="D32" s="19">
        <f>SUM(D33:D37)</f>
        <v>0</v>
      </c>
      <c r="E32" s="20">
        <f t="shared" si="6"/>
        <v>55865050</v>
      </c>
      <c r="F32" s="21">
        <f t="shared" si="6"/>
        <v>55865050</v>
      </c>
      <c r="G32" s="21">
        <f t="shared" si="6"/>
        <v>3978203</v>
      </c>
      <c r="H32" s="21">
        <f t="shared" si="6"/>
        <v>4015964</v>
      </c>
      <c r="I32" s="21">
        <f t="shared" si="6"/>
        <v>3995651</v>
      </c>
      <c r="J32" s="21">
        <f t="shared" si="6"/>
        <v>11989818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11989818</v>
      </c>
      <c r="X32" s="21">
        <f t="shared" si="6"/>
        <v>8938400</v>
      </c>
      <c r="Y32" s="21">
        <f t="shared" si="6"/>
        <v>3051418</v>
      </c>
      <c r="Z32" s="4">
        <f>+IF(X32&lt;&gt;0,+(Y32/X32)*100,0)</f>
        <v>34.13830215698559</v>
      </c>
      <c r="AA32" s="19">
        <f>SUM(AA33:AA37)</f>
        <v>55865050</v>
      </c>
    </row>
    <row r="33" spans="1:27" ht="13.5">
      <c r="A33" s="5" t="s">
        <v>37</v>
      </c>
      <c r="B33" s="3"/>
      <c r="C33" s="22">
        <v>3779353</v>
      </c>
      <c r="D33" s="22"/>
      <c r="E33" s="23">
        <v>3910190</v>
      </c>
      <c r="F33" s="24">
        <v>3910190</v>
      </c>
      <c r="G33" s="24">
        <v>298083</v>
      </c>
      <c r="H33" s="24">
        <v>400581</v>
      </c>
      <c r="I33" s="24">
        <v>280419</v>
      </c>
      <c r="J33" s="24">
        <v>979083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979083</v>
      </c>
      <c r="X33" s="24">
        <v>625600</v>
      </c>
      <c r="Y33" s="24">
        <v>353483</v>
      </c>
      <c r="Z33" s="6">
        <v>56.5</v>
      </c>
      <c r="AA33" s="22">
        <v>3910190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27123520</v>
      </c>
      <c r="D35" s="22"/>
      <c r="E35" s="23">
        <v>34422640</v>
      </c>
      <c r="F35" s="24">
        <v>34422640</v>
      </c>
      <c r="G35" s="24">
        <v>2109989</v>
      </c>
      <c r="H35" s="24">
        <v>2391430</v>
      </c>
      <c r="I35" s="24">
        <v>2322556</v>
      </c>
      <c r="J35" s="24">
        <v>6823975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6823975</v>
      </c>
      <c r="X35" s="24">
        <v>5507680</v>
      </c>
      <c r="Y35" s="24">
        <v>1316295</v>
      </c>
      <c r="Z35" s="6">
        <v>23.9</v>
      </c>
      <c r="AA35" s="22">
        <v>34422640</v>
      </c>
    </row>
    <row r="36" spans="1:27" ht="13.5">
      <c r="A36" s="5" t="s">
        <v>40</v>
      </c>
      <c r="B36" s="3"/>
      <c r="C36" s="22">
        <v>527888</v>
      </c>
      <c r="D36" s="22"/>
      <c r="E36" s="23">
        <v>985020</v>
      </c>
      <c r="F36" s="24">
        <v>985020</v>
      </c>
      <c r="G36" s="24">
        <v>114849</v>
      </c>
      <c r="H36" s="24">
        <v>57374</v>
      </c>
      <c r="I36" s="24">
        <v>72109</v>
      </c>
      <c r="J36" s="24">
        <v>244332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244332</v>
      </c>
      <c r="X36" s="24">
        <v>157600</v>
      </c>
      <c r="Y36" s="24">
        <v>86732</v>
      </c>
      <c r="Z36" s="6">
        <v>55.03</v>
      </c>
      <c r="AA36" s="22">
        <v>985020</v>
      </c>
    </row>
    <row r="37" spans="1:27" ht="13.5">
      <c r="A37" s="5" t="s">
        <v>41</v>
      </c>
      <c r="B37" s="3"/>
      <c r="C37" s="25">
        <v>15954083</v>
      </c>
      <c r="D37" s="25"/>
      <c r="E37" s="26">
        <v>16547200</v>
      </c>
      <c r="F37" s="27">
        <v>16547200</v>
      </c>
      <c r="G37" s="27">
        <v>1455282</v>
      </c>
      <c r="H37" s="27">
        <v>1166579</v>
      </c>
      <c r="I37" s="27">
        <v>1320567</v>
      </c>
      <c r="J37" s="27">
        <v>3942428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3942428</v>
      </c>
      <c r="X37" s="27">
        <v>2647520</v>
      </c>
      <c r="Y37" s="27">
        <v>1294908</v>
      </c>
      <c r="Z37" s="7">
        <v>48.91</v>
      </c>
      <c r="AA37" s="25">
        <v>16547200</v>
      </c>
    </row>
    <row r="38" spans="1:27" ht="13.5">
      <c r="A38" s="2" t="s">
        <v>42</v>
      </c>
      <c r="B38" s="8"/>
      <c r="C38" s="19">
        <f aca="true" t="shared" si="7" ref="C38:Y38">SUM(C39:C41)</f>
        <v>98937494</v>
      </c>
      <c r="D38" s="19">
        <f>SUM(D39:D41)</f>
        <v>0</v>
      </c>
      <c r="E38" s="20">
        <f t="shared" si="7"/>
        <v>78298060</v>
      </c>
      <c r="F38" s="21">
        <f t="shared" si="7"/>
        <v>78298060</v>
      </c>
      <c r="G38" s="21">
        <f t="shared" si="7"/>
        <v>7095141</v>
      </c>
      <c r="H38" s="21">
        <f t="shared" si="7"/>
        <v>6414788</v>
      </c>
      <c r="I38" s="21">
        <f t="shared" si="7"/>
        <v>6660142</v>
      </c>
      <c r="J38" s="21">
        <f t="shared" si="7"/>
        <v>20170071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20170071</v>
      </c>
      <c r="X38" s="21">
        <f t="shared" si="7"/>
        <v>12527680</v>
      </c>
      <c r="Y38" s="21">
        <f t="shared" si="7"/>
        <v>7642391</v>
      </c>
      <c r="Z38" s="4">
        <f>+IF(X38&lt;&gt;0,+(Y38/X38)*100,0)</f>
        <v>61.00404065237937</v>
      </c>
      <c r="AA38" s="19">
        <f>SUM(AA39:AA41)</f>
        <v>78298060</v>
      </c>
    </row>
    <row r="39" spans="1:27" ht="13.5">
      <c r="A39" s="5" t="s">
        <v>43</v>
      </c>
      <c r="B39" s="3"/>
      <c r="C39" s="22">
        <v>2632450</v>
      </c>
      <c r="D39" s="22"/>
      <c r="E39" s="23">
        <v>3204060</v>
      </c>
      <c r="F39" s="24">
        <v>3204060</v>
      </c>
      <c r="G39" s="24">
        <v>401264</v>
      </c>
      <c r="H39" s="24">
        <v>192222</v>
      </c>
      <c r="I39" s="24">
        <v>191459</v>
      </c>
      <c r="J39" s="24">
        <v>784945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784945</v>
      </c>
      <c r="X39" s="24">
        <v>512640</v>
      </c>
      <c r="Y39" s="24">
        <v>272305</v>
      </c>
      <c r="Z39" s="6">
        <v>53.12</v>
      </c>
      <c r="AA39" s="22">
        <v>3204060</v>
      </c>
    </row>
    <row r="40" spans="1:27" ht="13.5">
      <c r="A40" s="5" t="s">
        <v>44</v>
      </c>
      <c r="B40" s="3"/>
      <c r="C40" s="22">
        <v>96305044</v>
      </c>
      <c r="D40" s="22"/>
      <c r="E40" s="23">
        <v>75094000</v>
      </c>
      <c r="F40" s="24">
        <v>75094000</v>
      </c>
      <c r="G40" s="24">
        <v>6693877</v>
      </c>
      <c r="H40" s="24">
        <v>6222566</v>
      </c>
      <c r="I40" s="24">
        <v>6468683</v>
      </c>
      <c r="J40" s="24">
        <v>19385126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19385126</v>
      </c>
      <c r="X40" s="24">
        <v>12015040</v>
      </c>
      <c r="Y40" s="24">
        <v>7370086</v>
      </c>
      <c r="Z40" s="6">
        <v>61.34</v>
      </c>
      <c r="AA40" s="22">
        <v>75094000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90722766</v>
      </c>
      <c r="D42" s="19">
        <f>SUM(D43:D46)</f>
        <v>0</v>
      </c>
      <c r="E42" s="20">
        <f t="shared" si="8"/>
        <v>111811980</v>
      </c>
      <c r="F42" s="21">
        <f t="shared" si="8"/>
        <v>111811980</v>
      </c>
      <c r="G42" s="21">
        <f t="shared" si="8"/>
        <v>6338316</v>
      </c>
      <c r="H42" s="21">
        <f t="shared" si="8"/>
        <v>5461069</v>
      </c>
      <c r="I42" s="21">
        <f t="shared" si="8"/>
        <v>5877731</v>
      </c>
      <c r="J42" s="21">
        <f t="shared" si="8"/>
        <v>17677116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17677116</v>
      </c>
      <c r="X42" s="21">
        <f t="shared" si="8"/>
        <v>17889920</v>
      </c>
      <c r="Y42" s="21">
        <f t="shared" si="8"/>
        <v>-212804</v>
      </c>
      <c r="Z42" s="4">
        <f>+IF(X42&lt;&gt;0,+(Y42/X42)*100,0)</f>
        <v>-1.1895190140593137</v>
      </c>
      <c r="AA42" s="19">
        <f>SUM(AA43:AA46)</f>
        <v>111811980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90722766</v>
      </c>
      <c r="D44" s="22"/>
      <c r="E44" s="23">
        <v>111811980</v>
      </c>
      <c r="F44" s="24">
        <v>111811980</v>
      </c>
      <c r="G44" s="24">
        <v>6338316</v>
      </c>
      <c r="H44" s="24">
        <v>5461069</v>
      </c>
      <c r="I44" s="24">
        <v>5877731</v>
      </c>
      <c r="J44" s="24">
        <v>17677116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17677116</v>
      </c>
      <c r="X44" s="24">
        <v>17889920</v>
      </c>
      <c r="Y44" s="24">
        <v>-212804</v>
      </c>
      <c r="Z44" s="6">
        <v>-1.19</v>
      </c>
      <c r="AA44" s="22">
        <v>111811980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279104182</v>
      </c>
      <c r="D48" s="40">
        <f>+D28+D32+D38+D42+D47</f>
        <v>0</v>
      </c>
      <c r="E48" s="41">
        <f t="shared" si="9"/>
        <v>284673250</v>
      </c>
      <c r="F48" s="42">
        <f t="shared" si="9"/>
        <v>284673250</v>
      </c>
      <c r="G48" s="42">
        <f t="shared" si="9"/>
        <v>19636608</v>
      </c>
      <c r="H48" s="42">
        <f t="shared" si="9"/>
        <v>18632659</v>
      </c>
      <c r="I48" s="42">
        <f t="shared" si="9"/>
        <v>18838150</v>
      </c>
      <c r="J48" s="42">
        <f t="shared" si="9"/>
        <v>57107417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57107417</v>
      </c>
      <c r="X48" s="42">
        <f t="shared" si="9"/>
        <v>45547680</v>
      </c>
      <c r="Y48" s="42">
        <f t="shared" si="9"/>
        <v>11559737</v>
      </c>
      <c r="Z48" s="43">
        <f>+IF(X48&lt;&gt;0,+(Y48/X48)*100,0)</f>
        <v>25.379419983630342</v>
      </c>
      <c r="AA48" s="40">
        <f>+AA28+AA32+AA38+AA42+AA47</f>
        <v>284673250</v>
      </c>
    </row>
    <row r="49" spans="1:27" ht="13.5">
      <c r="A49" s="14" t="s">
        <v>58</v>
      </c>
      <c r="B49" s="15"/>
      <c r="C49" s="44">
        <f aca="true" t="shared" si="10" ref="C49:Y49">+C25-C48</f>
        <v>35912783</v>
      </c>
      <c r="D49" s="44">
        <f>+D25-D48</f>
        <v>0</v>
      </c>
      <c r="E49" s="45">
        <f t="shared" si="10"/>
        <v>31100820</v>
      </c>
      <c r="F49" s="46">
        <f t="shared" si="10"/>
        <v>31100820</v>
      </c>
      <c r="G49" s="46">
        <f t="shared" si="10"/>
        <v>26090760</v>
      </c>
      <c r="H49" s="46">
        <f t="shared" si="10"/>
        <v>-2614594</v>
      </c>
      <c r="I49" s="46">
        <f t="shared" si="10"/>
        <v>1310700</v>
      </c>
      <c r="J49" s="46">
        <f t="shared" si="10"/>
        <v>24786866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24786866</v>
      </c>
      <c r="X49" s="46">
        <f>IF(F25=F48,0,X25-X48)</f>
        <v>4976160</v>
      </c>
      <c r="Y49" s="46">
        <f t="shared" si="10"/>
        <v>19810706</v>
      </c>
      <c r="Z49" s="47">
        <f>+IF(X49&lt;&gt;0,+(Y49/X49)*100,0)</f>
        <v>398.1123195395646</v>
      </c>
      <c r="AA49" s="44">
        <f>+AA25-AA48</f>
        <v>31100820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65208350</v>
      </c>
      <c r="D5" s="19">
        <f>SUM(D6:D8)</f>
        <v>0</v>
      </c>
      <c r="E5" s="20">
        <f t="shared" si="0"/>
        <v>71399068</v>
      </c>
      <c r="F5" s="21">
        <f t="shared" si="0"/>
        <v>71399068</v>
      </c>
      <c r="G5" s="21">
        <f t="shared" si="0"/>
        <v>52711683</v>
      </c>
      <c r="H5" s="21">
        <f t="shared" si="0"/>
        <v>508862</v>
      </c>
      <c r="I5" s="21">
        <f t="shared" si="0"/>
        <v>776341</v>
      </c>
      <c r="J5" s="21">
        <f t="shared" si="0"/>
        <v>53996886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53996886</v>
      </c>
      <c r="X5" s="21">
        <f t="shared" si="0"/>
        <v>2151270</v>
      </c>
      <c r="Y5" s="21">
        <f t="shared" si="0"/>
        <v>51845616</v>
      </c>
      <c r="Z5" s="4">
        <f>+IF(X5&lt;&gt;0,+(Y5/X5)*100,0)</f>
        <v>2410.0004183575284</v>
      </c>
      <c r="AA5" s="19">
        <f>SUM(AA6:AA8)</f>
        <v>71399068</v>
      </c>
    </row>
    <row r="6" spans="1:27" ht="13.5">
      <c r="A6" s="5" t="s">
        <v>33</v>
      </c>
      <c r="B6" s="3"/>
      <c r="C6" s="22">
        <v>3309306</v>
      </c>
      <c r="D6" s="22"/>
      <c r="E6" s="23">
        <v>3994000</v>
      </c>
      <c r="F6" s="24">
        <v>3994000</v>
      </c>
      <c r="G6" s="24">
        <v>332833</v>
      </c>
      <c r="H6" s="24">
        <v>332833</v>
      </c>
      <c r="I6" s="24">
        <v>334833</v>
      </c>
      <c r="J6" s="24">
        <v>1000499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1000499</v>
      </c>
      <c r="X6" s="24">
        <v>998499</v>
      </c>
      <c r="Y6" s="24">
        <v>2000</v>
      </c>
      <c r="Z6" s="6">
        <v>0.2</v>
      </c>
      <c r="AA6" s="22">
        <v>3994000</v>
      </c>
    </row>
    <row r="7" spans="1:27" ht="13.5">
      <c r="A7" s="5" t="s">
        <v>34</v>
      </c>
      <c r="B7" s="3"/>
      <c r="C7" s="25">
        <v>59527154</v>
      </c>
      <c r="D7" s="25"/>
      <c r="E7" s="26">
        <v>62429978</v>
      </c>
      <c r="F7" s="27">
        <v>62429978</v>
      </c>
      <c r="G7" s="27">
        <v>52327169</v>
      </c>
      <c r="H7" s="27">
        <v>128195</v>
      </c>
      <c r="I7" s="27">
        <v>393791</v>
      </c>
      <c r="J7" s="27">
        <v>52849155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52849155</v>
      </c>
      <c r="X7" s="27">
        <v>14542055</v>
      </c>
      <c r="Y7" s="27">
        <v>38307100</v>
      </c>
      <c r="Z7" s="7">
        <v>263.42</v>
      </c>
      <c r="AA7" s="25">
        <v>62429978</v>
      </c>
    </row>
    <row r="8" spans="1:27" ht="13.5">
      <c r="A8" s="5" t="s">
        <v>35</v>
      </c>
      <c r="B8" s="3"/>
      <c r="C8" s="22">
        <v>2371890</v>
      </c>
      <c r="D8" s="22"/>
      <c r="E8" s="23">
        <v>4975090</v>
      </c>
      <c r="F8" s="24">
        <v>4975090</v>
      </c>
      <c r="G8" s="24">
        <v>51681</v>
      </c>
      <c r="H8" s="24">
        <v>47834</v>
      </c>
      <c r="I8" s="24">
        <v>47717</v>
      </c>
      <c r="J8" s="24">
        <v>147232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147232</v>
      </c>
      <c r="X8" s="24">
        <v>-13389284</v>
      </c>
      <c r="Y8" s="24">
        <v>13536516</v>
      </c>
      <c r="Z8" s="6">
        <v>-101.1</v>
      </c>
      <c r="AA8" s="22">
        <v>4975090</v>
      </c>
    </row>
    <row r="9" spans="1:27" ht="13.5">
      <c r="A9" s="2" t="s">
        <v>36</v>
      </c>
      <c r="B9" s="3"/>
      <c r="C9" s="19">
        <f aca="true" t="shared" si="1" ref="C9:Y9">SUM(C10:C14)</f>
        <v>117841594</v>
      </c>
      <c r="D9" s="19">
        <f>SUM(D10:D14)</f>
        <v>0</v>
      </c>
      <c r="E9" s="20">
        <f t="shared" si="1"/>
        <v>77943785</v>
      </c>
      <c r="F9" s="21">
        <f t="shared" si="1"/>
        <v>77943785</v>
      </c>
      <c r="G9" s="21">
        <f t="shared" si="1"/>
        <v>4889020</v>
      </c>
      <c r="H9" s="21">
        <f t="shared" si="1"/>
        <v>5250231</v>
      </c>
      <c r="I9" s="21">
        <f t="shared" si="1"/>
        <v>5653445</v>
      </c>
      <c r="J9" s="21">
        <f t="shared" si="1"/>
        <v>15792696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15792696</v>
      </c>
      <c r="X9" s="21">
        <f t="shared" si="1"/>
        <v>12997782</v>
      </c>
      <c r="Y9" s="21">
        <f t="shared" si="1"/>
        <v>2794914</v>
      </c>
      <c r="Z9" s="4">
        <f>+IF(X9&lt;&gt;0,+(Y9/X9)*100,0)</f>
        <v>21.503007205383195</v>
      </c>
      <c r="AA9" s="19">
        <f>SUM(AA10:AA14)</f>
        <v>77943785</v>
      </c>
    </row>
    <row r="10" spans="1:27" ht="13.5">
      <c r="A10" s="5" t="s">
        <v>37</v>
      </c>
      <c r="B10" s="3"/>
      <c r="C10" s="22">
        <v>57926373</v>
      </c>
      <c r="D10" s="22"/>
      <c r="E10" s="23">
        <v>65194765</v>
      </c>
      <c r="F10" s="24">
        <v>65194765</v>
      </c>
      <c r="G10" s="24">
        <v>4217861</v>
      </c>
      <c r="H10" s="24">
        <v>4291285</v>
      </c>
      <c r="I10" s="24">
        <v>4957773</v>
      </c>
      <c r="J10" s="24">
        <v>13466919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13466919</v>
      </c>
      <c r="X10" s="24">
        <v>9863323</v>
      </c>
      <c r="Y10" s="24">
        <v>3603596</v>
      </c>
      <c r="Z10" s="6">
        <v>36.54</v>
      </c>
      <c r="AA10" s="22">
        <v>65194765</v>
      </c>
    </row>
    <row r="11" spans="1:27" ht="13.5">
      <c r="A11" s="5" t="s">
        <v>38</v>
      </c>
      <c r="B11" s="3"/>
      <c r="C11" s="22">
        <v>24456314</v>
      </c>
      <c r="D11" s="22"/>
      <c r="E11" s="23">
        <v>6545080</v>
      </c>
      <c r="F11" s="24">
        <v>6545080</v>
      </c>
      <c r="G11" s="24">
        <v>515764</v>
      </c>
      <c r="H11" s="24">
        <v>819006</v>
      </c>
      <c r="I11" s="24">
        <v>535784</v>
      </c>
      <c r="J11" s="24">
        <v>1870554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1870554</v>
      </c>
      <c r="X11" s="24">
        <v>1633472</v>
      </c>
      <c r="Y11" s="24">
        <v>237082</v>
      </c>
      <c r="Z11" s="6">
        <v>14.51</v>
      </c>
      <c r="AA11" s="22">
        <v>6545080</v>
      </c>
    </row>
    <row r="12" spans="1:27" ht="13.5">
      <c r="A12" s="5" t="s">
        <v>39</v>
      </c>
      <c r="B12" s="3"/>
      <c r="C12" s="22">
        <v>8260172</v>
      </c>
      <c r="D12" s="22"/>
      <c r="E12" s="23">
        <v>5426980</v>
      </c>
      <c r="F12" s="24">
        <v>5426980</v>
      </c>
      <c r="G12" s="24">
        <v>99350</v>
      </c>
      <c r="H12" s="24">
        <v>83500</v>
      </c>
      <c r="I12" s="24">
        <v>108550</v>
      </c>
      <c r="J12" s="24">
        <v>291400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291400</v>
      </c>
      <c r="X12" s="24">
        <v>1306746</v>
      </c>
      <c r="Y12" s="24">
        <v>-1015346</v>
      </c>
      <c r="Z12" s="6">
        <v>-77.7</v>
      </c>
      <c r="AA12" s="22">
        <v>5426980</v>
      </c>
    </row>
    <row r="13" spans="1:27" ht="13.5">
      <c r="A13" s="5" t="s">
        <v>40</v>
      </c>
      <c r="B13" s="3"/>
      <c r="C13" s="22">
        <v>27198735</v>
      </c>
      <c r="D13" s="22"/>
      <c r="E13" s="23">
        <v>776960</v>
      </c>
      <c r="F13" s="24">
        <v>776960</v>
      </c>
      <c r="G13" s="24">
        <v>56045</v>
      </c>
      <c r="H13" s="24">
        <v>56440</v>
      </c>
      <c r="I13" s="24">
        <v>51338</v>
      </c>
      <c r="J13" s="24">
        <v>163823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163823</v>
      </c>
      <c r="X13" s="24">
        <v>194241</v>
      </c>
      <c r="Y13" s="24">
        <v>-30418</v>
      </c>
      <c r="Z13" s="6">
        <v>-15.66</v>
      </c>
      <c r="AA13" s="22">
        <v>776960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8116317</v>
      </c>
      <c r="D15" s="19">
        <f>SUM(D16:D18)</f>
        <v>0</v>
      </c>
      <c r="E15" s="20">
        <f t="shared" si="2"/>
        <v>10513033</v>
      </c>
      <c r="F15" s="21">
        <f t="shared" si="2"/>
        <v>10513033</v>
      </c>
      <c r="G15" s="21">
        <f t="shared" si="2"/>
        <v>391318</v>
      </c>
      <c r="H15" s="21">
        <f t="shared" si="2"/>
        <v>421412</v>
      </c>
      <c r="I15" s="21">
        <f t="shared" si="2"/>
        <v>434140</v>
      </c>
      <c r="J15" s="21">
        <f t="shared" si="2"/>
        <v>1246870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1246870</v>
      </c>
      <c r="X15" s="21">
        <f t="shared" si="2"/>
        <v>1274264</v>
      </c>
      <c r="Y15" s="21">
        <f t="shared" si="2"/>
        <v>-27394</v>
      </c>
      <c r="Z15" s="4">
        <f>+IF(X15&lt;&gt;0,+(Y15/X15)*100,0)</f>
        <v>-2.1497899964214637</v>
      </c>
      <c r="AA15" s="19">
        <f>SUM(AA16:AA18)</f>
        <v>10513033</v>
      </c>
    </row>
    <row r="16" spans="1:27" ht="13.5">
      <c r="A16" s="5" t="s">
        <v>43</v>
      </c>
      <c r="B16" s="3"/>
      <c r="C16" s="22">
        <v>1088869</v>
      </c>
      <c r="D16" s="22"/>
      <c r="E16" s="23">
        <v>1391464</v>
      </c>
      <c r="F16" s="24">
        <v>1391464</v>
      </c>
      <c r="G16" s="24">
        <v>108603</v>
      </c>
      <c r="H16" s="24">
        <v>90568</v>
      </c>
      <c r="I16" s="24">
        <v>105586</v>
      </c>
      <c r="J16" s="24">
        <v>304757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304757</v>
      </c>
      <c r="X16" s="24">
        <v>356631</v>
      </c>
      <c r="Y16" s="24">
        <v>-51874</v>
      </c>
      <c r="Z16" s="6">
        <v>-14.55</v>
      </c>
      <c r="AA16" s="22">
        <v>1391464</v>
      </c>
    </row>
    <row r="17" spans="1:27" ht="13.5">
      <c r="A17" s="5" t="s">
        <v>44</v>
      </c>
      <c r="B17" s="3"/>
      <c r="C17" s="22">
        <v>5781603</v>
      </c>
      <c r="D17" s="22"/>
      <c r="E17" s="23">
        <v>8660073</v>
      </c>
      <c r="F17" s="24">
        <v>8660073</v>
      </c>
      <c r="G17" s="24">
        <v>265848</v>
      </c>
      <c r="H17" s="24">
        <v>292974</v>
      </c>
      <c r="I17" s="24">
        <v>264080</v>
      </c>
      <c r="J17" s="24">
        <v>822902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822902</v>
      </c>
      <c r="X17" s="24">
        <v>858941</v>
      </c>
      <c r="Y17" s="24">
        <v>-36039</v>
      </c>
      <c r="Z17" s="6">
        <v>-4.2</v>
      </c>
      <c r="AA17" s="22">
        <v>8660073</v>
      </c>
    </row>
    <row r="18" spans="1:27" ht="13.5">
      <c r="A18" s="5" t="s">
        <v>45</v>
      </c>
      <c r="B18" s="3"/>
      <c r="C18" s="22">
        <v>1245845</v>
      </c>
      <c r="D18" s="22"/>
      <c r="E18" s="23">
        <v>461496</v>
      </c>
      <c r="F18" s="24">
        <v>461496</v>
      </c>
      <c r="G18" s="24">
        <v>16867</v>
      </c>
      <c r="H18" s="24">
        <v>37870</v>
      </c>
      <c r="I18" s="24">
        <v>64474</v>
      </c>
      <c r="J18" s="24">
        <v>119211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119211</v>
      </c>
      <c r="X18" s="24">
        <v>58692</v>
      </c>
      <c r="Y18" s="24">
        <v>60519</v>
      </c>
      <c r="Z18" s="6">
        <v>103.11</v>
      </c>
      <c r="AA18" s="22">
        <v>461496</v>
      </c>
    </row>
    <row r="19" spans="1:27" ht="13.5">
      <c r="A19" s="2" t="s">
        <v>46</v>
      </c>
      <c r="B19" s="8"/>
      <c r="C19" s="19">
        <f aca="true" t="shared" si="3" ref="C19:Y19">SUM(C20:C23)</f>
        <v>253696307</v>
      </c>
      <c r="D19" s="19">
        <f>SUM(D20:D23)</f>
        <v>0</v>
      </c>
      <c r="E19" s="20">
        <f t="shared" si="3"/>
        <v>287801733</v>
      </c>
      <c r="F19" s="21">
        <f t="shared" si="3"/>
        <v>287801733</v>
      </c>
      <c r="G19" s="21">
        <f t="shared" si="3"/>
        <v>21357170</v>
      </c>
      <c r="H19" s="21">
        <f t="shared" si="3"/>
        <v>19666858</v>
      </c>
      <c r="I19" s="21">
        <f t="shared" si="3"/>
        <v>21075121</v>
      </c>
      <c r="J19" s="21">
        <f t="shared" si="3"/>
        <v>62099149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62099149</v>
      </c>
      <c r="X19" s="21">
        <f t="shared" si="3"/>
        <v>74530682</v>
      </c>
      <c r="Y19" s="21">
        <f t="shared" si="3"/>
        <v>-12431533</v>
      </c>
      <c r="Z19" s="4">
        <f>+IF(X19&lt;&gt;0,+(Y19/X19)*100,0)</f>
        <v>-16.679752105314158</v>
      </c>
      <c r="AA19" s="19">
        <f>SUM(AA20:AA23)</f>
        <v>287801733</v>
      </c>
    </row>
    <row r="20" spans="1:27" ht="13.5">
      <c r="A20" s="5" t="s">
        <v>47</v>
      </c>
      <c r="B20" s="3"/>
      <c r="C20" s="22">
        <v>158939705</v>
      </c>
      <c r="D20" s="22"/>
      <c r="E20" s="23">
        <v>183917030</v>
      </c>
      <c r="F20" s="24">
        <v>183917030</v>
      </c>
      <c r="G20" s="24">
        <v>15681575</v>
      </c>
      <c r="H20" s="24">
        <v>13940294</v>
      </c>
      <c r="I20" s="24">
        <v>14325759</v>
      </c>
      <c r="J20" s="24">
        <v>43947628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43947628</v>
      </c>
      <c r="X20" s="24">
        <v>51061651</v>
      </c>
      <c r="Y20" s="24">
        <v>-7114023</v>
      </c>
      <c r="Z20" s="6">
        <v>-13.93</v>
      </c>
      <c r="AA20" s="22">
        <v>183917030</v>
      </c>
    </row>
    <row r="21" spans="1:27" ht="13.5">
      <c r="A21" s="5" t="s">
        <v>48</v>
      </c>
      <c r="B21" s="3"/>
      <c r="C21" s="22">
        <v>44307856</v>
      </c>
      <c r="D21" s="22"/>
      <c r="E21" s="23">
        <v>47945893</v>
      </c>
      <c r="F21" s="24">
        <v>47945893</v>
      </c>
      <c r="G21" s="24">
        <v>2363881</v>
      </c>
      <c r="H21" s="24">
        <v>2091074</v>
      </c>
      <c r="I21" s="24">
        <v>2289756</v>
      </c>
      <c r="J21" s="24">
        <v>6744711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6744711</v>
      </c>
      <c r="X21" s="24">
        <v>11572338</v>
      </c>
      <c r="Y21" s="24">
        <v>-4827627</v>
      </c>
      <c r="Z21" s="6">
        <v>-41.72</v>
      </c>
      <c r="AA21" s="22">
        <v>47945893</v>
      </c>
    </row>
    <row r="22" spans="1:27" ht="13.5">
      <c r="A22" s="5" t="s">
        <v>49</v>
      </c>
      <c r="B22" s="3"/>
      <c r="C22" s="25">
        <v>31699660</v>
      </c>
      <c r="D22" s="25"/>
      <c r="E22" s="26">
        <v>37205473</v>
      </c>
      <c r="F22" s="27">
        <v>37205473</v>
      </c>
      <c r="G22" s="27">
        <v>1638424</v>
      </c>
      <c r="H22" s="27">
        <v>1962684</v>
      </c>
      <c r="I22" s="27">
        <v>2577323</v>
      </c>
      <c r="J22" s="27">
        <v>6178431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6178431</v>
      </c>
      <c r="X22" s="27">
        <v>5469645</v>
      </c>
      <c r="Y22" s="27">
        <v>708786</v>
      </c>
      <c r="Z22" s="7">
        <v>12.96</v>
      </c>
      <c r="AA22" s="25">
        <v>37205473</v>
      </c>
    </row>
    <row r="23" spans="1:27" ht="13.5">
      <c r="A23" s="5" t="s">
        <v>50</v>
      </c>
      <c r="B23" s="3"/>
      <c r="C23" s="22">
        <v>18749086</v>
      </c>
      <c r="D23" s="22"/>
      <c r="E23" s="23">
        <v>18733337</v>
      </c>
      <c r="F23" s="24">
        <v>18733337</v>
      </c>
      <c r="G23" s="24">
        <v>1673290</v>
      </c>
      <c r="H23" s="24">
        <v>1672806</v>
      </c>
      <c r="I23" s="24">
        <v>1882283</v>
      </c>
      <c r="J23" s="24">
        <v>5228379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5228379</v>
      </c>
      <c r="X23" s="24">
        <v>6427048</v>
      </c>
      <c r="Y23" s="24">
        <v>-1198669</v>
      </c>
      <c r="Z23" s="6">
        <v>-18.65</v>
      </c>
      <c r="AA23" s="22">
        <v>18733337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444862568</v>
      </c>
      <c r="D25" s="40">
        <f>+D5+D9+D15+D19+D24</f>
        <v>0</v>
      </c>
      <c r="E25" s="41">
        <f t="shared" si="4"/>
        <v>447657619</v>
      </c>
      <c r="F25" s="42">
        <f t="shared" si="4"/>
        <v>447657619</v>
      </c>
      <c r="G25" s="42">
        <f t="shared" si="4"/>
        <v>79349191</v>
      </c>
      <c r="H25" s="42">
        <f t="shared" si="4"/>
        <v>25847363</v>
      </c>
      <c r="I25" s="42">
        <f t="shared" si="4"/>
        <v>27939047</v>
      </c>
      <c r="J25" s="42">
        <f t="shared" si="4"/>
        <v>133135601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133135601</v>
      </c>
      <c r="X25" s="42">
        <f t="shared" si="4"/>
        <v>90953998</v>
      </c>
      <c r="Y25" s="42">
        <f t="shared" si="4"/>
        <v>42181603</v>
      </c>
      <c r="Z25" s="43">
        <f>+IF(X25&lt;&gt;0,+(Y25/X25)*100,0)</f>
        <v>46.376854154338545</v>
      </c>
      <c r="AA25" s="40">
        <f>+AA5+AA9+AA15+AA19+AA24</f>
        <v>447657619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77059051</v>
      </c>
      <c r="D28" s="19">
        <f>SUM(D29:D31)</f>
        <v>0</v>
      </c>
      <c r="E28" s="20">
        <f t="shared" si="5"/>
        <v>88737868</v>
      </c>
      <c r="F28" s="21">
        <f t="shared" si="5"/>
        <v>88737868</v>
      </c>
      <c r="G28" s="21">
        <f t="shared" si="5"/>
        <v>4873877</v>
      </c>
      <c r="H28" s="21">
        <f t="shared" si="5"/>
        <v>6018100</v>
      </c>
      <c r="I28" s="21">
        <f t="shared" si="5"/>
        <v>6123103</v>
      </c>
      <c r="J28" s="21">
        <f t="shared" si="5"/>
        <v>17015080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17015080</v>
      </c>
      <c r="X28" s="21">
        <f t="shared" si="5"/>
        <v>21098813</v>
      </c>
      <c r="Y28" s="21">
        <f t="shared" si="5"/>
        <v>-4083733</v>
      </c>
      <c r="Z28" s="4">
        <f>+IF(X28&lt;&gt;0,+(Y28/X28)*100,0)</f>
        <v>-19.35527368293183</v>
      </c>
      <c r="AA28" s="19">
        <f>SUM(AA29:AA31)</f>
        <v>88737868</v>
      </c>
    </row>
    <row r="29" spans="1:27" ht="13.5">
      <c r="A29" s="5" t="s">
        <v>33</v>
      </c>
      <c r="B29" s="3"/>
      <c r="C29" s="22">
        <v>18350192</v>
      </c>
      <c r="D29" s="22"/>
      <c r="E29" s="23">
        <v>20852427</v>
      </c>
      <c r="F29" s="24">
        <v>20852427</v>
      </c>
      <c r="G29" s="24">
        <v>1079272</v>
      </c>
      <c r="H29" s="24">
        <v>1188516</v>
      </c>
      <c r="I29" s="24">
        <v>1679433</v>
      </c>
      <c r="J29" s="24">
        <v>3947221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3947221</v>
      </c>
      <c r="X29" s="24">
        <v>4635365</v>
      </c>
      <c r="Y29" s="24">
        <v>-688144</v>
      </c>
      <c r="Z29" s="6">
        <v>-14.85</v>
      </c>
      <c r="AA29" s="22">
        <v>20852427</v>
      </c>
    </row>
    <row r="30" spans="1:27" ht="13.5">
      <c r="A30" s="5" t="s">
        <v>34</v>
      </c>
      <c r="B30" s="3"/>
      <c r="C30" s="25">
        <v>30666126</v>
      </c>
      <c r="D30" s="25"/>
      <c r="E30" s="26">
        <v>34959389</v>
      </c>
      <c r="F30" s="27">
        <v>34959389</v>
      </c>
      <c r="G30" s="27">
        <v>2176150</v>
      </c>
      <c r="H30" s="27">
        <v>2286064</v>
      </c>
      <c r="I30" s="27">
        <v>2093251</v>
      </c>
      <c r="J30" s="27">
        <v>6555465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6555465</v>
      </c>
      <c r="X30" s="27">
        <v>8296745</v>
      </c>
      <c r="Y30" s="27">
        <v>-1741280</v>
      </c>
      <c r="Z30" s="7">
        <v>-20.99</v>
      </c>
      <c r="AA30" s="25">
        <v>34959389</v>
      </c>
    </row>
    <row r="31" spans="1:27" ht="13.5">
      <c r="A31" s="5" t="s">
        <v>35</v>
      </c>
      <c r="B31" s="3"/>
      <c r="C31" s="22">
        <v>28042733</v>
      </c>
      <c r="D31" s="22"/>
      <c r="E31" s="23">
        <v>32926052</v>
      </c>
      <c r="F31" s="24">
        <v>32926052</v>
      </c>
      <c r="G31" s="24">
        <v>1618455</v>
      </c>
      <c r="H31" s="24">
        <v>2543520</v>
      </c>
      <c r="I31" s="24">
        <v>2350419</v>
      </c>
      <c r="J31" s="24">
        <v>6512394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6512394</v>
      </c>
      <c r="X31" s="24">
        <v>8166703</v>
      </c>
      <c r="Y31" s="24">
        <v>-1654309</v>
      </c>
      <c r="Z31" s="6">
        <v>-20.26</v>
      </c>
      <c r="AA31" s="22">
        <v>32926052</v>
      </c>
    </row>
    <row r="32" spans="1:27" ht="13.5">
      <c r="A32" s="2" t="s">
        <v>36</v>
      </c>
      <c r="B32" s="3"/>
      <c r="C32" s="19">
        <f aca="true" t="shared" si="6" ref="C32:Y32">SUM(C33:C37)</f>
        <v>73347516</v>
      </c>
      <c r="D32" s="19">
        <f>SUM(D33:D37)</f>
        <v>0</v>
      </c>
      <c r="E32" s="20">
        <f t="shared" si="6"/>
        <v>54560396</v>
      </c>
      <c r="F32" s="21">
        <f t="shared" si="6"/>
        <v>54560396</v>
      </c>
      <c r="G32" s="21">
        <f t="shared" si="6"/>
        <v>2884806</v>
      </c>
      <c r="H32" s="21">
        <f t="shared" si="6"/>
        <v>3067309</v>
      </c>
      <c r="I32" s="21">
        <f t="shared" si="6"/>
        <v>3503864</v>
      </c>
      <c r="J32" s="21">
        <f t="shared" si="6"/>
        <v>9455979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9455979</v>
      </c>
      <c r="X32" s="21">
        <f t="shared" si="6"/>
        <v>13282176</v>
      </c>
      <c r="Y32" s="21">
        <f t="shared" si="6"/>
        <v>-3826197</v>
      </c>
      <c r="Z32" s="4">
        <f>+IF(X32&lt;&gt;0,+(Y32/X32)*100,0)</f>
        <v>-28.807004213767385</v>
      </c>
      <c r="AA32" s="19">
        <f>SUM(AA33:AA37)</f>
        <v>54560396</v>
      </c>
    </row>
    <row r="33" spans="1:27" ht="13.5">
      <c r="A33" s="5" t="s">
        <v>37</v>
      </c>
      <c r="B33" s="3"/>
      <c r="C33" s="22">
        <v>12505269</v>
      </c>
      <c r="D33" s="22"/>
      <c r="E33" s="23">
        <v>15974276</v>
      </c>
      <c r="F33" s="24">
        <v>15974276</v>
      </c>
      <c r="G33" s="24">
        <v>1162916</v>
      </c>
      <c r="H33" s="24">
        <v>1114922</v>
      </c>
      <c r="I33" s="24">
        <v>1179455</v>
      </c>
      <c r="J33" s="24">
        <v>3457293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3457293</v>
      </c>
      <c r="X33" s="24">
        <v>3879350</v>
      </c>
      <c r="Y33" s="24">
        <v>-422057</v>
      </c>
      <c r="Z33" s="6">
        <v>-10.88</v>
      </c>
      <c r="AA33" s="22">
        <v>15974276</v>
      </c>
    </row>
    <row r="34" spans="1:27" ht="13.5">
      <c r="A34" s="5" t="s">
        <v>38</v>
      </c>
      <c r="B34" s="3"/>
      <c r="C34" s="22">
        <v>16594948</v>
      </c>
      <c r="D34" s="22"/>
      <c r="E34" s="23">
        <v>19485602</v>
      </c>
      <c r="F34" s="24">
        <v>19485602</v>
      </c>
      <c r="G34" s="24">
        <v>972515</v>
      </c>
      <c r="H34" s="24">
        <v>1113523</v>
      </c>
      <c r="I34" s="24">
        <v>1427734</v>
      </c>
      <c r="J34" s="24">
        <v>3513772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3513772</v>
      </c>
      <c r="X34" s="24">
        <v>4767314</v>
      </c>
      <c r="Y34" s="24">
        <v>-1253542</v>
      </c>
      <c r="Z34" s="6">
        <v>-26.29</v>
      </c>
      <c r="AA34" s="22">
        <v>19485602</v>
      </c>
    </row>
    <row r="35" spans="1:27" ht="13.5">
      <c r="A35" s="5" t="s">
        <v>39</v>
      </c>
      <c r="B35" s="3"/>
      <c r="C35" s="22">
        <v>14553141</v>
      </c>
      <c r="D35" s="22"/>
      <c r="E35" s="23">
        <v>15455197</v>
      </c>
      <c r="F35" s="24">
        <v>15455197</v>
      </c>
      <c r="G35" s="24">
        <v>575209</v>
      </c>
      <c r="H35" s="24">
        <v>624222</v>
      </c>
      <c r="I35" s="24">
        <v>680043</v>
      </c>
      <c r="J35" s="24">
        <v>1879474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1879474</v>
      </c>
      <c r="X35" s="24">
        <v>3743907</v>
      </c>
      <c r="Y35" s="24">
        <v>-1864433</v>
      </c>
      <c r="Z35" s="6">
        <v>-49.8</v>
      </c>
      <c r="AA35" s="22">
        <v>15455197</v>
      </c>
    </row>
    <row r="36" spans="1:27" ht="13.5">
      <c r="A36" s="5" t="s">
        <v>40</v>
      </c>
      <c r="B36" s="3"/>
      <c r="C36" s="22">
        <v>29694158</v>
      </c>
      <c r="D36" s="22"/>
      <c r="E36" s="23">
        <v>3645321</v>
      </c>
      <c r="F36" s="24">
        <v>3645321</v>
      </c>
      <c r="G36" s="24">
        <v>174166</v>
      </c>
      <c r="H36" s="24">
        <v>214642</v>
      </c>
      <c r="I36" s="24">
        <v>216632</v>
      </c>
      <c r="J36" s="24">
        <v>605440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605440</v>
      </c>
      <c r="X36" s="24">
        <v>891605</v>
      </c>
      <c r="Y36" s="24">
        <v>-286165</v>
      </c>
      <c r="Z36" s="6">
        <v>-32.1</v>
      </c>
      <c r="AA36" s="22">
        <v>3645321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21416460</v>
      </c>
      <c r="D38" s="19">
        <f>SUM(D39:D41)</f>
        <v>0</v>
      </c>
      <c r="E38" s="20">
        <f t="shared" si="7"/>
        <v>24534714</v>
      </c>
      <c r="F38" s="21">
        <f t="shared" si="7"/>
        <v>24534714</v>
      </c>
      <c r="G38" s="21">
        <f t="shared" si="7"/>
        <v>1279516</v>
      </c>
      <c r="H38" s="21">
        <f t="shared" si="7"/>
        <v>1662216</v>
      </c>
      <c r="I38" s="21">
        <f t="shared" si="7"/>
        <v>1713626</v>
      </c>
      <c r="J38" s="21">
        <f t="shared" si="7"/>
        <v>4655358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4655358</v>
      </c>
      <c r="X38" s="21">
        <f t="shared" si="7"/>
        <v>5883020</v>
      </c>
      <c r="Y38" s="21">
        <f t="shared" si="7"/>
        <v>-1227662</v>
      </c>
      <c r="Z38" s="4">
        <f>+IF(X38&lt;&gt;0,+(Y38/X38)*100,0)</f>
        <v>-20.867887581548253</v>
      </c>
      <c r="AA38" s="19">
        <f>SUM(AA39:AA41)</f>
        <v>24534714</v>
      </c>
    </row>
    <row r="39" spans="1:27" ht="13.5">
      <c r="A39" s="5" t="s">
        <v>43</v>
      </c>
      <c r="B39" s="3"/>
      <c r="C39" s="22">
        <v>6953488</v>
      </c>
      <c r="D39" s="22"/>
      <c r="E39" s="23">
        <v>8305036</v>
      </c>
      <c r="F39" s="24">
        <v>8305036</v>
      </c>
      <c r="G39" s="24">
        <v>535412</v>
      </c>
      <c r="H39" s="24">
        <v>562736</v>
      </c>
      <c r="I39" s="24">
        <v>610917</v>
      </c>
      <c r="J39" s="24">
        <v>1709065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1709065</v>
      </c>
      <c r="X39" s="24">
        <v>2071717</v>
      </c>
      <c r="Y39" s="24">
        <v>-362652</v>
      </c>
      <c r="Z39" s="6">
        <v>-17.5</v>
      </c>
      <c r="AA39" s="22">
        <v>8305036</v>
      </c>
    </row>
    <row r="40" spans="1:27" ht="13.5">
      <c r="A40" s="5" t="s">
        <v>44</v>
      </c>
      <c r="B40" s="3"/>
      <c r="C40" s="22">
        <v>12644528</v>
      </c>
      <c r="D40" s="22"/>
      <c r="E40" s="23">
        <v>15137644</v>
      </c>
      <c r="F40" s="24">
        <v>15137644</v>
      </c>
      <c r="G40" s="24">
        <v>660812</v>
      </c>
      <c r="H40" s="24">
        <v>1045775</v>
      </c>
      <c r="I40" s="24">
        <v>968476</v>
      </c>
      <c r="J40" s="24">
        <v>2675063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2675063</v>
      </c>
      <c r="X40" s="24">
        <v>3596362</v>
      </c>
      <c r="Y40" s="24">
        <v>-921299</v>
      </c>
      <c r="Z40" s="6">
        <v>-25.62</v>
      </c>
      <c r="AA40" s="22">
        <v>15137644</v>
      </c>
    </row>
    <row r="41" spans="1:27" ht="13.5">
      <c r="A41" s="5" t="s">
        <v>45</v>
      </c>
      <c r="B41" s="3"/>
      <c r="C41" s="22">
        <v>1818444</v>
      </c>
      <c r="D41" s="22"/>
      <c r="E41" s="23">
        <v>1092034</v>
      </c>
      <c r="F41" s="24">
        <v>1092034</v>
      </c>
      <c r="G41" s="24">
        <v>83292</v>
      </c>
      <c r="H41" s="24">
        <v>53705</v>
      </c>
      <c r="I41" s="24">
        <v>134233</v>
      </c>
      <c r="J41" s="24">
        <v>271230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271230</v>
      </c>
      <c r="X41" s="24">
        <v>214941</v>
      </c>
      <c r="Y41" s="24">
        <v>56289</v>
      </c>
      <c r="Z41" s="6">
        <v>26.19</v>
      </c>
      <c r="AA41" s="22">
        <v>1092034</v>
      </c>
    </row>
    <row r="42" spans="1:27" ht="13.5">
      <c r="A42" s="2" t="s">
        <v>46</v>
      </c>
      <c r="B42" s="8"/>
      <c r="C42" s="19">
        <f aca="true" t="shared" si="8" ref="C42:Y42">SUM(C43:C46)</f>
        <v>208878522</v>
      </c>
      <c r="D42" s="19">
        <f>SUM(D43:D46)</f>
        <v>0</v>
      </c>
      <c r="E42" s="20">
        <f t="shared" si="8"/>
        <v>228079705</v>
      </c>
      <c r="F42" s="21">
        <f t="shared" si="8"/>
        <v>228079705</v>
      </c>
      <c r="G42" s="21">
        <f t="shared" si="8"/>
        <v>5206776</v>
      </c>
      <c r="H42" s="21">
        <f t="shared" si="8"/>
        <v>20359708</v>
      </c>
      <c r="I42" s="21">
        <f t="shared" si="8"/>
        <v>20171339</v>
      </c>
      <c r="J42" s="21">
        <f t="shared" si="8"/>
        <v>45737823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45737823</v>
      </c>
      <c r="X42" s="21">
        <f t="shared" si="8"/>
        <v>54772917</v>
      </c>
      <c r="Y42" s="21">
        <f t="shared" si="8"/>
        <v>-9035094</v>
      </c>
      <c r="Z42" s="4">
        <f>+IF(X42&lt;&gt;0,+(Y42/X42)*100,0)</f>
        <v>-16.495550163961507</v>
      </c>
      <c r="AA42" s="19">
        <f>SUM(AA43:AA46)</f>
        <v>228079705</v>
      </c>
    </row>
    <row r="43" spans="1:27" ht="13.5">
      <c r="A43" s="5" t="s">
        <v>47</v>
      </c>
      <c r="B43" s="3"/>
      <c r="C43" s="22">
        <v>142874713</v>
      </c>
      <c r="D43" s="22"/>
      <c r="E43" s="23">
        <v>165974490</v>
      </c>
      <c r="F43" s="24">
        <v>165974490</v>
      </c>
      <c r="G43" s="24">
        <v>1229037</v>
      </c>
      <c r="H43" s="24">
        <v>16633870</v>
      </c>
      <c r="I43" s="24">
        <v>15529660</v>
      </c>
      <c r="J43" s="24">
        <v>33392567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33392567</v>
      </c>
      <c r="X43" s="24">
        <v>41221657</v>
      </c>
      <c r="Y43" s="24">
        <v>-7829090</v>
      </c>
      <c r="Z43" s="6">
        <v>-18.99</v>
      </c>
      <c r="AA43" s="22">
        <v>165974490</v>
      </c>
    </row>
    <row r="44" spans="1:27" ht="13.5">
      <c r="A44" s="5" t="s">
        <v>48</v>
      </c>
      <c r="B44" s="3"/>
      <c r="C44" s="22">
        <v>17953114</v>
      </c>
      <c r="D44" s="22"/>
      <c r="E44" s="23">
        <v>18063528</v>
      </c>
      <c r="F44" s="24">
        <v>18063528</v>
      </c>
      <c r="G44" s="24">
        <v>974742</v>
      </c>
      <c r="H44" s="24">
        <v>787163</v>
      </c>
      <c r="I44" s="24">
        <v>1683791</v>
      </c>
      <c r="J44" s="24">
        <v>3445696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3445696</v>
      </c>
      <c r="X44" s="24">
        <v>3617934</v>
      </c>
      <c r="Y44" s="24">
        <v>-172238</v>
      </c>
      <c r="Z44" s="6">
        <v>-4.76</v>
      </c>
      <c r="AA44" s="22">
        <v>18063528</v>
      </c>
    </row>
    <row r="45" spans="1:27" ht="13.5">
      <c r="A45" s="5" t="s">
        <v>49</v>
      </c>
      <c r="B45" s="3"/>
      <c r="C45" s="25">
        <v>22815258</v>
      </c>
      <c r="D45" s="25"/>
      <c r="E45" s="26">
        <v>20317899</v>
      </c>
      <c r="F45" s="27">
        <v>20317899</v>
      </c>
      <c r="G45" s="27">
        <v>1454075</v>
      </c>
      <c r="H45" s="27">
        <v>1361306</v>
      </c>
      <c r="I45" s="27">
        <v>1447464</v>
      </c>
      <c r="J45" s="27">
        <v>4262845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4262845</v>
      </c>
      <c r="X45" s="27">
        <v>4614919</v>
      </c>
      <c r="Y45" s="27">
        <v>-352074</v>
      </c>
      <c r="Z45" s="7">
        <v>-7.63</v>
      </c>
      <c r="AA45" s="25">
        <v>20317899</v>
      </c>
    </row>
    <row r="46" spans="1:27" ht="13.5">
      <c r="A46" s="5" t="s">
        <v>50</v>
      </c>
      <c r="B46" s="3"/>
      <c r="C46" s="22">
        <v>25235437</v>
      </c>
      <c r="D46" s="22"/>
      <c r="E46" s="23">
        <v>23723788</v>
      </c>
      <c r="F46" s="24">
        <v>23723788</v>
      </c>
      <c r="G46" s="24">
        <v>1548922</v>
      </c>
      <c r="H46" s="24">
        <v>1577369</v>
      </c>
      <c r="I46" s="24">
        <v>1510424</v>
      </c>
      <c r="J46" s="24">
        <v>4636715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4636715</v>
      </c>
      <c r="X46" s="24">
        <v>5318407</v>
      </c>
      <c r="Y46" s="24">
        <v>-681692</v>
      </c>
      <c r="Z46" s="6">
        <v>-12.82</v>
      </c>
      <c r="AA46" s="22">
        <v>23723788</v>
      </c>
    </row>
    <row r="47" spans="1:27" ht="13.5">
      <c r="A47" s="2" t="s">
        <v>51</v>
      </c>
      <c r="B47" s="8" t="s">
        <v>52</v>
      </c>
      <c r="C47" s="19">
        <v>593953</v>
      </c>
      <c r="D47" s="19"/>
      <c r="E47" s="20">
        <v>654125</v>
      </c>
      <c r="F47" s="21">
        <v>654125</v>
      </c>
      <c r="G47" s="21"/>
      <c r="H47" s="21">
        <v>157143</v>
      </c>
      <c r="I47" s="21"/>
      <c r="J47" s="21">
        <v>157143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157143</v>
      </c>
      <c r="X47" s="21">
        <v>163485</v>
      </c>
      <c r="Y47" s="21">
        <v>-6342</v>
      </c>
      <c r="Z47" s="4">
        <v>-3.88</v>
      </c>
      <c r="AA47" s="19">
        <v>654125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381295502</v>
      </c>
      <c r="D48" s="40">
        <f>+D28+D32+D38+D42+D47</f>
        <v>0</v>
      </c>
      <c r="E48" s="41">
        <f t="shared" si="9"/>
        <v>396566808</v>
      </c>
      <c r="F48" s="42">
        <f t="shared" si="9"/>
        <v>396566808</v>
      </c>
      <c r="G48" s="42">
        <f t="shared" si="9"/>
        <v>14244975</v>
      </c>
      <c r="H48" s="42">
        <f t="shared" si="9"/>
        <v>31264476</v>
      </c>
      <c r="I48" s="42">
        <f t="shared" si="9"/>
        <v>31511932</v>
      </c>
      <c r="J48" s="42">
        <f t="shared" si="9"/>
        <v>77021383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77021383</v>
      </c>
      <c r="X48" s="42">
        <f t="shared" si="9"/>
        <v>95200411</v>
      </c>
      <c r="Y48" s="42">
        <f t="shared" si="9"/>
        <v>-18179028</v>
      </c>
      <c r="Z48" s="43">
        <f>+IF(X48&lt;&gt;0,+(Y48/X48)*100,0)</f>
        <v>-19.095535207300735</v>
      </c>
      <c r="AA48" s="40">
        <f>+AA28+AA32+AA38+AA42+AA47</f>
        <v>396566808</v>
      </c>
    </row>
    <row r="49" spans="1:27" ht="13.5">
      <c r="A49" s="14" t="s">
        <v>58</v>
      </c>
      <c r="B49" s="15"/>
      <c r="C49" s="44">
        <f aca="true" t="shared" si="10" ref="C49:Y49">+C25-C48</f>
        <v>63567066</v>
      </c>
      <c r="D49" s="44">
        <f>+D25-D48</f>
        <v>0</v>
      </c>
      <c r="E49" s="45">
        <f t="shared" si="10"/>
        <v>51090811</v>
      </c>
      <c r="F49" s="46">
        <f t="shared" si="10"/>
        <v>51090811</v>
      </c>
      <c r="G49" s="46">
        <f t="shared" si="10"/>
        <v>65104216</v>
      </c>
      <c r="H49" s="46">
        <f t="shared" si="10"/>
        <v>-5417113</v>
      </c>
      <c r="I49" s="46">
        <f t="shared" si="10"/>
        <v>-3572885</v>
      </c>
      <c r="J49" s="46">
        <f t="shared" si="10"/>
        <v>56114218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56114218</v>
      </c>
      <c r="X49" s="46">
        <f>IF(F25=F48,0,X25-X48)</f>
        <v>-4246413</v>
      </c>
      <c r="Y49" s="46">
        <f t="shared" si="10"/>
        <v>60360631</v>
      </c>
      <c r="Z49" s="47">
        <f>+IF(X49&lt;&gt;0,+(Y49/X49)*100,0)</f>
        <v>-1421.4498448455201</v>
      </c>
      <c r="AA49" s="44">
        <f>+AA25-AA48</f>
        <v>51090811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225861379</v>
      </c>
      <c r="D5" s="19">
        <f>SUM(D6:D8)</f>
        <v>0</v>
      </c>
      <c r="E5" s="20">
        <f t="shared" si="0"/>
        <v>247669640</v>
      </c>
      <c r="F5" s="21">
        <f t="shared" si="0"/>
        <v>247669640</v>
      </c>
      <c r="G5" s="21">
        <f t="shared" si="0"/>
        <v>202753465</v>
      </c>
      <c r="H5" s="21">
        <f t="shared" si="0"/>
        <v>446777</v>
      </c>
      <c r="I5" s="21">
        <f t="shared" si="0"/>
        <v>3442818</v>
      </c>
      <c r="J5" s="21">
        <f t="shared" si="0"/>
        <v>206643060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206643060</v>
      </c>
      <c r="X5" s="21">
        <f t="shared" si="0"/>
        <v>95553092</v>
      </c>
      <c r="Y5" s="21">
        <f t="shared" si="0"/>
        <v>111089968</v>
      </c>
      <c r="Z5" s="4">
        <f>+IF(X5&lt;&gt;0,+(Y5/X5)*100,0)</f>
        <v>116.25994059930578</v>
      </c>
      <c r="AA5" s="19">
        <f>SUM(AA6:AA8)</f>
        <v>247669640</v>
      </c>
    </row>
    <row r="6" spans="1:27" ht="13.5">
      <c r="A6" s="5" t="s">
        <v>33</v>
      </c>
      <c r="B6" s="3"/>
      <c r="C6" s="22">
        <v>14139402</v>
      </c>
      <c r="D6" s="22"/>
      <c r="E6" s="23">
        <v>10669646</v>
      </c>
      <c r="F6" s="24">
        <v>10669646</v>
      </c>
      <c r="G6" s="24">
        <v>318740</v>
      </c>
      <c r="H6" s="24">
        <v>274763</v>
      </c>
      <c r="I6" s="24">
        <v>2894665</v>
      </c>
      <c r="J6" s="24">
        <v>3488168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3488168</v>
      </c>
      <c r="X6" s="24">
        <v>4116442</v>
      </c>
      <c r="Y6" s="24">
        <v>-628274</v>
      </c>
      <c r="Z6" s="6">
        <v>-15.26</v>
      </c>
      <c r="AA6" s="22">
        <v>10669646</v>
      </c>
    </row>
    <row r="7" spans="1:27" ht="13.5">
      <c r="A7" s="5" t="s">
        <v>34</v>
      </c>
      <c r="B7" s="3"/>
      <c r="C7" s="25">
        <v>194266090</v>
      </c>
      <c r="D7" s="25"/>
      <c r="E7" s="26">
        <v>231993059</v>
      </c>
      <c r="F7" s="27">
        <v>231993059</v>
      </c>
      <c r="G7" s="27">
        <v>202282841</v>
      </c>
      <c r="H7" s="27">
        <v>32094</v>
      </c>
      <c r="I7" s="27">
        <v>413267</v>
      </c>
      <c r="J7" s="27">
        <v>202728202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202728202</v>
      </c>
      <c r="X7" s="27">
        <v>89504931</v>
      </c>
      <c r="Y7" s="27">
        <v>113223271</v>
      </c>
      <c r="Z7" s="7">
        <v>126.5</v>
      </c>
      <c r="AA7" s="25">
        <v>231993059</v>
      </c>
    </row>
    <row r="8" spans="1:27" ht="13.5">
      <c r="A8" s="5" t="s">
        <v>35</v>
      </c>
      <c r="B8" s="3"/>
      <c r="C8" s="22">
        <v>17455887</v>
      </c>
      <c r="D8" s="22"/>
      <c r="E8" s="23">
        <v>5006935</v>
      </c>
      <c r="F8" s="24">
        <v>5006935</v>
      </c>
      <c r="G8" s="24">
        <v>151884</v>
      </c>
      <c r="H8" s="24">
        <v>139920</v>
      </c>
      <c r="I8" s="24">
        <v>134886</v>
      </c>
      <c r="J8" s="24">
        <v>426690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426690</v>
      </c>
      <c r="X8" s="24">
        <v>1931719</v>
      </c>
      <c r="Y8" s="24">
        <v>-1505029</v>
      </c>
      <c r="Z8" s="6">
        <v>-77.91</v>
      </c>
      <c r="AA8" s="22">
        <v>5006935</v>
      </c>
    </row>
    <row r="9" spans="1:27" ht="13.5">
      <c r="A9" s="2" t="s">
        <v>36</v>
      </c>
      <c r="B9" s="3"/>
      <c r="C9" s="19">
        <f aca="true" t="shared" si="1" ref="C9:Y9">SUM(C10:C14)</f>
        <v>135113505</v>
      </c>
      <c r="D9" s="19">
        <f>SUM(D10:D14)</f>
        <v>0</v>
      </c>
      <c r="E9" s="20">
        <f t="shared" si="1"/>
        <v>105596214</v>
      </c>
      <c r="F9" s="21">
        <f t="shared" si="1"/>
        <v>105596214</v>
      </c>
      <c r="G9" s="21">
        <f t="shared" si="1"/>
        <v>2595970</v>
      </c>
      <c r="H9" s="21">
        <f t="shared" si="1"/>
        <v>3285947</v>
      </c>
      <c r="I9" s="21">
        <f t="shared" si="1"/>
        <v>4425760</v>
      </c>
      <c r="J9" s="21">
        <f t="shared" si="1"/>
        <v>10307677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10307677</v>
      </c>
      <c r="X9" s="21">
        <f t="shared" si="1"/>
        <v>40739934</v>
      </c>
      <c r="Y9" s="21">
        <f t="shared" si="1"/>
        <v>-30432257</v>
      </c>
      <c r="Z9" s="4">
        <f>+IF(X9&lt;&gt;0,+(Y9/X9)*100,0)</f>
        <v>-74.69883726370298</v>
      </c>
      <c r="AA9" s="19">
        <f>SUM(AA10:AA14)</f>
        <v>105596214</v>
      </c>
    </row>
    <row r="10" spans="1:27" ht="13.5">
      <c r="A10" s="5" t="s">
        <v>37</v>
      </c>
      <c r="B10" s="3"/>
      <c r="C10" s="22">
        <v>4006671</v>
      </c>
      <c r="D10" s="22"/>
      <c r="E10" s="23">
        <v>9654967</v>
      </c>
      <c r="F10" s="24">
        <v>9654967</v>
      </c>
      <c r="G10" s="24">
        <v>292723</v>
      </c>
      <c r="H10" s="24">
        <v>214825</v>
      </c>
      <c r="I10" s="24">
        <v>191936</v>
      </c>
      <c r="J10" s="24">
        <v>699484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699484</v>
      </c>
      <c r="X10" s="24">
        <v>3724970</v>
      </c>
      <c r="Y10" s="24">
        <v>-3025486</v>
      </c>
      <c r="Z10" s="6">
        <v>-81.22</v>
      </c>
      <c r="AA10" s="22">
        <v>9654967</v>
      </c>
    </row>
    <row r="11" spans="1:27" ht="13.5">
      <c r="A11" s="5" t="s">
        <v>38</v>
      </c>
      <c r="B11" s="3"/>
      <c r="C11" s="22">
        <v>2563747</v>
      </c>
      <c r="D11" s="22"/>
      <c r="E11" s="23">
        <v>2793419</v>
      </c>
      <c r="F11" s="24">
        <v>2793419</v>
      </c>
      <c r="G11" s="24">
        <v>32488</v>
      </c>
      <c r="H11" s="24">
        <v>54135</v>
      </c>
      <c r="I11" s="24">
        <v>152187</v>
      </c>
      <c r="J11" s="24">
        <v>238810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238810</v>
      </c>
      <c r="X11" s="24">
        <v>1077725</v>
      </c>
      <c r="Y11" s="24">
        <v>-838915</v>
      </c>
      <c r="Z11" s="6">
        <v>-77.84</v>
      </c>
      <c r="AA11" s="22">
        <v>2793419</v>
      </c>
    </row>
    <row r="12" spans="1:27" ht="13.5">
      <c r="A12" s="5" t="s">
        <v>39</v>
      </c>
      <c r="B12" s="3"/>
      <c r="C12" s="22">
        <v>70625767</v>
      </c>
      <c r="D12" s="22"/>
      <c r="E12" s="23">
        <v>17999516</v>
      </c>
      <c r="F12" s="24">
        <v>17999516</v>
      </c>
      <c r="G12" s="24">
        <v>673114</v>
      </c>
      <c r="H12" s="24">
        <v>1402160</v>
      </c>
      <c r="I12" s="24">
        <v>2045015</v>
      </c>
      <c r="J12" s="24">
        <v>4120289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4120289</v>
      </c>
      <c r="X12" s="24">
        <v>6944369</v>
      </c>
      <c r="Y12" s="24">
        <v>-2824080</v>
      </c>
      <c r="Z12" s="6">
        <v>-40.67</v>
      </c>
      <c r="AA12" s="22">
        <v>17999516</v>
      </c>
    </row>
    <row r="13" spans="1:27" ht="13.5">
      <c r="A13" s="5" t="s">
        <v>40</v>
      </c>
      <c r="B13" s="3"/>
      <c r="C13" s="22">
        <v>57892695</v>
      </c>
      <c r="D13" s="22"/>
      <c r="E13" s="23">
        <v>75136906</v>
      </c>
      <c r="F13" s="24">
        <v>75136906</v>
      </c>
      <c r="G13" s="24">
        <v>1597158</v>
      </c>
      <c r="H13" s="24">
        <v>1614827</v>
      </c>
      <c r="I13" s="24">
        <v>2036557</v>
      </c>
      <c r="J13" s="24">
        <v>5248542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5248542</v>
      </c>
      <c r="X13" s="24">
        <v>28988469</v>
      </c>
      <c r="Y13" s="24">
        <v>-23739927</v>
      </c>
      <c r="Z13" s="6">
        <v>-81.89</v>
      </c>
      <c r="AA13" s="22">
        <v>75136906</v>
      </c>
    </row>
    <row r="14" spans="1:27" ht="13.5">
      <c r="A14" s="5" t="s">
        <v>41</v>
      </c>
      <c r="B14" s="3"/>
      <c r="C14" s="25">
        <v>24625</v>
      </c>
      <c r="D14" s="25"/>
      <c r="E14" s="26">
        <v>11406</v>
      </c>
      <c r="F14" s="27">
        <v>11406</v>
      </c>
      <c r="G14" s="27">
        <v>487</v>
      </c>
      <c r="H14" s="27"/>
      <c r="I14" s="27">
        <v>65</v>
      </c>
      <c r="J14" s="27">
        <v>552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552</v>
      </c>
      <c r="X14" s="27">
        <v>4401</v>
      </c>
      <c r="Y14" s="27">
        <v>-3849</v>
      </c>
      <c r="Z14" s="7">
        <v>-87.46</v>
      </c>
      <c r="AA14" s="25">
        <v>11406</v>
      </c>
    </row>
    <row r="15" spans="1:27" ht="13.5">
      <c r="A15" s="2" t="s">
        <v>42</v>
      </c>
      <c r="B15" s="8"/>
      <c r="C15" s="19">
        <f aca="true" t="shared" si="2" ref="C15:Y15">SUM(C16:C18)</f>
        <v>6233026</v>
      </c>
      <c r="D15" s="19">
        <f>SUM(D16:D18)</f>
        <v>0</v>
      </c>
      <c r="E15" s="20">
        <f t="shared" si="2"/>
        <v>22193340</v>
      </c>
      <c r="F15" s="21">
        <f t="shared" si="2"/>
        <v>22193340</v>
      </c>
      <c r="G15" s="21">
        <f t="shared" si="2"/>
        <v>422846</v>
      </c>
      <c r="H15" s="21">
        <f t="shared" si="2"/>
        <v>523285</v>
      </c>
      <c r="I15" s="21">
        <f t="shared" si="2"/>
        <v>505760</v>
      </c>
      <c r="J15" s="21">
        <f t="shared" si="2"/>
        <v>1451891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1451891</v>
      </c>
      <c r="X15" s="21">
        <f t="shared" si="2"/>
        <v>8562382</v>
      </c>
      <c r="Y15" s="21">
        <f t="shared" si="2"/>
        <v>-7110491</v>
      </c>
      <c r="Z15" s="4">
        <f>+IF(X15&lt;&gt;0,+(Y15/X15)*100,0)</f>
        <v>-83.04337507950474</v>
      </c>
      <c r="AA15" s="19">
        <f>SUM(AA16:AA18)</f>
        <v>22193340</v>
      </c>
    </row>
    <row r="16" spans="1:27" ht="13.5">
      <c r="A16" s="5" t="s">
        <v>43</v>
      </c>
      <c r="B16" s="3"/>
      <c r="C16" s="22">
        <v>5814966</v>
      </c>
      <c r="D16" s="22"/>
      <c r="E16" s="23">
        <v>5858008</v>
      </c>
      <c r="F16" s="24">
        <v>5858008</v>
      </c>
      <c r="G16" s="24">
        <v>397849</v>
      </c>
      <c r="H16" s="24">
        <v>522745</v>
      </c>
      <c r="I16" s="24">
        <v>467121</v>
      </c>
      <c r="J16" s="24">
        <v>1387715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1387715</v>
      </c>
      <c r="X16" s="24">
        <v>2260070</v>
      </c>
      <c r="Y16" s="24">
        <v>-872355</v>
      </c>
      <c r="Z16" s="6">
        <v>-38.6</v>
      </c>
      <c r="AA16" s="22">
        <v>5858008</v>
      </c>
    </row>
    <row r="17" spans="1:27" ht="13.5">
      <c r="A17" s="5" t="s">
        <v>44</v>
      </c>
      <c r="B17" s="3"/>
      <c r="C17" s="22">
        <v>418060</v>
      </c>
      <c r="D17" s="22"/>
      <c r="E17" s="23">
        <v>16335332</v>
      </c>
      <c r="F17" s="24">
        <v>16335332</v>
      </c>
      <c r="G17" s="24">
        <v>24997</v>
      </c>
      <c r="H17" s="24">
        <v>540</v>
      </c>
      <c r="I17" s="24">
        <v>38639</v>
      </c>
      <c r="J17" s="24">
        <v>64176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64176</v>
      </c>
      <c r="X17" s="24">
        <v>6302312</v>
      </c>
      <c r="Y17" s="24">
        <v>-6238136</v>
      </c>
      <c r="Z17" s="6">
        <v>-98.98</v>
      </c>
      <c r="AA17" s="22">
        <v>16335332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1124145813</v>
      </c>
      <c r="D19" s="19">
        <f>SUM(D20:D23)</f>
        <v>0</v>
      </c>
      <c r="E19" s="20">
        <f t="shared" si="3"/>
        <v>1191010313</v>
      </c>
      <c r="F19" s="21">
        <f t="shared" si="3"/>
        <v>1194328529</v>
      </c>
      <c r="G19" s="21">
        <f t="shared" si="3"/>
        <v>225004000</v>
      </c>
      <c r="H19" s="21">
        <f t="shared" si="3"/>
        <v>86168656</v>
      </c>
      <c r="I19" s="21">
        <f t="shared" si="3"/>
        <v>91790520</v>
      </c>
      <c r="J19" s="21">
        <f t="shared" si="3"/>
        <v>402963176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402963176</v>
      </c>
      <c r="X19" s="21">
        <f t="shared" si="3"/>
        <v>459502086</v>
      </c>
      <c r="Y19" s="21">
        <f t="shared" si="3"/>
        <v>-56538910</v>
      </c>
      <c r="Z19" s="4">
        <f>+IF(X19&lt;&gt;0,+(Y19/X19)*100,0)</f>
        <v>-12.304385926117428</v>
      </c>
      <c r="AA19" s="19">
        <f>SUM(AA20:AA23)</f>
        <v>1194328529</v>
      </c>
    </row>
    <row r="20" spans="1:27" ht="13.5">
      <c r="A20" s="5" t="s">
        <v>47</v>
      </c>
      <c r="B20" s="3"/>
      <c r="C20" s="22">
        <v>764075303</v>
      </c>
      <c r="D20" s="22"/>
      <c r="E20" s="23">
        <v>830127574</v>
      </c>
      <c r="F20" s="24">
        <v>832205280</v>
      </c>
      <c r="G20" s="24">
        <v>71719696</v>
      </c>
      <c r="H20" s="24">
        <v>72612144</v>
      </c>
      <c r="I20" s="24">
        <v>76524765</v>
      </c>
      <c r="J20" s="24">
        <v>220856605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220856605</v>
      </c>
      <c r="X20" s="24">
        <v>320270403</v>
      </c>
      <c r="Y20" s="24">
        <v>-99413798</v>
      </c>
      <c r="Z20" s="6">
        <v>-31.04</v>
      </c>
      <c r="AA20" s="22">
        <v>832205280</v>
      </c>
    </row>
    <row r="21" spans="1:27" ht="13.5">
      <c r="A21" s="5" t="s">
        <v>48</v>
      </c>
      <c r="B21" s="3"/>
      <c r="C21" s="22">
        <v>142609251</v>
      </c>
      <c r="D21" s="22"/>
      <c r="E21" s="23">
        <v>157666808</v>
      </c>
      <c r="F21" s="24">
        <v>157666808</v>
      </c>
      <c r="G21" s="24">
        <v>9746648</v>
      </c>
      <c r="H21" s="24">
        <v>9813276</v>
      </c>
      <c r="I21" s="24">
        <v>11643239</v>
      </c>
      <c r="J21" s="24">
        <v>31203163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31203163</v>
      </c>
      <c r="X21" s="24">
        <v>60829219</v>
      </c>
      <c r="Y21" s="24">
        <v>-29626056</v>
      </c>
      <c r="Z21" s="6">
        <v>-48.7</v>
      </c>
      <c r="AA21" s="22">
        <v>157666808</v>
      </c>
    </row>
    <row r="22" spans="1:27" ht="13.5">
      <c r="A22" s="5" t="s">
        <v>49</v>
      </c>
      <c r="B22" s="3"/>
      <c r="C22" s="25">
        <v>130003106</v>
      </c>
      <c r="D22" s="25"/>
      <c r="E22" s="26">
        <v>114725160</v>
      </c>
      <c r="F22" s="27">
        <v>115965669</v>
      </c>
      <c r="G22" s="27">
        <v>59558123</v>
      </c>
      <c r="H22" s="27">
        <v>3181924</v>
      </c>
      <c r="I22" s="27">
        <v>1012298</v>
      </c>
      <c r="J22" s="27">
        <v>63752345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63752345</v>
      </c>
      <c r="X22" s="27">
        <v>44261959</v>
      </c>
      <c r="Y22" s="27">
        <v>19490386</v>
      </c>
      <c r="Z22" s="7">
        <v>44.03</v>
      </c>
      <c r="AA22" s="25">
        <v>115965669</v>
      </c>
    </row>
    <row r="23" spans="1:27" ht="13.5">
      <c r="A23" s="5" t="s">
        <v>50</v>
      </c>
      <c r="B23" s="3"/>
      <c r="C23" s="22">
        <v>87458153</v>
      </c>
      <c r="D23" s="22"/>
      <c r="E23" s="23">
        <v>88490771</v>
      </c>
      <c r="F23" s="24">
        <v>88490772</v>
      </c>
      <c r="G23" s="24">
        <v>83979533</v>
      </c>
      <c r="H23" s="24">
        <v>561312</v>
      </c>
      <c r="I23" s="24">
        <v>2610218</v>
      </c>
      <c r="J23" s="24">
        <v>87151063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87151063</v>
      </c>
      <c r="X23" s="24">
        <v>34140505</v>
      </c>
      <c r="Y23" s="24">
        <v>53010558</v>
      </c>
      <c r="Z23" s="6">
        <v>155.27</v>
      </c>
      <c r="AA23" s="22">
        <v>88490772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1491353723</v>
      </c>
      <c r="D25" s="40">
        <f>+D5+D9+D15+D19+D24</f>
        <v>0</v>
      </c>
      <c r="E25" s="41">
        <f t="shared" si="4"/>
        <v>1566469507</v>
      </c>
      <c r="F25" s="42">
        <f t="shared" si="4"/>
        <v>1569787723</v>
      </c>
      <c r="G25" s="42">
        <f t="shared" si="4"/>
        <v>430776281</v>
      </c>
      <c r="H25" s="42">
        <f t="shared" si="4"/>
        <v>90424665</v>
      </c>
      <c r="I25" s="42">
        <f t="shared" si="4"/>
        <v>100164858</v>
      </c>
      <c r="J25" s="42">
        <f t="shared" si="4"/>
        <v>621365804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621365804</v>
      </c>
      <c r="X25" s="42">
        <f t="shared" si="4"/>
        <v>604357494</v>
      </c>
      <c r="Y25" s="42">
        <f t="shared" si="4"/>
        <v>17008310</v>
      </c>
      <c r="Z25" s="43">
        <f>+IF(X25&lt;&gt;0,+(Y25/X25)*100,0)</f>
        <v>2.8142796554782192</v>
      </c>
      <c r="AA25" s="40">
        <f>+AA5+AA9+AA15+AA19+AA24</f>
        <v>1569787723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249577287</v>
      </c>
      <c r="D28" s="19">
        <f>SUM(D29:D31)</f>
        <v>0</v>
      </c>
      <c r="E28" s="20">
        <f t="shared" si="5"/>
        <v>249145793</v>
      </c>
      <c r="F28" s="21">
        <f t="shared" si="5"/>
        <v>249145795</v>
      </c>
      <c r="G28" s="21">
        <f t="shared" si="5"/>
        <v>17355092</v>
      </c>
      <c r="H28" s="21">
        <f t="shared" si="5"/>
        <v>35777209</v>
      </c>
      <c r="I28" s="21">
        <f t="shared" si="5"/>
        <v>26736076</v>
      </c>
      <c r="J28" s="21">
        <f t="shared" si="5"/>
        <v>79868377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79868377</v>
      </c>
      <c r="X28" s="21">
        <f t="shared" si="5"/>
        <v>48286941</v>
      </c>
      <c r="Y28" s="21">
        <f t="shared" si="5"/>
        <v>31581436</v>
      </c>
      <c r="Z28" s="4">
        <f>+IF(X28&lt;&gt;0,+(Y28/X28)*100,0)</f>
        <v>65.40367922664639</v>
      </c>
      <c r="AA28" s="19">
        <f>SUM(AA29:AA31)</f>
        <v>249145795</v>
      </c>
    </row>
    <row r="29" spans="1:27" ht="13.5">
      <c r="A29" s="5" t="s">
        <v>33</v>
      </c>
      <c r="B29" s="3"/>
      <c r="C29" s="22">
        <v>46370267</v>
      </c>
      <c r="D29" s="22"/>
      <c r="E29" s="23">
        <v>48309655</v>
      </c>
      <c r="F29" s="24">
        <v>48309656</v>
      </c>
      <c r="G29" s="24">
        <v>3513496</v>
      </c>
      <c r="H29" s="24">
        <v>15089355</v>
      </c>
      <c r="I29" s="24">
        <v>8637004</v>
      </c>
      <c r="J29" s="24">
        <v>27239855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27239855</v>
      </c>
      <c r="X29" s="24">
        <v>9362894</v>
      </c>
      <c r="Y29" s="24">
        <v>17876961</v>
      </c>
      <c r="Z29" s="6">
        <v>190.93</v>
      </c>
      <c r="AA29" s="22">
        <v>48309656</v>
      </c>
    </row>
    <row r="30" spans="1:27" ht="13.5">
      <c r="A30" s="5" t="s">
        <v>34</v>
      </c>
      <c r="B30" s="3"/>
      <c r="C30" s="25">
        <v>64136994</v>
      </c>
      <c r="D30" s="25"/>
      <c r="E30" s="26">
        <v>42920269</v>
      </c>
      <c r="F30" s="27">
        <v>42920269</v>
      </c>
      <c r="G30" s="27">
        <v>3798776</v>
      </c>
      <c r="H30" s="27">
        <v>11906412</v>
      </c>
      <c r="I30" s="27">
        <v>8581489</v>
      </c>
      <c r="J30" s="27">
        <v>24286677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24286677</v>
      </c>
      <c r="X30" s="27">
        <v>8318376</v>
      </c>
      <c r="Y30" s="27">
        <v>15968301</v>
      </c>
      <c r="Z30" s="7">
        <v>191.96</v>
      </c>
      <c r="AA30" s="25">
        <v>42920269</v>
      </c>
    </row>
    <row r="31" spans="1:27" ht="13.5">
      <c r="A31" s="5" t="s">
        <v>35</v>
      </c>
      <c r="B31" s="3"/>
      <c r="C31" s="22">
        <v>139070026</v>
      </c>
      <c r="D31" s="22"/>
      <c r="E31" s="23">
        <v>157915869</v>
      </c>
      <c r="F31" s="24">
        <v>157915870</v>
      </c>
      <c r="G31" s="24">
        <v>10042820</v>
      </c>
      <c r="H31" s="24">
        <v>8781442</v>
      </c>
      <c r="I31" s="24">
        <v>9517583</v>
      </c>
      <c r="J31" s="24">
        <v>28341845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28341845</v>
      </c>
      <c r="X31" s="24">
        <v>30605671</v>
      </c>
      <c r="Y31" s="24">
        <v>-2263826</v>
      </c>
      <c r="Z31" s="6">
        <v>-7.4</v>
      </c>
      <c r="AA31" s="22">
        <v>157915870</v>
      </c>
    </row>
    <row r="32" spans="1:27" ht="13.5">
      <c r="A32" s="2" t="s">
        <v>36</v>
      </c>
      <c r="B32" s="3"/>
      <c r="C32" s="19">
        <f aca="true" t="shared" si="6" ref="C32:Y32">SUM(C33:C37)</f>
        <v>228439641</v>
      </c>
      <c r="D32" s="19">
        <f>SUM(D33:D37)</f>
        <v>0</v>
      </c>
      <c r="E32" s="20">
        <f t="shared" si="6"/>
        <v>250326452</v>
      </c>
      <c r="F32" s="21">
        <f t="shared" si="6"/>
        <v>250326453</v>
      </c>
      <c r="G32" s="21">
        <f t="shared" si="6"/>
        <v>13277546</v>
      </c>
      <c r="H32" s="21">
        <f t="shared" si="6"/>
        <v>12124706</v>
      </c>
      <c r="I32" s="21">
        <f t="shared" si="6"/>
        <v>15962075</v>
      </c>
      <c r="J32" s="21">
        <f t="shared" si="6"/>
        <v>41364327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41364327</v>
      </c>
      <c r="X32" s="21">
        <f t="shared" si="6"/>
        <v>48321952</v>
      </c>
      <c r="Y32" s="21">
        <f t="shared" si="6"/>
        <v>-6957625</v>
      </c>
      <c r="Z32" s="4">
        <f>+IF(X32&lt;&gt;0,+(Y32/X32)*100,0)</f>
        <v>-14.398476700610107</v>
      </c>
      <c r="AA32" s="19">
        <f>SUM(AA33:AA37)</f>
        <v>250326453</v>
      </c>
    </row>
    <row r="33" spans="1:27" ht="13.5">
      <c r="A33" s="5" t="s">
        <v>37</v>
      </c>
      <c r="B33" s="3"/>
      <c r="C33" s="22">
        <v>20696080</v>
      </c>
      <c r="D33" s="22"/>
      <c r="E33" s="23">
        <v>24756562</v>
      </c>
      <c r="F33" s="24">
        <v>24756560</v>
      </c>
      <c r="G33" s="24">
        <v>1357122</v>
      </c>
      <c r="H33" s="24">
        <v>1569408</v>
      </c>
      <c r="I33" s="24">
        <v>1757490</v>
      </c>
      <c r="J33" s="24">
        <v>4684020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4684020</v>
      </c>
      <c r="X33" s="24">
        <v>4798068</v>
      </c>
      <c r="Y33" s="24">
        <v>-114048</v>
      </c>
      <c r="Z33" s="6">
        <v>-2.38</v>
      </c>
      <c r="AA33" s="22">
        <v>24756560</v>
      </c>
    </row>
    <row r="34" spans="1:27" ht="13.5">
      <c r="A34" s="5" t="s">
        <v>38</v>
      </c>
      <c r="B34" s="3"/>
      <c r="C34" s="22">
        <v>51457034</v>
      </c>
      <c r="D34" s="22"/>
      <c r="E34" s="23">
        <v>58094341</v>
      </c>
      <c r="F34" s="24">
        <v>58094343</v>
      </c>
      <c r="G34" s="24">
        <v>3215866</v>
      </c>
      <c r="H34" s="24">
        <v>3602385</v>
      </c>
      <c r="I34" s="24">
        <v>3834901</v>
      </c>
      <c r="J34" s="24">
        <v>10653152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10653152</v>
      </c>
      <c r="X34" s="24">
        <v>11065453</v>
      </c>
      <c r="Y34" s="24">
        <v>-412301</v>
      </c>
      <c r="Z34" s="6">
        <v>-3.73</v>
      </c>
      <c r="AA34" s="22">
        <v>58094343</v>
      </c>
    </row>
    <row r="35" spans="1:27" ht="13.5">
      <c r="A35" s="5" t="s">
        <v>39</v>
      </c>
      <c r="B35" s="3"/>
      <c r="C35" s="22">
        <v>98519172</v>
      </c>
      <c r="D35" s="22"/>
      <c r="E35" s="23">
        <v>48897537</v>
      </c>
      <c r="F35" s="24">
        <v>48897537</v>
      </c>
      <c r="G35" s="24">
        <v>3685763</v>
      </c>
      <c r="H35" s="24">
        <v>3645422</v>
      </c>
      <c r="I35" s="24">
        <v>3940919</v>
      </c>
      <c r="J35" s="24">
        <v>11272104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11272104</v>
      </c>
      <c r="X35" s="24">
        <v>9476830</v>
      </c>
      <c r="Y35" s="24">
        <v>1795274</v>
      </c>
      <c r="Z35" s="6">
        <v>18.94</v>
      </c>
      <c r="AA35" s="22">
        <v>48897537</v>
      </c>
    </row>
    <row r="36" spans="1:27" ht="13.5">
      <c r="A36" s="5" t="s">
        <v>40</v>
      </c>
      <c r="B36" s="3"/>
      <c r="C36" s="22">
        <v>52387574</v>
      </c>
      <c r="D36" s="22"/>
      <c r="E36" s="23">
        <v>112590589</v>
      </c>
      <c r="F36" s="24">
        <v>112590590</v>
      </c>
      <c r="G36" s="24">
        <v>4617346</v>
      </c>
      <c r="H36" s="24">
        <v>2902050</v>
      </c>
      <c r="I36" s="24">
        <v>6036577</v>
      </c>
      <c r="J36" s="24">
        <v>13555973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13555973</v>
      </c>
      <c r="X36" s="24">
        <v>21821179</v>
      </c>
      <c r="Y36" s="24">
        <v>-8265206</v>
      </c>
      <c r="Z36" s="6">
        <v>-37.88</v>
      </c>
      <c r="AA36" s="22">
        <v>112590590</v>
      </c>
    </row>
    <row r="37" spans="1:27" ht="13.5">
      <c r="A37" s="5" t="s">
        <v>41</v>
      </c>
      <c r="B37" s="3"/>
      <c r="C37" s="25">
        <v>5379781</v>
      </c>
      <c r="D37" s="25"/>
      <c r="E37" s="26">
        <v>5987423</v>
      </c>
      <c r="F37" s="27">
        <v>5987423</v>
      </c>
      <c r="G37" s="27">
        <v>401449</v>
      </c>
      <c r="H37" s="27">
        <v>405441</v>
      </c>
      <c r="I37" s="27">
        <v>392188</v>
      </c>
      <c r="J37" s="27">
        <v>1199078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1199078</v>
      </c>
      <c r="X37" s="27">
        <v>1160422</v>
      </c>
      <c r="Y37" s="27">
        <v>38656</v>
      </c>
      <c r="Z37" s="7">
        <v>3.33</v>
      </c>
      <c r="AA37" s="25">
        <v>5987423</v>
      </c>
    </row>
    <row r="38" spans="1:27" ht="13.5">
      <c r="A38" s="2" t="s">
        <v>42</v>
      </c>
      <c r="B38" s="8"/>
      <c r="C38" s="19">
        <f aca="true" t="shared" si="7" ref="C38:Y38">SUM(C39:C41)</f>
        <v>167529500</v>
      </c>
      <c r="D38" s="19">
        <f>SUM(D39:D41)</f>
        <v>0</v>
      </c>
      <c r="E38" s="20">
        <f t="shared" si="7"/>
        <v>124038203</v>
      </c>
      <c r="F38" s="21">
        <f t="shared" si="7"/>
        <v>124038203</v>
      </c>
      <c r="G38" s="21">
        <f t="shared" si="7"/>
        <v>6220312</v>
      </c>
      <c r="H38" s="21">
        <f t="shared" si="7"/>
        <v>7823323</v>
      </c>
      <c r="I38" s="21">
        <f t="shared" si="7"/>
        <v>7337724</v>
      </c>
      <c r="J38" s="21">
        <f t="shared" si="7"/>
        <v>21381359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21381359</v>
      </c>
      <c r="X38" s="21">
        <f t="shared" si="7"/>
        <v>24039841</v>
      </c>
      <c r="Y38" s="21">
        <f t="shared" si="7"/>
        <v>-2658482</v>
      </c>
      <c r="Z38" s="4">
        <f>+IF(X38&lt;&gt;0,+(Y38/X38)*100,0)</f>
        <v>-11.058650512705139</v>
      </c>
      <c r="AA38" s="19">
        <f>SUM(AA39:AA41)</f>
        <v>124038203</v>
      </c>
    </row>
    <row r="39" spans="1:27" ht="13.5">
      <c r="A39" s="5" t="s">
        <v>43</v>
      </c>
      <c r="B39" s="3"/>
      <c r="C39" s="22">
        <v>83600741</v>
      </c>
      <c r="D39" s="22"/>
      <c r="E39" s="23">
        <v>32267790</v>
      </c>
      <c r="F39" s="24">
        <v>32267791</v>
      </c>
      <c r="G39" s="24">
        <v>4019661</v>
      </c>
      <c r="H39" s="24">
        <v>3552767</v>
      </c>
      <c r="I39" s="24">
        <v>2734512</v>
      </c>
      <c r="J39" s="24">
        <v>10306940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10306940</v>
      </c>
      <c r="X39" s="24">
        <v>6253820</v>
      </c>
      <c r="Y39" s="24">
        <v>4053120</v>
      </c>
      <c r="Z39" s="6">
        <v>64.81</v>
      </c>
      <c r="AA39" s="22">
        <v>32267791</v>
      </c>
    </row>
    <row r="40" spans="1:27" ht="13.5">
      <c r="A40" s="5" t="s">
        <v>44</v>
      </c>
      <c r="B40" s="3"/>
      <c r="C40" s="22">
        <v>83928759</v>
      </c>
      <c r="D40" s="22"/>
      <c r="E40" s="23">
        <v>91770413</v>
      </c>
      <c r="F40" s="24">
        <v>91770412</v>
      </c>
      <c r="G40" s="24">
        <v>2200651</v>
      </c>
      <c r="H40" s="24">
        <v>4270556</v>
      </c>
      <c r="I40" s="24">
        <v>4603212</v>
      </c>
      <c r="J40" s="24">
        <v>11074419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11074419</v>
      </c>
      <c r="X40" s="24">
        <v>17786021</v>
      </c>
      <c r="Y40" s="24">
        <v>-6711602</v>
      </c>
      <c r="Z40" s="6">
        <v>-37.74</v>
      </c>
      <c r="AA40" s="22">
        <v>91770412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880997884</v>
      </c>
      <c r="D42" s="19">
        <f>SUM(D43:D46)</f>
        <v>0</v>
      </c>
      <c r="E42" s="20">
        <f t="shared" si="8"/>
        <v>936003438</v>
      </c>
      <c r="F42" s="21">
        <f t="shared" si="8"/>
        <v>936003439</v>
      </c>
      <c r="G42" s="21">
        <f t="shared" si="8"/>
        <v>7707419</v>
      </c>
      <c r="H42" s="21">
        <f t="shared" si="8"/>
        <v>70250446</v>
      </c>
      <c r="I42" s="21">
        <f t="shared" si="8"/>
        <v>70245037</v>
      </c>
      <c r="J42" s="21">
        <f t="shared" si="8"/>
        <v>148202902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148202902</v>
      </c>
      <c r="X42" s="21">
        <f t="shared" si="8"/>
        <v>181600609</v>
      </c>
      <c r="Y42" s="21">
        <f t="shared" si="8"/>
        <v>-33397707</v>
      </c>
      <c r="Z42" s="4">
        <f>+IF(X42&lt;&gt;0,+(Y42/X42)*100,0)</f>
        <v>-18.390746145570468</v>
      </c>
      <c r="AA42" s="19">
        <f>SUM(AA43:AA46)</f>
        <v>936003439</v>
      </c>
    </row>
    <row r="43" spans="1:27" ht="13.5">
      <c r="A43" s="5" t="s">
        <v>47</v>
      </c>
      <c r="B43" s="3"/>
      <c r="C43" s="22">
        <v>629878957</v>
      </c>
      <c r="D43" s="22"/>
      <c r="E43" s="23">
        <v>671119608</v>
      </c>
      <c r="F43" s="24">
        <v>671119608</v>
      </c>
      <c r="G43" s="24">
        <v>3308978</v>
      </c>
      <c r="H43" s="24">
        <v>68788623</v>
      </c>
      <c r="I43" s="24">
        <v>64827665</v>
      </c>
      <c r="J43" s="24">
        <v>136925266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136925266</v>
      </c>
      <c r="X43" s="24">
        <v>130263481</v>
      </c>
      <c r="Y43" s="24">
        <v>6661785</v>
      </c>
      <c r="Z43" s="6">
        <v>5.11</v>
      </c>
      <c r="AA43" s="22">
        <v>671119608</v>
      </c>
    </row>
    <row r="44" spans="1:27" ht="13.5">
      <c r="A44" s="5" t="s">
        <v>48</v>
      </c>
      <c r="B44" s="3"/>
      <c r="C44" s="22">
        <v>94541307</v>
      </c>
      <c r="D44" s="22"/>
      <c r="E44" s="23">
        <v>99386823</v>
      </c>
      <c r="F44" s="24">
        <v>99386824</v>
      </c>
      <c r="G44" s="24">
        <v>1336403</v>
      </c>
      <c r="H44" s="24">
        <v>-219131</v>
      </c>
      <c r="I44" s="24">
        <v>937392</v>
      </c>
      <c r="J44" s="24">
        <v>2054664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2054664</v>
      </c>
      <c r="X44" s="24">
        <v>19262158</v>
      </c>
      <c r="Y44" s="24">
        <v>-17207494</v>
      </c>
      <c r="Z44" s="6">
        <v>-89.33</v>
      </c>
      <c r="AA44" s="22">
        <v>99386824</v>
      </c>
    </row>
    <row r="45" spans="1:27" ht="13.5">
      <c r="A45" s="5" t="s">
        <v>49</v>
      </c>
      <c r="B45" s="3"/>
      <c r="C45" s="25">
        <v>87430320</v>
      </c>
      <c r="D45" s="25"/>
      <c r="E45" s="26">
        <v>89845722</v>
      </c>
      <c r="F45" s="27">
        <v>89845720</v>
      </c>
      <c r="G45" s="27">
        <v>1449781</v>
      </c>
      <c r="H45" s="27">
        <v>1916726</v>
      </c>
      <c r="I45" s="27">
        <v>2070747</v>
      </c>
      <c r="J45" s="27">
        <v>5437254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5437254</v>
      </c>
      <c r="X45" s="27">
        <v>17412996</v>
      </c>
      <c r="Y45" s="27">
        <v>-11975742</v>
      </c>
      <c r="Z45" s="7">
        <v>-68.77</v>
      </c>
      <c r="AA45" s="25">
        <v>89845720</v>
      </c>
    </row>
    <row r="46" spans="1:27" ht="13.5">
      <c r="A46" s="5" t="s">
        <v>50</v>
      </c>
      <c r="B46" s="3"/>
      <c r="C46" s="22">
        <v>69147300</v>
      </c>
      <c r="D46" s="22"/>
      <c r="E46" s="23">
        <v>75651285</v>
      </c>
      <c r="F46" s="24">
        <v>75651287</v>
      </c>
      <c r="G46" s="24">
        <v>1612257</v>
      </c>
      <c r="H46" s="24">
        <v>-235772</v>
      </c>
      <c r="I46" s="24">
        <v>2409233</v>
      </c>
      <c r="J46" s="24">
        <v>3785718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3785718</v>
      </c>
      <c r="X46" s="24">
        <v>14661974</v>
      </c>
      <c r="Y46" s="24">
        <v>-10876256</v>
      </c>
      <c r="Z46" s="6">
        <v>-74.18</v>
      </c>
      <c r="AA46" s="22">
        <v>75651287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1526544312</v>
      </c>
      <c r="D48" s="40">
        <f>+D28+D32+D38+D42+D47</f>
        <v>0</v>
      </c>
      <c r="E48" s="41">
        <f t="shared" si="9"/>
        <v>1559513886</v>
      </c>
      <c r="F48" s="42">
        <f t="shared" si="9"/>
        <v>1559513890</v>
      </c>
      <c r="G48" s="42">
        <f t="shared" si="9"/>
        <v>44560369</v>
      </c>
      <c r="H48" s="42">
        <f t="shared" si="9"/>
        <v>125975684</v>
      </c>
      <c r="I48" s="42">
        <f t="shared" si="9"/>
        <v>120280912</v>
      </c>
      <c r="J48" s="42">
        <f t="shared" si="9"/>
        <v>290816965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290816965</v>
      </c>
      <c r="X48" s="42">
        <f t="shared" si="9"/>
        <v>302249343</v>
      </c>
      <c r="Y48" s="42">
        <f t="shared" si="9"/>
        <v>-11432378</v>
      </c>
      <c r="Z48" s="43">
        <f>+IF(X48&lt;&gt;0,+(Y48/X48)*100,0)</f>
        <v>-3.7824327049074844</v>
      </c>
      <c r="AA48" s="40">
        <f>+AA28+AA32+AA38+AA42+AA47</f>
        <v>1559513890</v>
      </c>
    </row>
    <row r="49" spans="1:27" ht="13.5">
      <c r="A49" s="14" t="s">
        <v>58</v>
      </c>
      <c r="B49" s="15"/>
      <c r="C49" s="44">
        <f aca="true" t="shared" si="10" ref="C49:Y49">+C25-C48</f>
        <v>-35190589</v>
      </c>
      <c r="D49" s="44">
        <f>+D25-D48</f>
        <v>0</v>
      </c>
      <c r="E49" s="45">
        <f t="shared" si="10"/>
        <v>6955621</v>
      </c>
      <c r="F49" s="46">
        <f t="shared" si="10"/>
        <v>10273833</v>
      </c>
      <c r="G49" s="46">
        <f t="shared" si="10"/>
        <v>386215912</v>
      </c>
      <c r="H49" s="46">
        <f t="shared" si="10"/>
        <v>-35551019</v>
      </c>
      <c r="I49" s="46">
        <f t="shared" si="10"/>
        <v>-20116054</v>
      </c>
      <c r="J49" s="46">
        <f t="shared" si="10"/>
        <v>330548839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330548839</v>
      </c>
      <c r="X49" s="46">
        <f>IF(F25=F48,0,X25-X48)</f>
        <v>302108151</v>
      </c>
      <c r="Y49" s="46">
        <f t="shared" si="10"/>
        <v>28440688</v>
      </c>
      <c r="Z49" s="47">
        <f>+IF(X49&lt;&gt;0,+(Y49/X49)*100,0)</f>
        <v>9.414075027720784</v>
      </c>
      <c r="AA49" s="44">
        <f>+AA25-AA48</f>
        <v>10273833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2014-11-14T12:32:18Z</dcterms:created>
  <dcterms:modified xsi:type="dcterms:W3CDTF">2014-11-14T12:33:17Z</dcterms:modified>
  <cp:category/>
  <cp:version/>
  <cp:contentType/>
  <cp:contentStatus/>
</cp:coreProperties>
</file>