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'BUF'!$A$1:$AA$55</definedName>
    <definedName name="_xlnm.Print_Area" localSheetId="8">'CPT'!$A$1:$AA$55</definedName>
    <definedName name="_xlnm.Print_Area" localSheetId="4">'EKU'!$A$1:$AA$55</definedName>
    <definedName name="_xlnm.Print_Area" localSheetId="7">'ETH'!$A$1:$AA$55</definedName>
    <definedName name="_xlnm.Print_Area" localSheetId="5">'JHB'!$A$1:$AA$55</definedName>
    <definedName name="_xlnm.Print_Area" localSheetId="3">'MAN'!$A$1:$AA$55</definedName>
    <definedName name="_xlnm.Print_Area" localSheetId="2">'NMA'!$A$1:$AA$55</definedName>
    <definedName name="_xlnm.Print_Area" localSheetId="0">'Summary'!$A$1:$AA$55</definedName>
    <definedName name="_xlnm.Print_Area" localSheetId="6">'TSH'!$A$1:$AA$55</definedName>
  </definedNames>
  <calcPr calcMode="manual" fullCalcOnLoad="1"/>
</workbook>
</file>

<file path=xl/sharedStrings.xml><?xml version="1.0" encoding="utf-8"?>
<sst xmlns="http://schemas.openxmlformats.org/spreadsheetml/2006/main" count="783" uniqueCount="73">
  <si>
    <t>Eastern Cape: Buffalo City(BUF) - Table C2 Quarterly Budget Statement - Financial Performance (standard classification) for 1st Quarter ended 30 September 2014 (Figures Finalised as at 2014/10/30)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</si>
  <si>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</si>
  <si>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</si>
  <si>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</si>
  <si>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</si>
  <si>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</si>
  <si>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</si>
  <si>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</si>
  <si>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</si>
  <si>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</si>
  <si>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</si>
  <si>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</si>
  <si>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</si>
  <si>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</si>
  <si>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</si>
  <si>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</si>
  <si>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</si>
  <si>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</si>
  <si>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</si>
  <si>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</si>
  <si>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</si>
  <si>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</si>
  <si>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</si>
  <si>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</si>
  <si>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</si>
  <si>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</si>
  <si>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</si>
  <si>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</si>
  <si>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</si>
  <si>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</si>
  <si>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</si>
  <si>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</si>
  <si>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</si>
  <si>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</si>
  <si>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</si>
  <si>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</si>
  <si>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</si>
  <si>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</si>
  <si>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</si>
  <si>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</si>
  <si>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</si>
  <si>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</si>
  <si>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</si>
  <si>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</si>
  <si>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</si>
  <si>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</si>
  <si>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</si>
  <si>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</si>
  <si>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</si>
  <si>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</si>
  <si>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</si>
  <si>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</si>
  <si>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</si>
  <si>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</si>
  <si>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</si>
  <si>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</si>
  <si>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</si>
  <si>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</si>
  <si>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</si>
  <si>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1st Quarter ended 30 September 2014 (Figures Finalised as at 2014/10/30)</t>
  </si>
  <si>
    <t>Free State: Mangaung(MAN) - Table C2 Quarterly Budget Statement - Financial Performance (standard classification) for 1st Quarter ended 30 September 2014 (Figures Finalised as at 2014/10/30)</t>
  </si>
  <si>
    <t>Gauteng: Ekurhuleni Metro(EKU) - Table C2 Quarterly Budget Statement - Financial Performance (standard classification) for 1st Quarter ended 30 September 2014 (Figures Finalised as at 2014/10/30)</t>
  </si>
  <si>
    <t>Gauteng: City Of Johannesburg(JHB) - Table C2 Quarterly Budget Statement - Financial Performance (standard classification) for 1st Quarter ended 30 September 2014 (Figures Finalised as at 2014/10/30)</t>
  </si>
  <si>
    <t>Gauteng: City Of Tshwane(TSH) - Table C2 Quarterly Budget Statement - Financial Performance (standard classification) for 1st Quarter ended 30 September 2014 (Figures Finalised as at 2014/10/30)</t>
  </si>
  <si>
    <t>Kwazulu-Natal: eThekwini(ETH) - Table C2 Quarterly Budget Statement - Financial Performance (standard classification) for 1st Quarter ended 30 September 2014 (Figures Finalised as at 2014/10/30)</t>
  </si>
  <si>
    <t>Western Cape: Cape Town(CPT) - Table C2 Quarterly Budget Statement - Financial Performance (standard classification) for 1st Quarter ended 30 September 2014 (Figures Finalised as at 2014/10/30)</t>
  </si>
  <si>
    <t>Summary - Table C2 Quarterly Budget Statement - Financial Performance (standard classification) for 1st Quarter ended 30 September 2014 (Figures Finalised as at 2014/10/30)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</si>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</sst>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41266206600</v>
      </c>
      <c r="D5" s="19">
        <f>SUM(D6:D8)</f>
        <v>0</v>
      </c>
      <c r="E5" s="20">
        <f t="shared" si="0"/>
        <v>55193256779</v>
      </c>
      <c r="F5" s="21">
        <f t="shared" si="0"/>
        <v>55203185511</v>
      </c>
      <c r="G5" s="21">
        <f t="shared" si="0"/>
        <v>5677476597</v>
      </c>
      <c r="H5" s="21">
        <f t="shared" si="0"/>
        <v>4984201543</v>
      </c>
      <c r="I5" s="21">
        <f t="shared" si="0"/>
        <v>3633381982</v>
      </c>
      <c r="J5" s="21">
        <f t="shared" si="0"/>
        <v>14295060122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14295060122</v>
      </c>
      <c r="X5" s="21">
        <f t="shared" si="0"/>
        <v>15456920464</v>
      </c>
      <c r="Y5" s="21">
        <f t="shared" si="0"/>
        <v>-1161860342</v>
      </c>
      <c r="Z5" s="4">
        <f>+IF(X5&lt;&gt;0,+(Y5/X5)*100,0)</f>
        <v>-7.516764705531321</v>
      </c>
      <c r="AA5" s="19">
        <f>SUM(AA6:AA8)</f>
        <v>55203185511</v>
      </c>
    </row>
    <row r="6" spans="1:27" ht="13.5">
      <c r="A6" s="5" t="s">
        <v>33</v>
      </c>
      <c r="B6" s="3"/>
      <c r="C6" s="22">
        <v>270887814</v>
      </c>
      <c r="D6" s="22"/>
      <c r="E6" s="23">
        <v>355523934</v>
      </c>
      <c r="F6" s="24">
        <v>359415383</v>
      </c>
      <c r="G6" s="24">
        <v>352025</v>
      </c>
      <c r="H6" s="24">
        <v>30781738</v>
      </c>
      <c r="I6" s="24">
        <v>18484697</v>
      </c>
      <c r="J6" s="24">
        <v>49618460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49618460</v>
      </c>
      <c r="X6" s="24">
        <v>34148062</v>
      </c>
      <c r="Y6" s="24">
        <v>15470398</v>
      </c>
      <c r="Z6" s="6">
        <v>45.3</v>
      </c>
      <c r="AA6" s="22">
        <v>359415383</v>
      </c>
    </row>
    <row r="7" spans="1:27" ht="13.5">
      <c r="A7" s="5" t="s">
        <v>34</v>
      </c>
      <c r="B7" s="3"/>
      <c r="C7" s="25">
        <v>40466355542</v>
      </c>
      <c r="D7" s="25"/>
      <c r="E7" s="26">
        <v>52792935934</v>
      </c>
      <c r="F7" s="27">
        <v>52792935934</v>
      </c>
      <c r="G7" s="27">
        <v>5616118161</v>
      </c>
      <c r="H7" s="27">
        <v>4904184317</v>
      </c>
      <c r="I7" s="27">
        <v>3567003878</v>
      </c>
      <c r="J7" s="27">
        <v>14087306356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14087306356</v>
      </c>
      <c r="X7" s="27">
        <v>14991523381</v>
      </c>
      <c r="Y7" s="27">
        <v>-904217025</v>
      </c>
      <c r="Z7" s="7">
        <v>-6.03</v>
      </c>
      <c r="AA7" s="25">
        <v>52792935934</v>
      </c>
    </row>
    <row r="8" spans="1:27" ht="13.5">
      <c r="A8" s="5" t="s">
        <v>35</v>
      </c>
      <c r="B8" s="3"/>
      <c r="C8" s="22">
        <v>528963244</v>
      </c>
      <c r="D8" s="22"/>
      <c r="E8" s="23">
        <v>2044796911</v>
      </c>
      <c r="F8" s="24">
        <v>2050834194</v>
      </c>
      <c r="G8" s="24">
        <v>61006411</v>
      </c>
      <c r="H8" s="24">
        <v>49235488</v>
      </c>
      <c r="I8" s="24">
        <v>47893407</v>
      </c>
      <c r="J8" s="24">
        <v>158135306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158135306</v>
      </c>
      <c r="X8" s="24">
        <v>431249021</v>
      </c>
      <c r="Y8" s="24">
        <v>-273113715</v>
      </c>
      <c r="Z8" s="6">
        <v>-63.33</v>
      </c>
      <c r="AA8" s="22">
        <v>2050834194</v>
      </c>
    </row>
    <row r="9" spans="1:27" ht="13.5">
      <c r="A9" s="2" t="s">
        <v>36</v>
      </c>
      <c r="B9" s="3"/>
      <c r="C9" s="19">
        <f aca="true" t="shared" si="1" ref="C9:Y9">SUM(C10:C14)</f>
        <v>6683718345</v>
      </c>
      <c r="D9" s="19">
        <f>SUM(D10:D14)</f>
        <v>0</v>
      </c>
      <c r="E9" s="20">
        <f t="shared" si="1"/>
        <v>10438402705</v>
      </c>
      <c r="F9" s="21">
        <f t="shared" si="1"/>
        <v>11407982859</v>
      </c>
      <c r="G9" s="21">
        <f t="shared" si="1"/>
        <v>263322859</v>
      </c>
      <c r="H9" s="21">
        <f t="shared" si="1"/>
        <v>363764201</v>
      </c>
      <c r="I9" s="21">
        <f t="shared" si="1"/>
        <v>491353817</v>
      </c>
      <c r="J9" s="21">
        <f t="shared" si="1"/>
        <v>1118440877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1118440877</v>
      </c>
      <c r="X9" s="21">
        <f t="shared" si="1"/>
        <v>1716582671</v>
      </c>
      <c r="Y9" s="21">
        <f t="shared" si="1"/>
        <v>-598141794</v>
      </c>
      <c r="Z9" s="4">
        <f>+IF(X9&lt;&gt;0,+(Y9/X9)*100,0)</f>
        <v>-34.844916245807774</v>
      </c>
      <c r="AA9" s="19">
        <f>SUM(AA10:AA14)</f>
        <v>11407982859</v>
      </c>
    </row>
    <row r="10" spans="1:27" ht="13.5">
      <c r="A10" s="5" t="s">
        <v>37</v>
      </c>
      <c r="B10" s="3"/>
      <c r="C10" s="22">
        <v>309739705</v>
      </c>
      <c r="D10" s="22"/>
      <c r="E10" s="23">
        <v>580000343</v>
      </c>
      <c r="F10" s="24">
        <v>564310231</v>
      </c>
      <c r="G10" s="24">
        <v>16890460</v>
      </c>
      <c r="H10" s="24">
        <v>17722914</v>
      </c>
      <c r="I10" s="24">
        <v>25879422</v>
      </c>
      <c r="J10" s="24">
        <v>60492796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60492796</v>
      </c>
      <c r="X10" s="24">
        <v>107440468</v>
      </c>
      <c r="Y10" s="24">
        <v>-46947672</v>
      </c>
      <c r="Z10" s="6">
        <v>-43.7</v>
      </c>
      <c r="AA10" s="22">
        <v>564310231</v>
      </c>
    </row>
    <row r="11" spans="1:27" ht="13.5">
      <c r="A11" s="5" t="s">
        <v>38</v>
      </c>
      <c r="B11" s="3"/>
      <c r="C11" s="22">
        <v>508316980</v>
      </c>
      <c r="D11" s="22"/>
      <c r="E11" s="23">
        <v>515597714</v>
      </c>
      <c r="F11" s="24">
        <v>523803994</v>
      </c>
      <c r="G11" s="24">
        <v>-12169391</v>
      </c>
      <c r="H11" s="24">
        <v>51422914</v>
      </c>
      <c r="I11" s="24">
        <v>43672108</v>
      </c>
      <c r="J11" s="24">
        <v>82925631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82925631</v>
      </c>
      <c r="X11" s="24">
        <v>92058713</v>
      </c>
      <c r="Y11" s="24">
        <v>-9133082</v>
      </c>
      <c r="Z11" s="6">
        <v>-9.92</v>
      </c>
      <c r="AA11" s="22">
        <v>523803994</v>
      </c>
    </row>
    <row r="12" spans="1:27" ht="13.5">
      <c r="A12" s="5" t="s">
        <v>39</v>
      </c>
      <c r="B12" s="3"/>
      <c r="C12" s="22">
        <v>1551891867</v>
      </c>
      <c r="D12" s="22"/>
      <c r="E12" s="23">
        <v>1831616916</v>
      </c>
      <c r="F12" s="24">
        <v>2596716186</v>
      </c>
      <c r="G12" s="24">
        <v>103969832</v>
      </c>
      <c r="H12" s="24">
        <v>79197285</v>
      </c>
      <c r="I12" s="24">
        <v>75025354</v>
      </c>
      <c r="J12" s="24">
        <v>258192471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258192471</v>
      </c>
      <c r="X12" s="24">
        <v>380846259</v>
      </c>
      <c r="Y12" s="24">
        <v>-122653788</v>
      </c>
      <c r="Z12" s="6">
        <v>-32.21</v>
      </c>
      <c r="AA12" s="22">
        <v>2596716186</v>
      </c>
    </row>
    <row r="13" spans="1:27" ht="13.5">
      <c r="A13" s="5" t="s">
        <v>40</v>
      </c>
      <c r="B13" s="3"/>
      <c r="C13" s="22">
        <v>3296811294</v>
      </c>
      <c r="D13" s="22"/>
      <c r="E13" s="23">
        <v>6430192297</v>
      </c>
      <c r="F13" s="24">
        <v>6638442616</v>
      </c>
      <c r="G13" s="24">
        <v>18877791</v>
      </c>
      <c r="H13" s="24">
        <v>86359840</v>
      </c>
      <c r="I13" s="24">
        <v>390803324</v>
      </c>
      <c r="J13" s="24">
        <v>496040955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496040955</v>
      </c>
      <c r="X13" s="24">
        <v>847952334</v>
      </c>
      <c r="Y13" s="24">
        <v>-351911379</v>
      </c>
      <c r="Z13" s="6">
        <v>-41.5</v>
      </c>
      <c r="AA13" s="22">
        <v>6638442616</v>
      </c>
    </row>
    <row r="14" spans="1:27" ht="13.5">
      <c r="A14" s="5" t="s">
        <v>41</v>
      </c>
      <c r="B14" s="3"/>
      <c r="C14" s="25">
        <v>1016958499</v>
      </c>
      <c r="D14" s="25"/>
      <c r="E14" s="26">
        <v>1080995435</v>
      </c>
      <c r="F14" s="27">
        <v>1084709832</v>
      </c>
      <c r="G14" s="27">
        <v>135754167</v>
      </c>
      <c r="H14" s="27">
        <v>129061248</v>
      </c>
      <c r="I14" s="27">
        <v>-44026391</v>
      </c>
      <c r="J14" s="27">
        <v>220789024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220789024</v>
      </c>
      <c r="X14" s="27">
        <v>288284897</v>
      </c>
      <c r="Y14" s="27">
        <v>-67495873</v>
      </c>
      <c r="Z14" s="7">
        <v>-23.41</v>
      </c>
      <c r="AA14" s="25">
        <v>1084709832</v>
      </c>
    </row>
    <row r="15" spans="1:27" ht="13.5">
      <c r="A15" s="2" t="s">
        <v>42</v>
      </c>
      <c r="B15" s="8"/>
      <c r="C15" s="19">
        <f aca="true" t="shared" si="2" ref="C15:Y15">SUM(C16:C18)</f>
        <v>6807132284</v>
      </c>
      <c r="D15" s="19">
        <f>SUM(D16:D18)</f>
        <v>0</v>
      </c>
      <c r="E15" s="20">
        <f t="shared" si="2"/>
        <v>9761771983</v>
      </c>
      <c r="F15" s="21">
        <f t="shared" si="2"/>
        <v>9757348330</v>
      </c>
      <c r="G15" s="21">
        <f t="shared" si="2"/>
        <v>-79712336</v>
      </c>
      <c r="H15" s="21">
        <f t="shared" si="2"/>
        <v>785308769</v>
      </c>
      <c r="I15" s="21">
        <f t="shared" si="2"/>
        <v>530491672</v>
      </c>
      <c r="J15" s="21">
        <f t="shared" si="2"/>
        <v>1236088105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1236088105</v>
      </c>
      <c r="X15" s="21">
        <f t="shared" si="2"/>
        <v>1751760409</v>
      </c>
      <c r="Y15" s="21">
        <f t="shared" si="2"/>
        <v>-515672304</v>
      </c>
      <c r="Z15" s="4">
        <f>+IF(X15&lt;&gt;0,+(Y15/X15)*100,0)</f>
        <v>-29.437376330155434</v>
      </c>
      <c r="AA15" s="19">
        <f>SUM(AA16:AA18)</f>
        <v>9757348330</v>
      </c>
    </row>
    <row r="16" spans="1:27" ht="13.5">
      <c r="A16" s="5" t="s">
        <v>43</v>
      </c>
      <c r="B16" s="3"/>
      <c r="C16" s="22">
        <v>993190563</v>
      </c>
      <c r="D16" s="22"/>
      <c r="E16" s="23">
        <v>1952230182</v>
      </c>
      <c r="F16" s="24">
        <v>1899611966</v>
      </c>
      <c r="G16" s="24">
        <v>104274608</v>
      </c>
      <c r="H16" s="24">
        <v>160438849</v>
      </c>
      <c r="I16" s="24">
        <v>137678459</v>
      </c>
      <c r="J16" s="24">
        <v>402391916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402391916</v>
      </c>
      <c r="X16" s="24">
        <v>449856245</v>
      </c>
      <c r="Y16" s="24">
        <v>-47464329</v>
      </c>
      <c r="Z16" s="6">
        <v>-10.55</v>
      </c>
      <c r="AA16" s="22">
        <v>1899611966</v>
      </c>
    </row>
    <row r="17" spans="1:27" ht="13.5">
      <c r="A17" s="5" t="s">
        <v>44</v>
      </c>
      <c r="B17" s="3"/>
      <c r="C17" s="22">
        <v>5706803141</v>
      </c>
      <c r="D17" s="22"/>
      <c r="E17" s="23">
        <v>7683968629</v>
      </c>
      <c r="F17" s="24">
        <v>7739023472</v>
      </c>
      <c r="G17" s="24">
        <v>-186251711</v>
      </c>
      <c r="H17" s="24">
        <v>623511122</v>
      </c>
      <c r="I17" s="24">
        <v>383935145</v>
      </c>
      <c r="J17" s="24">
        <v>821194556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821194556</v>
      </c>
      <c r="X17" s="24">
        <v>1278270739</v>
      </c>
      <c r="Y17" s="24">
        <v>-457076183</v>
      </c>
      <c r="Z17" s="6">
        <v>-35.76</v>
      </c>
      <c r="AA17" s="22">
        <v>7739023472</v>
      </c>
    </row>
    <row r="18" spans="1:27" ht="13.5">
      <c r="A18" s="5" t="s">
        <v>45</v>
      </c>
      <c r="B18" s="3"/>
      <c r="C18" s="22">
        <v>107138580</v>
      </c>
      <c r="D18" s="22"/>
      <c r="E18" s="23">
        <v>125573172</v>
      </c>
      <c r="F18" s="24">
        <v>118712892</v>
      </c>
      <c r="G18" s="24">
        <v>2264767</v>
      </c>
      <c r="H18" s="24">
        <v>1358798</v>
      </c>
      <c r="I18" s="24">
        <v>8878068</v>
      </c>
      <c r="J18" s="24">
        <v>12501633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12501633</v>
      </c>
      <c r="X18" s="24">
        <v>23633425</v>
      </c>
      <c r="Y18" s="24">
        <v>-11131792</v>
      </c>
      <c r="Z18" s="6">
        <v>-47.1</v>
      </c>
      <c r="AA18" s="22">
        <v>118712892</v>
      </c>
    </row>
    <row r="19" spans="1:27" ht="13.5">
      <c r="A19" s="2" t="s">
        <v>46</v>
      </c>
      <c r="B19" s="8"/>
      <c r="C19" s="19">
        <f aca="true" t="shared" si="3" ref="C19:Y19">SUM(C20:C23)</f>
        <v>74027638335</v>
      </c>
      <c r="D19" s="19">
        <f>SUM(D20:D23)</f>
        <v>0</v>
      </c>
      <c r="E19" s="20">
        <f t="shared" si="3"/>
        <v>103643005014</v>
      </c>
      <c r="F19" s="21">
        <f t="shared" si="3"/>
        <v>103689654424</v>
      </c>
      <c r="G19" s="21">
        <f t="shared" si="3"/>
        <v>9224735354</v>
      </c>
      <c r="H19" s="21">
        <f t="shared" si="3"/>
        <v>8728738509</v>
      </c>
      <c r="I19" s="21">
        <f t="shared" si="3"/>
        <v>8818777711</v>
      </c>
      <c r="J19" s="21">
        <f t="shared" si="3"/>
        <v>26772251574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26772251574</v>
      </c>
      <c r="X19" s="21">
        <f t="shared" si="3"/>
        <v>26565458660</v>
      </c>
      <c r="Y19" s="21">
        <f t="shared" si="3"/>
        <v>206792914</v>
      </c>
      <c r="Z19" s="4">
        <f>+IF(X19&lt;&gt;0,+(Y19/X19)*100,0)</f>
        <v>0.7784277947038464</v>
      </c>
      <c r="AA19" s="19">
        <f>SUM(AA20:AA23)</f>
        <v>103689654424</v>
      </c>
    </row>
    <row r="20" spans="1:27" ht="13.5">
      <c r="A20" s="5" t="s">
        <v>47</v>
      </c>
      <c r="B20" s="3"/>
      <c r="C20" s="22">
        <v>47301329634</v>
      </c>
      <c r="D20" s="22"/>
      <c r="E20" s="23">
        <v>66169006037</v>
      </c>
      <c r="F20" s="24">
        <v>66247122828</v>
      </c>
      <c r="G20" s="24">
        <v>5897825592</v>
      </c>
      <c r="H20" s="24">
        <v>5735610417</v>
      </c>
      <c r="I20" s="24">
        <v>5575730370</v>
      </c>
      <c r="J20" s="24">
        <v>17209166379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17209166379</v>
      </c>
      <c r="X20" s="24">
        <v>17671932313</v>
      </c>
      <c r="Y20" s="24">
        <v>-462765934</v>
      </c>
      <c r="Z20" s="6">
        <v>-2.62</v>
      </c>
      <c r="AA20" s="22">
        <v>66247122828</v>
      </c>
    </row>
    <row r="21" spans="1:27" ht="13.5">
      <c r="A21" s="5" t="s">
        <v>48</v>
      </c>
      <c r="B21" s="3"/>
      <c r="C21" s="22">
        <v>15170907531</v>
      </c>
      <c r="D21" s="22"/>
      <c r="E21" s="23">
        <v>20969444950</v>
      </c>
      <c r="F21" s="24">
        <v>20945787953</v>
      </c>
      <c r="G21" s="24">
        <v>1891836493</v>
      </c>
      <c r="H21" s="24">
        <v>1608662027</v>
      </c>
      <c r="I21" s="24">
        <v>2104703825</v>
      </c>
      <c r="J21" s="24">
        <v>5605202345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5605202345</v>
      </c>
      <c r="X21" s="24">
        <v>4497104809</v>
      </c>
      <c r="Y21" s="24">
        <v>1108097536</v>
      </c>
      <c r="Z21" s="6">
        <v>24.64</v>
      </c>
      <c r="AA21" s="22">
        <v>20945787953</v>
      </c>
    </row>
    <row r="22" spans="1:27" ht="13.5">
      <c r="A22" s="5" t="s">
        <v>49</v>
      </c>
      <c r="B22" s="3"/>
      <c r="C22" s="25">
        <v>6681504967</v>
      </c>
      <c r="D22" s="25"/>
      <c r="E22" s="26">
        <v>9844885985</v>
      </c>
      <c r="F22" s="27">
        <v>9837075601</v>
      </c>
      <c r="G22" s="27">
        <v>755041417</v>
      </c>
      <c r="H22" s="27">
        <v>760327906</v>
      </c>
      <c r="I22" s="27">
        <v>701960430</v>
      </c>
      <c r="J22" s="27">
        <v>2217329753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2217329753</v>
      </c>
      <c r="X22" s="27">
        <v>2421024381</v>
      </c>
      <c r="Y22" s="27">
        <v>-203694628</v>
      </c>
      <c r="Z22" s="7">
        <v>-8.41</v>
      </c>
      <c r="AA22" s="25">
        <v>9837075601</v>
      </c>
    </row>
    <row r="23" spans="1:27" ht="13.5">
      <c r="A23" s="5" t="s">
        <v>50</v>
      </c>
      <c r="B23" s="3"/>
      <c r="C23" s="22">
        <v>4873896203</v>
      </c>
      <c r="D23" s="22"/>
      <c r="E23" s="23">
        <v>6659668042</v>
      </c>
      <c r="F23" s="24">
        <v>6659668042</v>
      </c>
      <c r="G23" s="24">
        <v>680031852</v>
      </c>
      <c r="H23" s="24">
        <v>624138159</v>
      </c>
      <c r="I23" s="24">
        <v>436383086</v>
      </c>
      <c r="J23" s="24">
        <v>1740553097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1740553097</v>
      </c>
      <c r="X23" s="24">
        <v>1975397157</v>
      </c>
      <c r="Y23" s="24">
        <v>-234844060</v>
      </c>
      <c r="Z23" s="6">
        <v>-11.89</v>
      </c>
      <c r="AA23" s="22">
        <v>6659668042</v>
      </c>
    </row>
    <row r="24" spans="1:27" ht="13.5">
      <c r="A24" s="2" t="s">
        <v>51</v>
      </c>
      <c r="B24" s="8" t="s">
        <v>52</v>
      </c>
      <c r="C24" s="19">
        <v>321298739</v>
      </c>
      <c r="D24" s="19"/>
      <c r="E24" s="20">
        <v>1462201101</v>
      </c>
      <c r="F24" s="21">
        <v>1462201101</v>
      </c>
      <c r="G24" s="21">
        <v>17069180</v>
      </c>
      <c r="H24" s="21">
        <v>29851747</v>
      </c>
      <c r="I24" s="21">
        <v>33700431</v>
      </c>
      <c r="J24" s="21">
        <v>80621358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80621358</v>
      </c>
      <c r="X24" s="21">
        <v>205619937</v>
      </c>
      <c r="Y24" s="21">
        <v>-124998579</v>
      </c>
      <c r="Z24" s="4">
        <v>-60.79</v>
      </c>
      <c r="AA24" s="19">
        <v>1462201101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129105994303</v>
      </c>
      <c r="D25" s="40">
        <f>+D5+D9+D15+D19+D24</f>
        <v>0</v>
      </c>
      <c r="E25" s="41">
        <f t="shared" si="4"/>
        <v>180498637582</v>
      </c>
      <c r="F25" s="42">
        <f t="shared" si="4"/>
        <v>181520372225</v>
      </c>
      <c r="G25" s="42">
        <f t="shared" si="4"/>
        <v>15102891654</v>
      </c>
      <c r="H25" s="42">
        <f t="shared" si="4"/>
        <v>14891864769</v>
      </c>
      <c r="I25" s="42">
        <f t="shared" si="4"/>
        <v>13507705613</v>
      </c>
      <c r="J25" s="42">
        <f t="shared" si="4"/>
        <v>43502462036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43502462036</v>
      </c>
      <c r="X25" s="42">
        <f t="shared" si="4"/>
        <v>45696342141</v>
      </c>
      <c r="Y25" s="42">
        <f t="shared" si="4"/>
        <v>-2193880105</v>
      </c>
      <c r="Z25" s="43">
        <f>+IF(X25&lt;&gt;0,+(Y25/X25)*100,0)</f>
        <v>-4.8009971962976685</v>
      </c>
      <c r="AA25" s="40">
        <f>+AA5+AA9+AA15+AA19+AA24</f>
        <v>181520372225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20800097695</v>
      </c>
      <c r="D28" s="19">
        <f>SUM(D29:D31)</f>
        <v>0</v>
      </c>
      <c r="E28" s="20">
        <f t="shared" si="5"/>
        <v>27431136116</v>
      </c>
      <c r="F28" s="21">
        <f t="shared" si="5"/>
        <v>27455843437</v>
      </c>
      <c r="G28" s="21">
        <f t="shared" si="5"/>
        <v>1557549861</v>
      </c>
      <c r="H28" s="21">
        <f t="shared" si="5"/>
        <v>2049675824</v>
      </c>
      <c r="I28" s="21">
        <f t="shared" si="5"/>
        <v>1916131255</v>
      </c>
      <c r="J28" s="21">
        <f t="shared" si="5"/>
        <v>5523356940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5523356940</v>
      </c>
      <c r="X28" s="21">
        <f t="shared" si="5"/>
        <v>6358646913</v>
      </c>
      <c r="Y28" s="21">
        <f t="shared" si="5"/>
        <v>-835289973</v>
      </c>
      <c r="Z28" s="4">
        <f>+IF(X28&lt;&gt;0,+(Y28/X28)*100,0)</f>
        <v>-13.136284879921275</v>
      </c>
      <c r="AA28" s="19">
        <f>SUM(AA29:AA31)</f>
        <v>27455843437</v>
      </c>
    </row>
    <row r="29" spans="1:27" ht="13.5">
      <c r="A29" s="5" t="s">
        <v>33</v>
      </c>
      <c r="B29" s="3"/>
      <c r="C29" s="22">
        <v>2886944001</v>
      </c>
      <c r="D29" s="22"/>
      <c r="E29" s="23">
        <v>4905914174</v>
      </c>
      <c r="F29" s="24">
        <v>4910034571</v>
      </c>
      <c r="G29" s="24">
        <v>270950901</v>
      </c>
      <c r="H29" s="24">
        <v>425758590</v>
      </c>
      <c r="I29" s="24">
        <v>300849661</v>
      </c>
      <c r="J29" s="24">
        <v>997559152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997559152</v>
      </c>
      <c r="X29" s="24">
        <v>1234482201</v>
      </c>
      <c r="Y29" s="24">
        <v>-236923049</v>
      </c>
      <c r="Z29" s="6">
        <v>-19.19</v>
      </c>
      <c r="AA29" s="22">
        <v>4910034571</v>
      </c>
    </row>
    <row r="30" spans="1:27" ht="13.5">
      <c r="A30" s="5" t="s">
        <v>34</v>
      </c>
      <c r="B30" s="3"/>
      <c r="C30" s="25">
        <v>9825385504</v>
      </c>
      <c r="D30" s="25"/>
      <c r="E30" s="26">
        <v>11551473253</v>
      </c>
      <c r="F30" s="27">
        <v>11552424869</v>
      </c>
      <c r="G30" s="27">
        <v>620736578</v>
      </c>
      <c r="H30" s="27">
        <v>750998450</v>
      </c>
      <c r="I30" s="27">
        <v>766540040</v>
      </c>
      <c r="J30" s="27">
        <v>2138275068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2138275068</v>
      </c>
      <c r="X30" s="27">
        <v>2580705795</v>
      </c>
      <c r="Y30" s="27">
        <v>-442430727</v>
      </c>
      <c r="Z30" s="7">
        <v>-17.14</v>
      </c>
      <c r="AA30" s="25">
        <v>11552424869</v>
      </c>
    </row>
    <row r="31" spans="1:27" ht="13.5">
      <c r="A31" s="5" t="s">
        <v>35</v>
      </c>
      <c r="B31" s="3"/>
      <c r="C31" s="22">
        <v>8087768190</v>
      </c>
      <c r="D31" s="22"/>
      <c r="E31" s="23">
        <v>10973748689</v>
      </c>
      <c r="F31" s="24">
        <v>10993383997</v>
      </c>
      <c r="G31" s="24">
        <v>665862382</v>
      </c>
      <c r="H31" s="24">
        <v>872918784</v>
      </c>
      <c r="I31" s="24">
        <v>848741554</v>
      </c>
      <c r="J31" s="24">
        <v>2387522720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2387522720</v>
      </c>
      <c r="X31" s="24">
        <v>2543458917</v>
      </c>
      <c r="Y31" s="24">
        <v>-155936197</v>
      </c>
      <c r="Z31" s="6">
        <v>-6.13</v>
      </c>
      <c r="AA31" s="22">
        <v>10993383997</v>
      </c>
    </row>
    <row r="32" spans="1:27" ht="13.5">
      <c r="A32" s="2" t="s">
        <v>36</v>
      </c>
      <c r="B32" s="3"/>
      <c r="C32" s="19">
        <f aca="true" t="shared" si="6" ref="C32:Y32">SUM(C33:C37)</f>
        <v>21355807943</v>
      </c>
      <c r="D32" s="19">
        <f>SUM(D33:D37)</f>
        <v>0</v>
      </c>
      <c r="E32" s="20">
        <f t="shared" si="6"/>
        <v>27204281458</v>
      </c>
      <c r="F32" s="21">
        <f t="shared" si="6"/>
        <v>27950654223</v>
      </c>
      <c r="G32" s="21">
        <f t="shared" si="6"/>
        <v>1480840919</v>
      </c>
      <c r="H32" s="21">
        <f t="shared" si="6"/>
        <v>2022757288</v>
      </c>
      <c r="I32" s="21">
        <f t="shared" si="6"/>
        <v>2041137220</v>
      </c>
      <c r="J32" s="21">
        <f t="shared" si="6"/>
        <v>5544735427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5544735427</v>
      </c>
      <c r="X32" s="21">
        <f t="shared" si="6"/>
        <v>6048404650</v>
      </c>
      <c r="Y32" s="21">
        <f t="shared" si="6"/>
        <v>-503669223</v>
      </c>
      <c r="Z32" s="4">
        <f>+IF(X32&lt;&gt;0,+(Y32/X32)*100,0)</f>
        <v>-8.327306986644817</v>
      </c>
      <c r="AA32" s="19">
        <f>SUM(AA33:AA37)</f>
        <v>27950654223</v>
      </c>
    </row>
    <row r="33" spans="1:27" ht="13.5">
      <c r="A33" s="5" t="s">
        <v>37</v>
      </c>
      <c r="B33" s="3"/>
      <c r="C33" s="22">
        <v>2759060075</v>
      </c>
      <c r="D33" s="22"/>
      <c r="E33" s="23">
        <v>3890795796</v>
      </c>
      <c r="F33" s="24">
        <v>3891783789</v>
      </c>
      <c r="G33" s="24">
        <v>167829027</v>
      </c>
      <c r="H33" s="24">
        <v>222793960</v>
      </c>
      <c r="I33" s="24">
        <v>215666092</v>
      </c>
      <c r="J33" s="24">
        <v>606289079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606289079</v>
      </c>
      <c r="X33" s="24">
        <v>927210708</v>
      </c>
      <c r="Y33" s="24">
        <v>-320921629</v>
      </c>
      <c r="Z33" s="6">
        <v>-34.61</v>
      </c>
      <c r="AA33" s="22">
        <v>3891783789</v>
      </c>
    </row>
    <row r="34" spans="1:27" ht="13.5">
      <c r="A34" s="5" t="s">
        <v>38</v>
      </c>
      <c r="B34" s="3"/>
      <c r="C34" s="22">
        <v>3684959876</v>
      </c>
      <c r="D34" s="22"/>
      <c r="E34" s="23">
        <v>5006489002</v>
      </c>
      <c r="F34" s="24">
        <v>5010991363</v>
      </c>
      <c r="G34" s="24">
        <v>325679650</v>
      </c>
      <c r="H34" s="24">
        <v>385035793</v>
      </c>
      <c r="I34" s="24">
        <v>418219613</v>
      </c>
      <c r="J34" s="24">
        <v>1128935056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1128935056</v>
      </c>
      <c r="X34" s="24">
        <v>1110333354</v>
      </c>
      <c r="Y34" s="24">
        <v>18601702</v>
      </c>
      <c r="Z34" s="6">
        <v>1.68</v>
      </c>
      <c r="AA34" s="22">
        <v>5010991363</v>
      </c>
    </row>
    <row r="35" spans="1:27" ht="13.5">
      <c r="A35" s="5" t="s">
        <v>39</v>
      </c>
      <c r="B35" s="3"/>
      <c r="C35" s="22">
        <v>7747211455</v>
      </c>
      <c r="D35" s="22"/>
      <c r="E35" s="23">
        <v>9408928867</v>
      </c>
      <c r="F35" s="24">
        <v>10151082213</v>
      </c>
      <c r="G35" s="24">
        <v>542803186</v>
      </c>
      <c r="H35" s="24">
        <v>750555425</v>
      </c>
      <c r="I35" s="24">
        <v>724773116</v>
      </c>
      <c r="J35" s="24">
        <v>2018131727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2018131727</v>
      </c>
      <c r="X35" s="24">
        <v>2147812776</v>
      </c>
      <c r="Y35" s="24">
        <v>-129681049</v>
      </c>
      <c r="Z35" s="6">
        <v>-6.04</v>
      </c>
      <c r="AA35" s="22">
        <v>10151082213</v>
      </c>
    </row>
    <row r="36" spans="1:27" ht="13.5">
      <c r="A36" s="5" t="s">
        <v>40</v>
      </c>
      <c r="B36" s="3"/>
      <c r="C36" s="22">
        <v>3733309769</v>
      </c>
      <c r="D36" s="22"/>
      <c r="E36" s="23">
        <v>5430209397</v>
      </c>
      <c r="F36" s="24">
        <v>5428992927</v>
      </c>
      <c r="G36" s="24">
        <v>173870553</v>
      </c>
      <c r="H36" s="24">
        <v>360449736</v>
      </c>
      <c r="I36" s="24">
        <v>369049873</v>
      </c>
      <c r="J36" s="24">
        <v>903370162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903370162</v>
      </c>
      <c r="X36" s="24">
        <v>982672327</v>
      </c>
      <c r="Y36" s="24">
        <v>-79302165</v>
      </c>
      <c r="Z36" s="6">
        <v>-8.07</v>
      </c>
      <c r="AA36" s="22">
        <v>5428992927</v>
      </c>
    </row>
    <row r="37" spans="1:27" ht="13.5">
      <c r="A37" s="5" t="s">
        <v>41</v>
      </c>
      <c r="B37" s="3"/>
      <c r="C37" s="25">
        <v>3431266768</v>
      </c>
      <c r="D37" s="25"/>
      <c r="E37" s="26">
        <v>3467858396</v>
      </c>
      <c r="F37" s="27">
        <v>3467803931</v>
      </c>
      <c r="G37" s="27">
        <v>270658503</v>
      </c>
      <c r="H37" s="27">
        <v>303922374</v>
      </c>
      <c r="I37" s="27">
        <v>313428526</v>
      </c>
      <c r="J37" s="27">
        <v>888009403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888009403</v>
      </c>
      <c r="X37" s="27">
        <v>880375485</v>
      </c>
      <c r="Y37" s="27">
        <v>7633918</v>
      </c>
      <c r="Z37" s="7">
        <v>0.87</v>
      </c>
      <c r="AA37" s="25">
        <v>3467803931</v>
      </c>
    </row>
    <row r="38" spans="1:27" ht="13.5">
      <c r="A38" s="2" t="s">
        <v>42</v>
      </c>
      <c r="B38" s="8"/>
      <c r="C38" s="19">
        <f aca="true" t="shared" si="7" ref="C38:Y38">SUM(C39:C41)</f>
        <v>11162624469</v>
      </c>
      <c r="D38" s="19">
        <f>SUM(D39:D41)</f>
        <v>0</v>
      </c>
      <c r="E38" s="20">
        <f t="shared" si="7"/>
        <v>16947250859</v>
      </c>
      <c r="F38" s="21">
        <f t="shared" si="7"/>
        <v>16939906856</v>
      </c>
      <c r="G38" s="21">
        <f t="shared" si="7"/>
        <v>876662667</v>
      </c>
      <c r="H38" s="21">
        <f t="shared" si="7"/>
        <v>1237737398</v>
      </c>
      <c r="I38" s="21">
        <f t="shared" si="7"/>
        <v>1103917421</v>
      </c>
      <c r="J38" s="21">
        <f t="shared" si="7"/>
        <v>3218317486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3218317486</v>
      </c>
      <c r="X38" s="21">
        <f t="shared" si="7"/>
        <v>3763333780</v>
      </c>
      <c r="Y38" s="21">
        <f t="shared" si="7"/>
        <v>-545016294</v>
      </c>
      <c r="Z38" s="4">
        <f>+IF(X38&lt;&gt;0,+(Y38/X38)*100,0)</f>
        <v>-14.482273586692063</v>
      </c>
      <c r="AA38" s="19">
        <f>SUM(AA39:AA41)</f>
        <v>16939906856</v>
      </c>
    </row>
    <row r="39" spans="1:27" ht="13.5">
      <c r="A39" s="5" t="s">
        <v>43</v>
      </c>
      <c r="B39" s="3"/>
      <c r="C39" s="22">
        <v>2632415816</v>
      </c>
      <c r="D39" s="22"/>
      <c r="E39" s="23">
        <v>4791725795</v>
      </c>
      <c r="F39" s="24">
        <v>4796302891</v>
      </c>
      <c r="G39" s="24">
        <v>317658679</v>
      </c>
      <c r="H39" s="24">
        <v>320064437</v>
      </c>
      <c r="I39" s="24">
        <v>281876678</v>
      </c>
      <c r="J39" s="24">
        <v>919599794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919599794</v>
      </c>
      <c r="X39" s="24">
        <v>1117023721</v>
      </c>
      <c r="Y39" s="24">
        <v>-197423927</v>
      </c>
      <c r="Z39" s="6">
        <v>-17.67</v>
      </c>
      <c r="AA39" s="22">
        <v>4796302891</v>
      </c>
    </row>
    <row r="40" spans="1:27" ht="13.5">
      <c r="A40" s="5" t="s">
        <v>44</v>
      </c>
      <c r="B40" s="3"/>
      <c r="C40" s="22">
        <v>7878429774</v>
      </c>
      <c r="D40" s="22"/>
      <c r="E40" s="23">
        <v>10977219459</v>
      </c>
      <c r="F40" s="24">
        <v>10963028952</v>
      </c>
      <c r="G40" s="24">
        <v>514219694</v>
      </c>
      <c r="H40" s="24">
        <v>858457772</v>
      </c>
      <c r="I40" s="24">
        <v>762445274</v>
      </c>
      <c r="J40" s="24">
        <v>2135122740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2135122740</v>
      </c>
      <c r="X40" s="24">
        <v>2385988347</v>
      </c>
      <c r="Y40" s="24">
        <v>-250865607</v>
      </c>
      <c r="Z40" s="6">
        <v>-10.51</v>
      </c>
      <c r="AA40" s="22">
        <v>10963028952</v>
      </c>
    </row>
    <row r="41" spans="1:27" ht="13.5">
      <c r="A41" s="5" t="s">
        <v>45</v>
      </c>
      <c r="B41" s="3"/>
      <c r="C41" s="22">
        <v>651778879</v>
      </c>
      <c r="D41" s="22"/>
      <c r="E41" s="23">
        <v>1178305605</v>
      </c>
      <c r="F41" s="24">
        <v>1180575013</v>
      </c>
      <c r="G41" s="24">
        <v>44784294</v>
      </c>
      <c r="H41" s="24">
        <v>59215189</v>
      </c>
      <c r="I41" s="24">
        <v>59595469</v>
      </c>
      <c r="J41" s="24">
        <v>163594952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163594952</v>
      </c>
      <c r="X41" s="24">
        <v>260321712</v>
      </c>
      <c r="Y41" s="24">
        <v>-96726760</v>
      </c>
      <c r="Z41" s="6">
        <v>-37.16</v>
      </c>
      <c r="AA41" s="22">
        <v>1180575013</v>
      </c>
    </row>
    <row r="42" spans="1:27" ht="13.5">
      <c r="A42" s="2" t="s">
        <v>46</v>
      </c>
      <c r="B42" s="8"/>
      <c r="C42" s="19">
        <f aca="true" t="shared" si="8" ref="C42:Y42">SUM(C43:C46)</f>
        <v>64729502466</v>
      </c>
      <c r="D42" s="19">
        <f>SUM(D43:D46)</f>
        <v>0</v>
      </c>
      <c r="E42" s="20">
        <f t="shared" si="8"/>
        <v>89033921959</v>
      </c>
      <c r="F42" s="21">
        <f t="shared" si="8"/>
        <v>89056594240</v>
      </c>
      <c r="G42" s="21">
        <f t="shared" si="8"/>
        <v>6426815184</v>
      </c>
      <c r="H42" s="21">
        <f t="shared" si="8"/>
        <v>9124807116</v>
      </c>
      <c r="I42" s="21">
        <f t="shared" si="8"/>
        <v>7518240104</v>
      </c>
      <c r="J42" s="21">
        <f t="shared" si="8"/>
        <v>23069862404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23069862404</v>
      </c>
      <c r="X42" s="21">
        <f t="shared" si="8"/>
        <v>22862317661</v>
      </c>
      <c r="Y42" s="21">
        <f t="shared" si="8"/>
        <v>207544743</v>
      </c>
      <c r="Z42" s="4">
        <f>+IF(X42&lt;&gt;0,+(Y42/X42)*100,0)</f>
        <v>0.9078027262041025</v>
      </c>
      <c r="AA42" s="19">
        <f>SUM(AA43:AA46)</f>
        <v>89056594240</v>
      </c>
    </row>
    <row r="43" spans="1:27" ht="13.5">
      <c r="A43" s="5" t="s">
        <v>47</v>
      </c>
      <c r="B43" s="3"/>
      <c r="C43" s="22">
        <v>42633681577</v>
      </c>
      <c r="D43" s="22"/>
      <c r="E43" s="23">
        <v>57309445045</v>
      </c>
      <c r="F43" s="24">
        <v>57334392571</v>
      </c>
      <c r="G43" s="24">
        <v>4566074425</v>
      </c>
      <c r="H43" s="24">
        <v>6544223336</v>
      </c>
      <c r="I43" s="24">
        <v>5122543595</v>
      </c>
      <c r="J43" s="24">
        <v>16232841356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16232841356</v>
      </c>
      <c r="X43" s="24">
        <v>15645428130</v>
      </c>
      <c r="Y43" s="24">
        <v>587413226</v>
      </c>
      <c r="Z43" s="6">
        <v>3.75</v>
      </c>
      <c r="AA43" s="22">
        <v>57334392571</v>
      </c>
    </row>
    <row r="44" spans="1:27" ht="13.5">
      <c r="A44" s="5" t="s">
        <v>48</v>
      </c>
      <c r="B44" s="3"/>
      <c r="C44" s="22">
        <v>14442508782</v>
      </c>
      <c r="D44" s="22"/>
      <c r="E44" s="23">
        <v>17582712314</v>
      </c>
      <c r="F44" s="24">
        <v>17558104827</v>
      </c>
      <c r="G44" s="24">
        <v>1099567702</v>
      </c>
      <c r="H44" s="24">
        <v>1676313404</v>
      </c>
      <c r="I44" s="24">
        <v>1448994180</v>
      </c>
      <c r="J44" s="24">
        <v>4224875286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4224875286</v>
      </c>
      <c r="X44" s="24">
        <v>3938881769</v>
      </c>
      <c r="Y44" s="24">
        <v>285993517</v>
      </c>
      <c r="Z44" s="6">
        <v>7.26</v>
      </c>
      <c r="AA44" s="22">
        <v>17558104827</v>
      </c>
    </row>
    <row r="45" spans="1:27" ht="13.5">
      <c r="A45" s="5" t="s">
        <v>49</v>
      </c>
      <c r="B45" s="3"/>
      <c r="C45" s="25">
        <v>2662639311</v>
      </c>
      <c r="D45" s="25"/>
      <c r="E45" s="26">
        <v>7144363645</v>
      </c>
      <c r="F45" s="27">
        <v>7166769854</v>
      </c>
      <c r="G45" s="27">
        <v>371252906</v>
      </c>
      <c r="H45" s="27">
        <v>393613686</v>
      </c>
      <c r="I45" s="27">
        <v>414008530</v>
      </c>
      <c r="J45" s="27">
        <v>1178875122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1178875122</v>
      </c>
      <c r="X45" s="27">
        <v>1666544089</v>
      </c>
      <c r="Y45" s="27">
        <v>-487668967</v>
      </c>
      <c r="Z45" s="7">
        <v>-29.26</v>
      </c>
      <c r="AA45" s="25">
        <v>7166769854</v>
      </c>
    </row>
    <row r="46" spans="1:27" ht="13.5">
      <c r="A46" s="5" t="s">
        <v>50</v>
      </c>
      <c r="B46" s="3"/>
      <c r="C46" s="22">
        <v>4990672796</v>
      </c>
      <c r="D46" s="22"/>
      <c r="E46" s="23">
        <v>6997400955</v>
      </c>
      <c r="F46" s="24">
        <v>6997326988</v>
      </c>
      <c r="G46" s="24">
        <v>389920151</v>
      </c>
      <c r="H46" s="24">
        <v>510656690</v>
      </c>
      <c r="I46" s="24">
        <v>532693799</v>
      </c>
      <c r="J46" s="24">
        <v>1433270640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1433270640</v>
      </c>
      <c r="X46" s="24">
        <v>1611463673</v>
      </c>
      <c r="Y46" s="24">
        <v>-178193033</v>
      </c>
      <c r="Z46" s="6">
        <v>-11.06</v>
      </c>
      <c r="AA46" s="22">
        <v>6997326988</v>
      </c>
    </row>
    <row r="47" spans="1:27" ht="13.5">
      <c r="A47" s="2" t="s">
        <v>51</v>
      </c>
      <c r="B47" s="8" t="s">
        <v>52</v>
      </c>
      <c r="C47" s="19">
        <v>297108431</v>
      </c>
      <c r="D47" s="19"/>
      <c r="E47" s="20">
        <v>998945319</v>
      </c>
      <c r="F47" s="21">
        <v>997212668</v>
      </c>
      <c r="G47" s="21">
        <v>46960300</v>
      </c>
      <c r="H47" s="21">
        <v>36292175</v>
      </c>
      <c r="I47" s="21">
        <v>31905589</v>
      </c>
      <c r="J47" s="21">
        <v>115158064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115158064</v>
      </c>
      <c r="X47" s="21">
        <v>231220278</v>
      </c>
      <c r="Y47" s="21">
        <v>-116062214</v>
      </c>
      <c r="Z47" s="4">
        <v>-50.2</v>
      </c>
      <c r="AA47" s="19">
        <v>997212668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118345141004</v>
      </c>
      <c r="D48" s="40">
        <f>+D28+D32+D38+D42+D47</f>
        <v>0</v>
      </c>
      <c r="E48" s="41">
        <f t="shared" si="9"/>
        <v>161615535711</v>
      </c>
      <c r="F48" s="42">
        <f t="shared" si="9"/>
        <v>162400211424</v>
      </c>
      <c r="G48" s="42">
        <f t="shared" si="9"/>
        <v>10388828931</v>
      </c>
      <c r="H48" s="42">
        <f t="shared" si="9"/>
        <v>14471269801</v>
      </c>
      <c r="I48" s="42">
        <f t="shared" si="9"/>
        <v>12611331589</v>
      </c>
      <c r="J48" s="42">
        <f t="shared" si="9"/>
        <v>37471430321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37471430321</v>
      </c>
      <c r="X48" s="42">
        <f t="shared" si="9"/>
        <v>39263923282</v>
      </c>
      <c r="Y48" s="42">
        <f t="shared" si="9"/>
        <v>-1792492961</v>
      </c>
      <c r="Z48" s="43">
        <f>+IF(X48&lt;&gt;0,+(Y48/X48)*100,0)</f>
        <v>-4.565241603917211</v>
      </c>
      <c r="AA48" s="40">
        <f>+AA28+AA32+AA38+AA42+AA47</f>
        <v>162400211424</v>
      </c>
    </row>
    <row r="49" spans="1:27" ht="13.5">
      <c r="A49" s="14" t="s">
        <v>58</v>
      </c>
      <c r="B49" s="15"/>
      <c r="C49" s="44">
        <f aca="true" t="shared" si="10" ref="C49:Y49">+C25-C48</f>
        <v>10760853299</v>
      </c>
      <c r="D49" s="44">
        <f>+D25-D48</f>
        <v>0</v>
      </c>
      <c r="E49" s="45">
        <f t="shared" si="10"/>
        <v>18883101871</v>
      </c>
      <c r="F49" s="46">
        <f t="shared" si="10"/>
        <v>19120160801</v>
      </c>
      <c r="G49" s="46">
        <f t="shared" si="10"/>
        <v>4714062723</v>
      </c>
      <c r="H49" s="46">
        <f t="shared" si="10"/>
        <v>420594968</v>
      </c>
      <c r="I49" s="46">
        <f t="shared" si="10"/>
        <v>896374024</v>
      </c>
      <c r="J49" s="46">
        <f t="shared" si="10"/>
        <v>6031031715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6031031715</v>
      </c>
      <c r="X49" s="46">
        <f>IF(F25=F48,0,X25-X48)</f>
        <v>6432418859</v>
      </c>
      <c r="Y49" s="46">
        <f t="shared" si="10"/>
        <v>-401387144</v>
      </c>
      <c r="Z49" s="47">
        <f>+IF(X49&lt;&gt;0,+(Y49/X49)*100,0)</f>
        <v>-6.240065406163564</v>
      </c>
      <c r="AA49" s="44">
        <f>+AA25-AA48</f>
        <v>19120160801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1766425338</v>
      </c>
      <c r="F5" s="21">
        <f t="shared" si="0"/>
        <v>1766425338</v>
      </c>
      <c r="G5" s="21">
        <f t="shared" si="0"/>
        <v>222542500</v>
      </c>
      <c r="H5" s="21">
        <f t="shared" si="0"/>
        <v>0</v>
      </c>
      <c r="I5" s="21">
        <f t="shared" si="0"/>
        <v>0</v>
      </c>
      <c r="J5" s="21">
        <f t="shared" si="0"/>
        <v>222542500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222542500</v>
      </c>
      <c r="X5" s="21">
        <f t="shared" si="0"/>
        <v>980778239</v>
      </c>
      <c r="Y5" s="21">
        <f t="shared" si="0"/>
        <v>-758235739</v>
      </c>
      <c r="Z5" s="4">
        <f>+IF(X5&lt;&gt;0,+(Y5/X5)*100,0)</f>
        <v>-77.30960056506719</v>
      </c>
      <c r="AA5" s="19">
        <f>SUM(AA6:AA8)</f>
        <v>1766425338</v>
      </c>
    </row>
    <row r="6" spans="1:27" ht="13.5">
      <c r="A6" s="5" t="s">
        <v>33</v>
      </c>
      <c r="B6" s="3"/>
      <c r="C6" s="22"/>
      <c r="D6" s="22"/>
      <c r="E6" s="23">
        <v>34832401</v>
      </c>
      <c r="F6" s="24">
        <v>34832401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779770</v>
      </c>
      <c r="Y6" s="24">
        <v>-779770</v>
      </c>
      <c r="Z6" s="6">
        <v>-100</v>
      </c>
      <c r="AA6" s="22">
        <v>34832401</v>
      </c>
    </row>
    <row r="7" spans="1:27" ht="13.5">
      <c r="A7" s="5" t="s">
        <v>34</v>
      </c>
      <c r="B7" s="3"/>
      <c r="C7" s="25"/>
      <c r="D7" s="25"/>
      <c r="E7" s="26">
        <v>1719752694</v>
      </c>
      <c r="F7" s="27">
        <v>1719752694</v>
      </c>
      <c r="G7" s="27">
        <v>222512626</v>
      </c>
      <c r="H7" s="27"/>
      <c r="I7" s="27"/>
      <c r="J7" s="27">
        <v>222512626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222512626</v>
      </c>
      <c r="X7" s="27">
        <v>979500937</v>
      </c>
      <c r="Y7" s="27">
        <v>-756988311</v>
      </c>
      <c r="Z7" s="7">
        <v>-77.28</v>
      </c>
      <c r="AA7" s="25">
        <v>1719752694</v>
      </c>
    </row>
    <row r="8" spans="1:27" ht="13.5">
      <c r="A8" s="5" t="s">
        <v>35</v>
      </c>
      <c r="B8" s="3"/>
      <c r="C8" s="22"/>
      <c r="D8" s="22"/>
      <c r="E8" s="23">
        <v>11840243</v>
      </c>
      <c r="F8" s="24">
        <v>11840243</v>
      </c>
      <c r="G8" s="24">
        <v>29874</v>
      </c>
      <c r="H8" s="24"/>
      <c r="I8" s="24"/>
      <c r="J8" s="24">
        <v>29874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29874</v>
      </c>
      <c r="X8" s="24">
        <v>497532</v>
      </c>
      <c r="Y8" s="24">
        <v>-467658</v>
      </c>
      <c r="Z8" s="6">
        <v>-94</v>
      </c>
      <c r="AA8" s="22">
        <v>11840243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215350132</v>
      </c>
      <c r="F9" s="21">
        <f t="shared" si="1"/>
        <v>215350132</v>
      </c>
      <c r="G9" s="21">
        <f t="shared" si="1"/>
        <v>12794597</v>
      </c>
      <c r="H9" s="21">
        <f t="shared" si="1"/>
        <v>0</v>
      </c>
      <c r="I9" s="21">
        <f t="shared" si="1"/>
        <v>0</v>
      </c>
      <c r="J9" s="21">
        <f t="shared" si="1"/>
        <v>12794597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12794597</v>
      </c>
      <c r="X9" s="21">
        <f t="shared" si="1"/>
        <v>25407345</v>
      </c>
      <c r="Y9" s="21">
        <f t="shared" si="1"/>
        <v>-12612748</v>
      </c>
      <c r="Z9" s="4">
        <f>+IF(X9&lt;&gt;0,+(Y9/X9)*100,0)</f>
        <v>-49.64213301311097</v>
      </c>
      <c r="AA9" s="19">
        <f>SUM(AA10:AA14)</f>
        <v>215350132</v>
      </c>
    </row>
    <row r="10" spans="1:27" ht="13.5">
      <c r="A10" s="5" t="s">
        <v>37</v>
      </c>
      <c r="B10" s="3"/>
      <c r="C10" s="22"/>
      <c r="D10" s="22"/>
      <c r="E10" s="23">
        <v>19284363</v>
      </c>
      <c r="F10" s="24">
        <v>19284363</v>
      </c>
      <c r="G10" s="24">
        <v>755747</v>
      </c>
      <c r="H10" s="24"/>
      <c r="I10" s="24"/>
      <c r="J10" s="24">
        <v>755747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755747</v>
      </c>
      <c r="X10" s="24">
        <v>2281897</v>
      </c>
      <c r="Y10" s="24">
        <v>-1526150</v>
      </c>
      <c r="Z10" s="6">
        <v>-66.88</v>
      </c>
      <c r="AA10" s="22">
        <v>19284363</v>
      </c>
    </row>
    <row r="11" spans="1:27" ht="13.5">
      <c r="A11" s="5" t="s">
        <v>38</v>
      </c>
      <c r="B11" s="3"/>
      <c r="C11" s="22"/>
      <c r="D11" s="22"/>
      <c r="E11" s="23">
        <v>5179360</v>
      </c>
      <c r="F11" s="24">
        <v>5179360</v>
      </c>
      <c r="G11" s="24">
        <v>79987</v>
      </c>
      <c r="H11" s="24"/>
      <c r="I11" s="24"/>
      <c r="J11" s="24">
        <v>79987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79987</v>
      </c>
      <c r="X11" s="24">
        <v>459221</v>
      </c>
      <c r="Y11" s="24">
        <v>-379234</v>
      </c>
      <c r="Z11" s="6">
        <v>-82.58</v>
      </c>
      <c r="AA11" s="22">
        <v>5179360</v>
      </c>
    </row>
    <row r="12" spans="1:27" ht="13.5">
      <c r="A12" s="5" t="s">
        <v>39</v>
      </c>
      <c r="B12" s="3"/>
      <c r="C12" s="22"/>
      <c r="D12" s="22"/>
      <c r="E12" s="23">
        <v>82658780</v>
      </c>
      <c r="F12" s="24">
        <v>82658780</v>
      </c>
      <c r="G12" s="24">
        <v>11484383</v>
      </c>
      <c r="H12" s="24"/>
      <c r="I12" s="24"/>
      <c r="J12" s="24">
        <v>11484383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11484383</v>
      </c>
      <c r="X12" s="24">
        <v>22654006</v>
      </c>
      <c r="Y12" s="24">
        <v>-11169623</v>
      </c>
      <c r="Z12" s="6">
        <v>-49.31</v>
      </c>
      <c r="AA12" s="22">
        <v>82658780</v>
      </c>
    </row>
    <row r="13" spans="1:27" ht="13.5">
      <c r="A13" s="5" t="s">
        <v>40</v>
      </c>
      <c r="B13" s="3"/>
      <c r="C13" s="22"/>
      <c r="D13" s="22"/>
      <c r="E13" s="23">
        <v>105579439</v>
      </c>
      <c r="F13" s="24">
        <v>105579439</v>
      </c>
      <c r="G13" s="24">
        <v>80074</v>
      </c>
      <c r="H13" s="24"/>
      <c r="I13" s="24"/>
      <c r="J13" s="24">
        <v>80074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80074</v>
      </c>
      <c r="X13" s="24">
        <v>11465</v>
      </c>
      <c r="Y13" s="24">
        <v>68609</v>
      </c>
      <c r="Z13" s="6">
        <v>598.42</v>
      </c>
      <c r="AA13" s="22">
        <v>105579439</v>
      </c>
    </row>
    <row r="14" spans="1:27" ht="13.5">
      <c r="A14" s="5" t="s">
        <v>41</v>
      </c>
      <c r="B14" s="3"/>
      <c r="C14" s="25"/>
      <c r="D14" s="25"/>
      <c r="E14" s="26">
        <v>2648190</v>
      </c>
      <c r="F14" s="27">
        <v>2648190</v>
      </c>
      <c r="G14" s="27">
        <v>394406</v>
      </c>
      <c r="H14" s="27"/>
      <c r="I14" s="27"/>
      <c r="J14" s="27">
        <v>394406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394406</v>
      </c>
      <c r="X14" s="27">
        <v>756</v>
      </c>
      <c r="Y14" s="27">
        <v>393650</v>
      </c>
      <c r="Z14" s="7">
        <v>52070.11</v>
      </c>
      <c r="AA14" s="25">
        <v>2648190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94341288</v>
      </c>
      <c r="F15" s="21">
        <f t="shared" si="2"/>
        <v>94341288</v>
      </c>
      <c r="G15" s="21">
        <f t="shared" si="2"/>
        <v>9087233</v>
      </c>
      <c r="H15" s="21">
        <f t="shared" si="2"/>
        <v>0</v>
      </c>
      <c r="I15" s="21">
        <f t="shared" si="2"/>
        <v>0</v>
      </c>
      <c r="J15" s="21">
        <f t="shared" si="2"/>
        <v>9087233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9087233</v>
      </c>
      <c r="X15" s="21">
        <f t="shared" si="2"/>
        <v>17804261</v>
      </c>
      <c r="Y15" s="21">
        <f t="shared" si="2"/>
        <v>-8717028</v>
      </c>
      <c r="Z15" s="4">
        <f>+IF(X15&lt;&gt;0,+(Y15/X15)*100,0)</f>
        <v>-48.96034718879936</v>
      </c>
      <c r="AA15" s="19">
        <f>SUM(AA16:AA18)</f>
        <v>94341288</v>
      </c>
    </row>
    <row r="16" spans="1:27" ht="13.5">
      <c r="A16" s="5" t="s">
        <v>43</v>
      </c>
      <c r="B16" s="3"/>
      <c r="C16" s="22"/>
      <c r="D16" s="22"/>
      <c r="E16" s="23">
        <v>24322953</v>
      </c>
      <c r="F16" s="24">
        <v>24322953</v>
      </c>
      <c r="G16" s="24">
        <v>1182744</v>
      </c>
      <c r="H16" s="24"/>
      <c r="I16" s="24"/>
      <c r="J16" s="24">
        <v>1182744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1182744</v>
      </c>
      <c r="X16" s="24">
        <v>2940857</v>
      </c>
      <c r="Y16" s="24">
        <v>-1758113</v>
      </c>
      <c r="Z16" s="6">
        <v>-59.78</v>
      </c>
      <c r="AA16" s="22">
        <v>24322953</v>
      </c>
    </row>
    <row r="17" spans="1:27" ht="13.5">
      <c r="A17" s="5" t="s">
        <v>44</v>
      </c>
      <c r="B17" s="3"/>
      <c r="C17" s="22"/>
      <c r="D17" s="22"/>
      <c r="E17" s="23">
        <v>69657680</v>
      </c>
      <c r="F17" s="24">
        <v>69657680</v>
      </c>
      <c r="G17" s="24">
        <v>7893623</v>
      </c>
      <c r="H17" s="24"/>
      <c r="I17" s="24"/>
      <c r="J17" s="24">
        <v>7893623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7893623</v>
      </c>
      <c r="X17" s="24">
        <v>14830978</v>
      </c>
      <c r="Y17" s="24">
        <v>-6937355</v>
      </c>
      <c r="Z17" s="6">
        <v>-46.78</v>
      </c>
      <c r="AA17" s="22">
        <v>69657680</v>
      </c>
    </row>
    <row r="18" spans="1:27" ht="13.5">
      <c r="A18" s="5" t="s">
        <v>45</v>
      </c>
      <c r="B18" s="3"/>
      <c r="C18" s="22"/>
      <c r="D18" s="22"/>
      <c r="E18" s="23">
        <v>360655</v>
      </c>
      <c r="F18" s="24">
        <v>360655</v>
      </c>
      <c r="G18" s="24">
        <v>10866</v>
      </c>
      <c r="H18" s="24"/>
      <c r="I18" s="24"/>
      <c r="J18" s="24">
        <v>10866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10866</v>
      </c>
      <c r="X18" s="24">
        <v>32426</v>
      </c>
      <c r="Y18" s="24">
        <v>-21560</v>
      </c>
      <c r="Z18" s="6">
        <v>-66.49</v>
      </c>
      <c r="AA18" s="22">
        <v>360655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2660508561</v>
      </c>
      <c r="F19" s="21">
        <f t="shared" si="3"/>
        <v>2660508561</v>
      </c>
      <c r="G19" s="21">
        <f t="shared" si="3"/>
        <v>311203125</v>
      </c>
      <c r="H19" s="21">
        <f t="shared" si="3"/>
        <v>0</v>
      </c>
      <c r="I19" s="21">
        <f t="shared" si="3"/>
        <v>0</v>
      </c>
      <c r="J19" s="21">
        <f t="shared" si="3"/>
        <v>311203125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311203125</v>
      </c>
      <c r="X19" s="21">
        <f t="shared" si="3"/>
        <v>665291232</v>
      </c>
      <c r="Y19" s="21">
        <f t="shared" si="3"/>
        <v>-354088107</v>
      </c>
      <c r="Z19" s="4">
        <f>+IF(X19&lt;&gt;0,+(Y19/X19)*100,0)</f>
        <v>-53.22302323683713</v>
      </c>
      <c r="AA19" s="19">
        <f>SUM(AA20:AA23)</f>
        <v>2660508561</v>
      </c>
    </row>
    <row r="20" spans="1:27" ht="13.5">
      <c r="A20" s="5" t="s">
        <v>47</v>
      </c>
      <c r="B20" s="3"/>
      <c r="C20" s="22"/>
      <c r="D20" s="22"/>
      <c r="E20" s="23">
        <v>1574259739</v>
      </c>
      <c r="F20" s="24">
        <v>1574259739</v>
      </c>
      <c r="G20" s="24">
        <v>24120249</v>
      </c>
      <c r="H20" s="24"/>
      <c r="I20" s="24"/>
      <c r="J20" s="24">
        <v>24120249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24120249</v>
      </c>
      <c r="X20" s="24">
        <v>390921253</v>
      </c>
      <c r="Y20" s="24">
        <v>-366801004</v>
      </c>
      <c r="Z20" s="6">
        <v>-93.83</v>
      </c>
      <c r="AA20" s="22">
        <v>1574259739</v>
      </c>
    </row>
    <row r="21" spans="1:27" ht="13.5">
      <c r="A21" s="5" t="s">
        <v>48</v>
      </c>
      <c r="B21" s="3"/>
      <c r="C21" s="22"/>
      <c r="D21" s="22"/>
      <c r="E21" s="23">
        <v>442170896</v>
      </c>
      <c r="F21" s="24">
        <v>442170896</v>
      </c>
      <c r="G21" s="24">
        <v>67330150</v>
      </c>
      <c r="H21" s="24"/>
      <c r="I21" s="24"/>
      <c r="J21" s="24">
        <v>67330150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67330150</v>
      </c>
      <c r="X21" s="24">
        <v>96635732</v>
      </c>
      <c r="Y21" s="24">
        <v>-29305582</v>
      </c>
      <c r="Z21" s="6">
        <v>-30.33</v>
      </c>
      <c r="AA21" s="22">
        <v>442170896</v>
      </c>
    </row>
    <row r="22" spans="1:27" ht="13.5">
      <c r="A22" s="5" t="s">
        <v>49</v>
      </c>
      <c r="B22" s="3"/>
      <c r="C22" s="25"/>
      <c r="D22" s="25"/>
      <c r="E22" s="26">
        <v>316424026</v>
      </c>
      <c r="F22" s="27">
        <v>316424026</v>
      </c>
      <c r="G22" s="27">
        <v>169274094</v>
      </c>
      <c r="H22" s="27"/>
      <c r="I22" s="27"/>
      <c r="J22" s="27">
        <v>169274094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169274094</v>
      </c>
      <c r="X22" s="27">
        <v>85922799</v>
      </c>
      <c r="Y22" s="27">
        <v>83351295</v>
      </c>
      <c r="Z22" s="7">
        <v>97.01</v>
      </c>
      <c r="AA22" s="25">
        <v>316424026</v>
      </c>
    </row>
    <row r="23" spans="1:27" ht="13.5">
      <c r="A23" s="5" t="s">
        <v>50</v>
      </c>
      <c r="B23" s="3"/>
      <c r="C23" s="22"/>
      <c r="D23" s="22"/>
      <c r="E23" s="23">
        <v>327653900</v>
      </c>
      <c r="F23" s="24">
        <v>327653900</v>
      </c>
      <c r="G23" s="24">
        <v>50478632</v>
      </c>
      <c r="H23" s="24"/>
      <c r="I23" s="24"/>
      <c r="J23" s="24">
        <v>50478632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50478632</v>
      </c>
      <c r="X23" s="24">
        <v>91811448</v>
      </c>
      <c r="Y23" s="24">
        <v>-41332816</v>
      </c>
      <c r="Z23" s="6">
        <v>-45.02</v>
      </c>
      <c r="AA23" s="22">
        <v>327653900</v>
      </c>
    </row>
    <row r="24" spans="1:27" ht="13.5">
      <c r="A24" s="2" t="s">
        <v>51</v>
      </c>
      <c r="B24" s="8" t="s">
        <v>52</v>
      </c>
      <c r="C24" s="19"/>
      <c r="D24" s="19"/>
      <c r="E24" s="20">
        <v>722702144</v>
      </c>
      <c r="F24" s="21">
        <v>722702144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2929130</v>
      </c>
      <c r="Y24" s="21">
        <v>-2929130</v>
      </c>
      <c r="Z24" s="4">
        <v>-100</v>
      </c>
      <c r="AA24" s="19">
        <v>722702144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5459327463</v>
      </c>
      <c r="F25" s="42">
        <f t="shared" si="4"/>
        <v>5459327463</v>
      </c>
      <c r="G25" s="42">
        <f t="shared" si="4"/>
        <v>555627455</v>
      </c>
      <c r="H25" s="42">
        <f t="shared" si="4"/>
        <v>0</v>
      </c>
      <c r="I25" s="42">
        <f t="shared" si="4"/>
        <v>0</v>
      </c>
      <c r="J25" s="42">
        <f t="shared" si="4"/>
        <v>555627455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555627455</v>
      </c>
      <c r="X25" s="42">
        <f t="shared" si="4"/>
        <v>1692210207</v>
      </c>
      <c r="Y25" s="42">
        <f t="shared" si="4"/>
        <v>-1136582752</v>
      </c>
      <c r="Z25" s="43">
        <f>+IF(X25&lt;&gt;0,+(Y25/X25)*100,0)</f>
        <v>-67.1655771427456</v>
      </c>
      <c r="AA25" s="40">
        <f>+AA5+AA9+AA15+AA19+AA24</f>
        <v>5459327463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914226623</v>
      </c>
      <c r="F28" s="21">
        <f t="shared" si="5"/>
        <v>914226623</v>
      </c>
      <c r="G28" s="21">
        <f t="shared" si="5"/>
        <v>60364818</v>
      </c>
      <c r="H28" s="21">
        <f t="shared" si="5"/>
        <v>0</v>
      </c>
      <c r="I28" s="21">
        <f t="shared" si="5"/>
        <v>0</v>
      </c>
      <c r="J28" s="21">
        <f t="shared" si="5"/>
        <v>60364818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60364818</v>
      </c>
      <c r="X28" s="21">
        <f t="shared" si="5"/>
        <v>155266211</v>
      </c>
      <c r="Y28" s="21">
        <f t="shared" si="5"/>
        <v>-94901393</v>
      </c>
      <c r="Z28" s="4">
        <f>+IF(X28&lt;&gt;0,+(Y28/X28)*100,0)</f>
        <v>-61.12172918291926</v>
      </c>
      <c r="AA28" s="19">
        <f>SUM(AA29:AA31)</f>
        <v>914226623</v>
      </c>
    </row>
    <row r="29" spans="1:27" ht="13.5">
      <c r="A29" s="5" t="s">
        <v>33</v>
      </c>
      <c r="B29" s="3"/>
      <c r="C29" s="22"/>
      <c r="D29" s="22"/>
      <c r="E29" s="23">
        <v>177174722</v>
      </c>
      <c r="F29" s="24">
        <v>177174722</v>
      </c>
      <c r="G29" s="24">
        <v>22794908</v>
      </c>
      <c r="H29" s="24"/>
      <c r="I29" s="24"/>
      <c r="J29" s="24">
        <v>22794908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22794908</v>
      </c>
      <c r="X29" s="24">
        <v>42610659</v>
      </c>
      <c r="Y29" s="24">
        <v>-19815751</v>
      </c>
      <c r="Z29" s="6">
        <v>-46.5</v>
      </c>
      <c r="AA29" s="22">
        <v>177174722</v>
      </c>
    </row>
    <row r="30" spans="1:27" ht="13.5">
      <c r="A30" s="5" t="s">
        <v>34</v>
      </c>
      <c r="B30" s="3"/>
      <c r="C30" s="25"/>
      <c r="D30" s="25"/>
      <c r="E30" s="26">
        <v>381615847</v>
      </c>
      <c r="F30" s="27">
        <v>381615847</v>
      </c>
      <c r="G30" s="27">
        <v>23786309</v>
      </c>
      <c r="H30" s="27"/>
      <c r="I30" s="27"/>
      <c r="J30" s="27">
        <v>23786309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23786309</v>
      </c>
      <c r="X30" s="27">
        <v>60540870</v>
      </c>
      <c r="Y30" s="27">
        <v>-36754561</v>
      </c>
      <c r="Z30" s="7">
        <v>-60.71</v>
      </c>
      <c r="AA30" s="25">
        <v>381615847</v>
      </c>
    </row>
    <row r="31" spans="1:27" ht="13.5">
      <c r="A31" s="5" t="s">
        <v>35</v>
      </c>
      <c r="B31" s="3"/>
      <c r="C31" s="22"/>
      <c r="D31" s="22"/>
      <c r="E31" s="23">
        <v>355436054</v>
      </c>
      <c r="F31" s="24">
        <v>355436054</v>
      </c>
      <c r="G31" s="24">
        <v>13783601</v>
      </c>
      <c r="H31" s="24"/>
      <c r="I31" s="24"/>
      <c r="J31" s="24">
        <v>13783601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13783601</v>
      </c>
      <c r="X31" s="24">
        <v>52114682</v>
      </c>
      <c r="Y31" s="24">
        <v>-38331081</v>
      </c>
      <c r="Z31" s="6">
        <v>-73.55</v>
      </c>
      <c r="AA31" s="22">
        <v>355436054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516563050</v>
      </c>
      <c r="F32" s="21">
        <f t="shared" si="6"/>
        <v>516563050</v>
      </c>
      <c r="G32" s="21">
        <f t="shared" si="6"/>
        <v>29510739</v>
      </c>
      <c r="H32" s="21">
        <f t="shared" si="6"/>
        <v>0</v>
      </c>
      <c r="I32" s="21">
        <f t="shared" si="6"/>
        <v>0</v>
      </c>
      <c r="J32" s="21">
        <f t="shared" si="6"/>
        <v>29510739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29510739</v>
      </c>
      <c r="X32" s="21">
        <f t="shared" si="6"/>
        <v>92691747</v>
      </c>
      <c r="Y32" s="21">
        <f t="shared" si="6"/>
        <v>-63181008</v>
      </c>
      <c r="Z32" s="4">
        <f>+IF(X32&lt;&gt;0,+(Y32/X32)*100,0)</f>
        <v>-68.16249563189267</v>
      </c>
      <c r="AA32" s="19">
        <f>SUM(AA33:AA37)</f>
        <v>516563050</v>
      </c>
    </row>
    <row r="33" spans="1:27" ht="13.5">
      <c r="A33" s="5" t="s">
        <v>37</v>
      </c>
      <c r="B33" s="3"/>
      <c r="C33" s="22"/>
      <c r="D33" s="22"/>
      <c r="E33" s="23">
        <v>91961633</v>
      </c>
      <c r="F33" s="24">
        <v>91961633</v>
      </c>
      <c r="G33" s="24">
        <v>7470988</v>
      </c>
      <c r="H33" s="24"/>
      <c r="I33" s="24"/>
      <c r="J33" s="24">
        <v>7470988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7470988</v>
      </c>
      <c r="X33" s="24">
        <v>17652546</v>
      </c>
      <c r="Y33" s="24">
        <v>-10181558</v>
      </c>
      <c r="Z33" s="6">
        <v>-57.68</v>
      </c>
      <c r="AA33" s="22">
        <v>91961633</v>
      </c>
    </row>
    <row r="34" spans="1:27" ht="13.5">
      <c r="A34" s="5" t="s">
        <v>38</v>
      </c>
      <c r="B34" s="3"/>
      <c r="C34" s="22"/>
      <c r="D34" s="22"/>
      <c r="E34" s="23">
        <v>67076699</v>
      </c>
      <c r="F34" s="24">
        <v>67076699</v>
      </c>
      <c r="G34" s="24">
        <v>4263483</v>
      </c>
      <c r="H34" s="24"/>
      <c r="I34" s="24"/>
      <c r="J34" s="24">
        <v>4263483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4263483</v>
      </c>
      <c r="X34" s="24">
        <v>14830726</v>
      </c>
      <c r="Y34" s="24">
        <v>-10567243</v>
      </c>
      <c r="Z34" s="6">
        <v>-71.25</v>
      </c>
      <c r="AA34" s="22">
        <v>67076699</v>
      </c>
    </row>
    <row r="35" spans="1:27" ht="13.5">
      <c r="A35" s="5" t="s">
        <v>39</v>
      </c>
      <c r="B35" s="3"/>
      <c r="C35" s="22"/>
      <c r="D35" s="22"/>
      <c r="E35" s="23">
        <v>198663199</v>
      </c>
      <c r="F35" s="24">
        <v>198663199</v>
      </c>
      <c r="G35" s="24">
        <v>14361835</v>
      </c>
      <c r="H35" s="24"/>
      <c r="I35" s="24"/>
      <c r="J35" s="24">
        <v>14361835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14361835</v>
      </c>
      <c r="X35" s="24">
        <v>38875690</v>
      </c>
      <c r="Y35" s="24">
        <v>-24513855</v>
      </c>
      <c r="Z35" s="6">
        <v>-63.06</v>
      </c>
      <c r="AA35" s="22">
        <v>198663199</v>
      </c>
    </row>
    <row r="36" spans="1:27" ht="13.5">
      <c r="A36" s="5" t="s">
        <v>40</v>
      </c>
      <c r="B36" s="3"/>
      <c r="C36" s="22"/>
      <c r="D36" s="22"/>
      <c r="E36" s="23">
        <v>128987728</v>
      </c>
      <c r="F36" s="24">
        <v>128987728</v>
      </c>
      <c r="G36" s="24">
        <v>1635418</v>
      </c>
      <c r="H36" s="24"/>
      <c r="I36" s="24"/>
      <c r="J36" s="24">
        <v>1635418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1635418</v>
      </c>
      <c r="X36" s="24">
        <v>15314179</v>
      </c>
      <c r="Y36" s="24">
        <v>-13678761</v>
      </c>
      <c r="Z36" s="6">
        <v>-89.32</v>
      </c>
      <c r="AA36" s="22">
        <v>128987728</v>
      </c>
    </row>
    <row r="37" spans="1:27" ht="13.5">
      <c r="A37" s="5" t="s">
        <v>41</v>
      </c>
      <c r="B37" s="3"/>
      <c r="C37" s="25"/>
      <c r="D37" s="25"/>
      <c r="E37" s="26">
        <v>29873791</v>
      </c>
      <c r="F37" s="27">
        <v>29873791</v>
      </c>
      <c r="G37" s="27">
        <v>1779015</v>
      </c>
      <c r="H37" s="27"/>
      <c r="I37" s="27"/>
      <c r="J37" s="27">
        <v>1779015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1779015</v>
      </c>
      <c r="X37" s="27">
        <v>6018606</v>
      </c>
      <c r="Y37" s="27">
        <v>-4239591</v>
      </c>
      <c r="Z37" s="7">
        <v>-70.44</v>
      </c>
      <c r="AA37" s="25">
        <v>29873791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822108676</v>
      </c>
      <c r="F38" s="21">
        <f t="shared" si="7"/>
        <v>822108676</v>
      </c>
      <c r="G38" s="21">
        <f t="shared" si="7"/>
        <v>22551064</v>
      </c>
      <c r="H38" s="21">
        <f t="shared" si="7"/>
        <v>0</v>
      </c>
      <c r="I38" s="21">
        <f t="shared" si="7"/>
        <v>0</v>
      </c>
      <c r="J38" s="21">
        <f t="shared" si="7"/>
        <v>22551064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22551064</v>
      </c>
      <c r="X38" s="21">
        <f t="shared" si="7"/>
        <v>68385332</v>
      </c>
      <c r="Y38" s="21">
        <f t="shared" si="7"/>
        <v>-45834268</v>
      </c>
      <c r="Z38" s="4">
        <f>+IF(X38&lt;&gt;0,+(Y38/X38)*100,0)</f>
        <v>-67.02353656775402</v>
      </c>
      <c r="AA38" s="19">
        <f>SUM(AA39:AA41)</f>
        <v>822108676</v>
      </c>
    </row>
    <row r="39" spans="1:27" ht="13.5">
      <c r="A39" s="5" t="s">
        <v>43</v>
      </c>
      <c r="B39" s="3"/>
      <c r="C39" s="22"/>
      <c r="D39" s="22"/>
      <c r="E39" s="23">
        <v>202734978</v>
      </c>
      <c r="F39" s="24">
        <v>202734978</v>
      </c>
      <c r="G39" s="24">
        <v>12678035</v>
      </c>
      <c r="H39" s="24"/>
      <c r="I39" s="24"/>
      <c r="J39" s="24">
        <v>12678035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12678035</v>
      </c>
      <c r="X39" s="24">
        <v>20612887</v>
      </c>
      <c r="Y39" s="24">
        <v>-7934852</v>
      </c>
      <c r="Z39" s="6">
        <v>-38.49</v>
      </c>
      <c r="AA39" s="22">
        <v>202734978</v>
      </c>
    </row>
    <row r="40" spans="1:27" ht="13.5">
      <c r="A40" s="5" t="s">
        <v>44</v>
      </c>
      <c r="B40" s="3"/>
      <c r="C40" s="22"/>
      <c r="D40" s="22"/>
      <c r="E40" s="23">
        <v>529388011</v>
      </c>
      <c r="F40" s="24">
        <v>529388011</v>
      </c>
      <c r="G40" s="24">
        <v>3499611</v>
      </c>
      <c r="H40" s="24"/>
      <c r="I40" s="24"/>
      <c r="J40" s="24">
        <v>3499611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3499611</v>
      </c>
      <c r="X40" s="24">
        <v>26174382</v>
      </c>
      <c r="Y40" s="24">
        <v>-22674771</v>
      </c>
      <c r="Z40" s="6">
        <v>-86.63</v>
      </c>
      <c r="AA40" s="22">
        <v>529388011</v>
      </c>
    </row>
    <row r="41" spans="1:27" ht="13.5">
      <c r="A41" s="5" t="s">
        <v>45</v>
      </c>
      <c r="B41" s="3"/>
      <c r="C41" s="22"/>
      <c r="D41" s="22"/>
      <c r="E41" s="23">
        <v>89985687</v>
      </c>
      <c r="F41" s="24">
        <v>89985687</v>
      </c>
      <c r="G41" s="24">
        <v>6373418</v>
      </c>
      <c r="H41" s="24"/>
      <c r="I41" s="24"/>
      <c r="J41" s="24">
        <v>6373418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6373418</v>
      </c>
      <c r="X41" s="24">
        <v>21598063</v>
      </c>
      <c r="Y41" s="24">
        <v>-15224645</v>
      </c>
      <c r="Z41" s="6">
        <v>-70.49</v>
      </c>
      <c r="AA41" s="22">
        <v>89985687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2478112498</v>
      </c>
      <c r="F42" s="21">
        <f t="shared" si="8"/>
        <v>2478112498</v>
      </c>
      <c r="G42" s="21">
        <f t="shared" si="8"/>
        <v>256635911</v>
      </c>
      <c r="H42" s="21">
        <f t="shared" si="8"/>
        <v>0</v>
      </c>
      <c r="I42" s="21">
        <f t="shared" si="8"/>
        <v>0</v>
      </c>
      <c r="J42" s="21">
        <f t="shared" si="8"/>
        <v>256635911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256635911</v>
      </c>
      <c r="X42" s="21">
        <f t="shared" si="8"/>
        <v>483176882</v>
      </c>
      <c r="Y42" s="21">
        <f t="shared" si="8"/>
        <v>-226540971</v>
      </c>
      <c r="Z42" s="4">
        <f>+IF(X42&lt;&gt;0,+(Y42/X42)*100,0)</f>
        <v>-46.88572227675413</v>
      </c>
      <c r="AA42" s="19">
        <f>SUM(AA43:AA46)</f>
        <v>2478112498</v>
      </c>
    </row>
    <row r="43" spans="1:27" ht="13.5">
      <c r="A43" s="5" t="s">
        <v>47</v>
      </c>
      <c r="B43" s="3"/>
      <c r="C43" s="22"/>
      <c r="D43" s="22"/>
      <c r="E43" s="23">
        <v>1410104825</v>
      </c>
      <c r="F43" s="24">
        <v>1410104825</v>
      </c>
      <c r="G43" s="24">
        <v>175372035</v>
      </c>
      <c r="H43" s="24"/>
      <c r="I43" s="24"/>
      <c r="J43" s="24">
        <v>175372035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175372035</v>
      </c>
      <c r="X43" s="24">
        <v>335789312</v>
      </c>
      <c r="Y43" s="24">
        <v>-160417277</v>
      </c>
      <c r="Z43" s="6">
        <v>-47.77</v>
      </c>
      <c r="AA43" s="22">
        <v>1410104825</v>
      </c>
    </row>
    <row r="44" spans="1:27" ht="13.5">
      <c r="A44" s="5" t="s">
        <v>48</v>
      </c>
      <c r="B44" s="3"/>
      <c r="C44" s="22"/>
      <c r="D44" s="22"/>
      <c r="E44" s="23">
        <v>444306927</v>
      </c>
      <c r="F44" s="24">
        <v>444306927</v>
      </c>
      <c r="G44" s="24">
        <v>36905571</v>
      </c>
      <c r="H44" s="24"/>
      <c r="I44" s="24"/>
      <c r="J44" s="24">
        <v>36905571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36905571</v>
      </c>
      <c r="X44" s="24">
        <v>75122364</v>
      </c>
      <c r="Y44" s="24">
        <v>-38216793</v>
      </c>
      <c r="Z44" s="6">
        <v>-50.87</v>
      </c>
      <c r="AA44" s="22">
        <v>444306927</v>
      </c>
    </row>
    <row r="45" spans="1:27" ht="13.5">
      <c r="A45" s="5" t="s">
        <v>49</v>
      </c>
      <c r="B45" s="3"/>
      <c r="C45" s="25"/>
      <c r="D45" s="25"/>
      <c r="E45" s="26">
        <v>333142577</v>
      </c>
      <c r="F45" s="27">
        <v>333142577</v>
      </c>
      <c r="G45" s="27">
        <v>27955440</v>
      </c>
      <c r="H45" s="27"/>
      <c r="I45" s="27"/>
      <c r="J45" s="27">
        <v>27955440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27955440</v>
      </c>
      <c r="X45" s="27">
        <v>31066987</v>
      </c>
      <c r="Y45" s="27">
        <v>-3111547</v>
      </c>
      <c r="Z45" s="7">
        <v>-10.02</v>
      </c>
      <c r="AA45" s="25">
        <v>333142577</v>
      </c>
    </row>
    <row r="46" spans="1:27" ht="13.5">
      <c r="A46" s="5" t="s">
        <v>50</v>
      </c>
      <c r="B46" s="3"/>
      <c r="C46" s="22"/>
      <c r="D46" s="22"/>
      <c r="E46" s="23">
        <v>290558169</v>
      </c>
      <c r="F46" s="24">
        <v>290558169</v>
      </c>
      <c r="G46" s="24">
        <v>16402865</v>
      </c>
      <c r="H46" s="24"/>
      <c r="I46" s="24"/>
      <c r="J46" s="24">
        <v>16402865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16402865</v>
      </c>
      <c r="X46" s="24">
        <v>41198219</v>
      </c>
      <c r="Y46" s="24">
        <v>-24795354</v>
      </c>
      <c r="Z46" s="6">
        <v>-60.19</v>
      </c>
      <c r="AA46" s="22">
        <v>290558169</v>
      </c>
    </row>
    <row r="47" spans="1:27" ht="13.5">
      <c r="A47" s="2" t="s">
        <v>51</v>
      </c>
      <c r="B47" s="8" t="s">
        <v>52</v>
      </c>
      <c r="C47" s="19"/>
      <c r="D47" s="19"/>
      <c r="E47" s="20">
        <v>15894617</v>
      </c>
      <c r="F47" s="21">
        <v>15894617</v>
      </c>
      <c r="G47" s="21">
        <v>836374</v>
      </c>
      <c r="H47" s="21"/>
      <c r="I47" s="21"/>
      <c r="J47" s="21">
        <v>836374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836374</v>
      </c>
      <c r="X47" s="21">
        <v>3122509</v>
      </c>
      <c r="Y47" s="21">
        <v>-2286135</v>
      </c>
      <c r="Z47" s="4">
        <v>-73.21</v>
      </c>
      <c r="AA47" s="19">
        <v>15894617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4746905464</v>
      </c>
      <c r="F48" s="42">
        <f t="shared" si="9"/>
        <v>4746905464</v>
      </c>
      <c r="G48" s="42">
        <f t="shared" si="9"/>
        <v>369898906</v>
      </c>
      <c r="H48" s="42">
        <f t="shared" si="9"/>
        <v>0</v>
      </c>
      <c r="I48" s="42">
        <f t="shared" si="9"/>
        <v>0</v>
      </c>
      <c r="J48" s="42">
        <f t="shared" si="9"/>
        <v>369898906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369898906</v>
      </c>
      <c r="X48" s="42">
        <f t="shared" si="9"/>
        <v>802642681</v>
      </c>
      <c r="Y48" s="42">
        <f t="shared" si="9"/>
        <v>-432743775</v>
      </c>
      <c r="Z48" s="43">
        <f>+IF(X48&lt;&gt;0,+(Y48/X48)*100,0)</f>
        <v>-53.914872114805966</v>
      </c>
      <c r="AA48" s="40">
        <f>+AA28+AA32+AA38+AA42+AA47</f>
        <v>4746905464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712421999</v>
      </c>
      <c r="F49" s="46">
        <f t="shared" si="10"/>
        <v>712421999</v>
      </c>
      <c r="G49" s="46">
        <f t="shared" si="10"/>
        <v>185728549</v>
      </c>
      <c r="H49" s="46">
        <f t="shared" si="10"/>
        <v>0</v>
      </c>
      <c r="I49" s="46">
        <f t="shared" si="10"/>
        <v>0</v>
      </c>
      <c r="J49" s="46">
        <f t="shared" si="10"/>
        <v>185728549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185728549</v>
      </c>
      <c r="X49" s="46">
        <f>IF(F25=F48,0,X25-X48)</f>
        <v>889567526</v>
      </c>
      <c r="Y49" s="46">
        <f t="shared" si="10"/>
        <v>-703838977</v>
      </c>
      <c r="Z49" s="47">
        <f>+IF(X49&lt;&gt;0,+(Y49/X49)*100,0)</f>
        <v>-79.12147829461121</v>
      </c>
      <c r="AA49" s="44">
        <f>+AA25-AA48</f>
        <v>712421999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2375816671</v>
      </c>
      <c r="D5" s="19">
        <f>SUM(D6:D8)</f>
        <v>0</v>
      </c>
      <c r="E5" s="20">
        <f t="shared" si="0"/>
        <v>2329052070</v>
      </c>
      <c r="F5" s="21">
        <f t="shared" si="0"/>
        <v>2329052070</v>
      </c>
      <c r="G5" s="21">
        <f t="shared" si="0"/>
        <v>319725500</v>
      </c>
      <c r="H5" s="21">
        <f t="shared" si="0"/>
        <v>223982919</v>
      </c>
      <c r="I5" s="21">
        <f t="shared" si="0"/>
        <v>128985414</v>
      </c>
      <c r="J5" s="21">
        <f t="shared" si="0"/>
        <v>672693833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672693833</v>
      </c>
      <c r="X5" s="21">
        <f t="shared" si="0"/>
        <v>646484067</v>
      </c>
      <c r="Y5" s="21">
        <f t="shared" si="0"/>
        <v>26209766</v>
      </c>
      <c r="Z5" s="4">
        <f>+IF(X5&lt;&gt;0,+(Y5/X5)*100,0)</f>
        <v>4.054201385291063</v>
      </c>
      <c r="AA5" s="19">
        <f>SUM(AA6:AA8)</f>
        <v>2329052070</v>
      </c>
    </row>
    <row r="6" spans="1:27" ht="13.5">
      <c r="A6" s="5" t="s">
        <v>33</v>
      </c>
      <c r="B6" s="3"/>
      <c r="C6" s="22">
        <v>272139</v>
      </c>
      <c r="D6" s="22"/>
      <c r="E6" s="23">
        <v>36430</v>
      </c>
      <c r="F6" s="24">
        <v>36430</v>
      </c>
      <c r="G6" s="24">
        <v>5008</v>
      </c>
      <c r="H6" s="24">
        <v>78460</v>
      </c>
      <c r="I6" s="24">
        <v>7871</v>
      </c>
      <c r="J6" s="24">
        <v>91339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91339</v>
      </c>
      <c r="X6" s="24">
        <v>9715</v>
      </c>
      <c r="Y6" s="24">
        <v>81624</v>
      </c>
      <c r="Z6" s="6">
        <v>840.19</v>
      </c>
      <c r="AA6" s="22">
        <v>36430</v>
      </c>
    </row>
    <row r="7" spans="1:27" ht="13.5">
      <c r="A7" s="5" t="s">
        <v>34</v>
      </c>
      <c r="B7" s="3"/>
      <c r="C7" s="25">
        <v>2361952796</v>
      </c>
      <c r="D7" s="25"/>
      <c r="E7" s="26">
        <v>2304696310</v>
      </c>
      <c r="F7" s="27">
        <v>2304696310</v>
      </c>
      <c r="G7" s="27">
        <v>317727954</v>
      </c>
      <c r="H7" s="27">
        <v>219292959</v>
      </c>
      <c r="I7" s="27">
        <v>127092521</v>
      </c>
      <c r="J7" s="27">
        <v>664113434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664113434</v>
      </c>
      <c r="X7" s="27">
        <v>644158000</v>
      </c>
      <c r="Y7" s="27">
        <v>19955434</v>
      </c>
      <c r="Z7" s="7">
        <v>3.1</v>
      </c>
      <c r="AA7" s="25">
        <v>2304696310</v>
      </c>
    </row>
    <row r="8" spans="1:27" ht="13.5">
      <c r="A8" s="5" t="s">
        <v>35</v>
      </c>
      <c r="B8" s="3"/>
      <c r="C8" s="22">
        <v>13591736</v>
      </c>
      <c r="D8" s="22"/>
      <c r="E8" s="23">
        <v>24319330</v>
      </c>
      <c r="F8" s="24">
        <v>24319330</v>
      </c>
      <c r="G8" s="24">
        <v>1992538</v>
      </c>
      <c r="H8" s="24">
        <v>4611500</v>
      </c>
      <c r="I8" s="24">
        <v>1885022</v>
      </c>
      <c r="J8" s="24">
        <v>8489060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8489060</v>
      </c>
      <c r="X8" s="24">
        <v>2316352</v>
      </c>
      <c r="Y8" s="24">
        <v>6172708</v>
      </c>
      <c r="Z8" s="6">
        <v>266.48</v>
      </c>
      <c r="AA8" s="22">
        <v>24319330</v>
      </c>
    </row>
    <row r="9" spans="1:27" ht="13.5">
      <c r="A9" s="2" t="s">
        <v>36</v>
      </c>
      <c r="B9" s="3"/>
      <c r="C9" s="19">
        <f aca="true" t="shared" si="1" ref="C9:Y9">SUM(C10:C14)</f>
        <v>594790937</v>
      </c>
      <c r="D9" s="19">
        <f>SUM(D10:D14)</f>
        <v>0</v>
      </c>
      <c r="E9" s="20">
        <f t="shared" si="1"/>
        <v>471066341</v>
      </c>
      <c r="F9" s="21">
        <f t="shared" si="1"/>
        <v>471066341</v>
      </c>
      <c r="G9" s="21">
        <f t="shared" si="1"/>
        <v>6949725</v>
      </c>
      <c r="H9" s="21">
        <f t="shared" si="1"/>
        <v>-121925374</v>
      </c>
      <c r="I9" s="21">
        <f t="shared" si="1"/>
        <v>32932111</v>
      </c>
      <c r="J9" s="21">
        <f t="shared" si="1"/>
        <v>-82043538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-82043538</v>
      </c>
      <c r="X9" s="21">
        <f t="shared" si="1"/>
        <v>68892677</v>
      </c>
      <c r="Y9" s="21">
        <f t="shared" si="1"/>
        <v>-150936215</v>
      </c>
      <c r="Z9" s="4">
        <f>+IF(X9&lt;&gt;0,+(Y9/X9)*100,0)</f>
        <v>-219.0889098416077</v>
      </c>
      <c r="AA9" s="19">
        <f>SUM(AA10:AA14)</f>
        <v>471066341</v>
      </c>
    </row>
    <row r="10" spans="1:27" ht="13.5">
      <c r="A10" s="5" t="s">
        <v>37</v>
      </c>
      <c r="B10" s="3"/>
      <c r="C10" s="22">
        <v>24880529</v>
      </c>
      <c r="D10" s="22"/>
      <c r="E10" s="23">
        <v>19921700</v>
      </c>
      <c r="F10" s="24">
        <v>19921700</v>
      </c>
      <c r="G10" s="24">
        <v>1188927</v>
      </c>
      <c r="H10" s="24">
        <v>2498704</v>
      </c>
      <c r="I10" s="24">
        <v>994186</v>
      </c>
      <c r="J10" s="24">
        <v>4681817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4681817</v>
      </c>
      <c r="X10" s="24">
        <v>4334148</v>
      </c>
      <c r="Y10" s="24">
        <v>347669</v>
      </c>
      <c r="Z10" s="6">
        <v>8.02</v>
      </c>
      <c r="AA10" s="22">
        <v>19921700</v>
      </c>
    </row>
    <row r="11" spans="1:27" ht="13.5">
      <c r="A11" s="5" t="s">
        <v>38</v>
      </c>
      <c r="B11" s="3"/>
      <c r="C11" s="22">
        <v>23273152</v>
      </c>
      <c r="D11" s="22"/>
      <c r="E11" s="23">
        <v>27488250</v>
      </c>
      <c r="F11" s="24">
        <v>27488250</v>
      </c>
      <c r="G11" s="24">
        <v>124574</v>
      </c>
      <c r="H11" s="24">
        <v>7605696</v>
      </c>
      <c r="I11" s="24">
        <v>391734</v>
      </c>
      <c r="J11" s="24">
        <v>8122004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8122004</v>
      </c>
      <c r="X11" s="24">
        <v>7881451</v>
      </c>
      <c r="Y11" s="24">
        <v>240553</v>
      </c>
      <c r="Z11" s="6">
        <v>3.05</v>
      </c>
      <c r="AA11" s="22">
        <v>27488250</v>
      </c>
    </row>
    <row r="12" spans="1:27" ht="13.5">
      <c r="A12" s="5" t="s">
        <v>39</v>
      </c>
      <c r="B12" s="3"/>
      <c r="C12" s="22">
        <v>13753828</v>
      </c>
      <c r="D12" s="22"/>
      <c r="E12" s="23">
        <v>36640601</v>
      </c>
      <c r="F12" s="24">
        <v>36640601</v>
      </c>
      <c r="G12" s="24">
        <v>1772941</v>
      </c>
      <c r="H12" s="24">
        <v>-932072</v>
      </c>
      <c r="I12" s="24">
        <v>2258169</v>
      </c>
      <c r="J12" s="24">
        <v>3099038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3099038</v>
      </c>
      <c r="X12" s="24">
        <v>4802785</v>
      </c>
      <c r="Y12" s="24">
        <v>-1703747</v>
      </c>
      <c r="Z12" s="6">
        <v>-35.47</v>
      </c>
      <c r="AA12" s="22">
        <v>36640601</v>
      </c>
    </row>
    <row r="13" spans="1:27" ht="13.5">
      <c r="A13" s="5" t="s">
        <v>40</v>
      </c>
      <c r="B13" s="3"/>
      <c r="C13" s="22">
        <v>525909169</v>
      </c>
      <c r="D13" s="22"/>
      <c r="E13" s="23">
        <v>386009460</v>
      </c>
      <c r="F13" s="24">
        <v>386009460</v>
      </c>
      <c r="G13" s="24">
        <v>3840514</v>
      </c>
      <c r="H13" s="24">
        <v>-131101558</v>
      </c>
      <c r="I13" s="24">
        <v>29283924</v>
      </c>
      <c r="J13" s="24">
        <v>-97977120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-97977120</v>
      </c>
      <c r="X13" s="24">
        <v>51837249</v>
      </c>
      <c r="Y13" s="24">
        <v>-149814369</v>
      </c>
      <c r="Z13" s="6">
        <v>-289.01</v>
      </c>
      <c r="AA13" s="22">
        <v>386009460</v>
      </c>
    </row>
    <row r="14" spans="1:27" ht="13.5">
      <c r="A14" s="5" t="s">
        <v>41</v>
      </c>
      <c r="B14" s="3"/>
      <c r="C14" s="25">
        <v>6974259</v>
      </c>
      <c r="D14" s="25"/>
      <c r="E14" s="26">
        <v>1006330</v>
      </c>
      <c r="F14" s="27">
        <v>1006330</v>
      </c>
      <c r="G14" s="27">
        <v>22769</v>
      </c>
      <c r="H14" s="27">
        <v>3856</v>
      </c>
      <c r="I14" s="27">
        <v>4098</v>
      </c>
      <c r="J14" s="27">
        <v>30723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30723</v>
      </c>
      <c r="X14" s="27">
        <v>37044</v>
      </c>
      <c r="Y14" s="27">
        <v>-6321</v>
      </c>
      <c r="Z14" s="7">
        <v>-17.06</v>
      </c>
      <c r="AA14" s="25">
        <v>1006330</v>
      </c>
    </row>
    <row r="15" spans="1:27" ht="13.5">
      <c r="A15" s="2" t="s">
        <v>42</v>
      </c>
      <c r="B15" s="8"/>
      <c r="C15" s="19">
        <f aca="true" t="shared" si="2" ref="C15:Y15">SUM(C16:C18)</f>
        <v>763567560</v>
      </c>
      <c r="D15" s="19">
        <f>SUM(D16:D18)</f>
        <v>0</v>
      </c>
      <c r="E15" s="20">
        <f t="shared" si="2"/>
        <v>707209558</v>
      </c>
      <c r="F15" s="21">
        <f t="shared" si="2"/>
        <v>707209558</v>
      </c>
      <c r="G15" s="21">
        <f t="shared" si="2"/>
        <v>61745935</v>
      </c>
      <c r="H15" s="21">
        <f t="shared" si="2"/>
        <v>38305971</v>
      </c>
      <c r="I15" s="21">
        <f t="shared" si="2"/>
        <v>26856624</v>
      </c>
      <c r="J15" s="21">
        <f t="shared" si="2"/>
        <v>126908530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126908530</v>
      </c>
      <c r="X15" s="21">
        <f t="shared" si="2"/>
        <v>149432338</v>
      </c>
      <c r="Y15" s="21">
        <f t="shared" si="2"/>
        <v>-22523808</v>
      </c>
      <c r="Z15" s="4">
        <f>+IF(X15&lt;&gt;0,+(Y15/X15)*100,0)</f>
        <v>-15.072914137233134</v>
      </c>
      <c r="AA15" s="19">
        <f>SUM(AA16:AA18)</f>
        <v>707209558</v>
      </c>
    </row>
    <row r="16" spans="1:27" ht="13.5">
      <c r="A16" s="5" t="s">
        <v>43</v>
      </c>
      <c r="B16" s="3"/>
      <c r="C16" s="22">
        <v>213486737</v>
      </c>
      <c r="D16" s="22"/>
      <c r="E16" s="23">
        <v>403800758</v>
      </c>
      <c r="F16" s="24">
        <v>403800758</v>
      </c>
      <c r="G16" s="24">
        <v>8254600</v>
      </c>
      <c r="H16" s="24">
        <v>34813114</v>
      </c>
      <c r="I16" s="24">
        <v>1538123</v>
      </c>
      <c r="J16" s="24">
        <v>44605837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44605837</v>
      </c>
      <c r="X16" s="24">
        <v>84915982</v>
      </c>
      <c r="Y16" s="24">
        <v>-40310145</v>
      </c>
      <c r="Z16" s="6">
        <v>-47.47</v>
      </c>
      <c r="AA16" s="22">
        <v>403800758</v>
      </c>
    </row>
    <row r="17" spans="1:27" ht="13.5">
      <c r="A17" s="5" t="s">
        <v>44</v>
      </c>
      <c r="B17" s="3"/>
      <c r="C17" s="22">
        <v>541217233</v>
      </c>
      <c r="D17" s="22"/>
      <c r="E17" s="23">
        <v>298200100</v>
      </c>
      <c r="F17" s="24">
        <v>298200100</v>
      </c>
      <c r="G17" s="24">
        <v>53174959</v>
      </c>
      <c r="H17" s="24">
        <v>3203711</v>
      </c>
      <c r="I17" s="24">
        <v>24774820</v>
      </c>
      <c r="J17" s="24">
        <v>81153490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81153490</v>
      </c>
      <c r="X17" s="24">
        <v>63322243</v>
      </c>
      <c r="Y17" s="24">
        <v>17831247</v>
      </c>
      <c r="Z17" s="6">
        <v>28.16</v>
      </c>
      <c r="AA17" s="22">
        <v>298200100</v>
      </c>
    </row>
    <row r="18" spans="1:27" ht="13.5">
      <c r="A18" s="5" t="s">
        <v>45</v>
      </c>
      <c r="B18" s="3"/>
      <c r="C18" s="22">
        <v>8863590</v>
      </c>
      <c r="D18" s="22"/>
      <c r="E18" s="23">
        <v>5208700</v>
      </c>
      <c r="F18" s="24">
        <v>5208700</v>
      </c>
      <c r="G18" s="24">
        <v>316376</v>
      </c>
      <c r="H18" s="24">
        <v>289146</v>
      </c>
      <c r="I18" s="24">
        <v>543681</v>
      </c>
      <c r="J18" s="24">
        <v>1149203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1149203</v>
      </c>
      <c r="X18" s="24">
        <v>1194113</v>
      </c>
      <c r="Y18" s="24">
        <v>-44910</v>
      </c>
      <c r="Z18" s="6">
        <v>-3.76</v>
      </c>
      <c r="AA18" s="22">
        <v>5208700</v>
      </c>
    </row>
    <row r="19" spans="1:27" ht="13.5">
      <c r="A19" s="2" t="s">
        <v>46</v>
      </c>
      <c r="B19" s="8"/>
      <c r="C19" s="19">
        <f aca="true" t="shared" si="3" ref="C19:Y19">SUM(C20:C23)</f>
        <v>4749411815</v>
      </c>
      <c r="D19" s="19">
        <f>SUM(D20:D23)</f>
        <v>0</v>
      </c>
      <c r="E19" s="20">
        <f t="shared" si="3"/>
        <v>5442304500</v>
      </c>
      <c r="F19" s="21">
        <f t="shared" si="3"/>
        <v>5442304500</v>
      </c>
      <c r="G19" s="21">
        <f t="shared" si="3"/>
        <v>531339475</v>
      </c>
      <c r="H19" s="21">
        <f t="shared" si="3"/>
        <v>264374135</v>
      </c>
      <c r="I19" s="21">
        <f t="shared" si="3"/>
        <v>427795942</v>
      </c>
      <c r="J19" s="21">
        <f t="shared" si="3"/>
        <v>1223509552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1223509552</v>
      </c>
      <c r="X19" s="21">
        <f t="shared" si="3"/>
        <v>1237877321</v>
      </c>
      <c r="Y19" s="21">
        <f t="shared" si="3"/>
        <v>-14367769</v>
      </c>
      <c r="Z19" s="4">
        <f>+IF(X19&lt;&gt;0,+(Y19/X19)*100,0)</f>
        <v>-1.160677940879733</v>
      </c>
      <c r="AA19" s="19">
        <f>SUM(AA20:AA23)</f>
        <v>5442304500</v>
      </c>
    </row>
    <row r="20" spans="1:27" ht="13.5">
      <c r="A20" s="5" t="s">
        <v>47</v>
      </c>
      <c r="B20" s="3"/>
      <c r="C20" s="22">
        <v>3049998564</v>
      </c>
      <c r="D20" s="22"/>
      <c r="E20" s="23">
        <v>3365130870</v>
      </c>
      <c r="F20" s="24">
        <v>3365130870</v>
      </c>
      <c r="G20" s="24">
        <v>332871396</v>
      </c>
      <c r="H20" s="24">
        <v>140566619</v>
      </c>
      <c r="I20" s="24">
        <v>316319518</v>
      </c>
      <c r="J20" s="24">
        <v>789757533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789757533</v>
      </c>
      <c r="X20" s="24">
        <v>842558415</v>
      </c>
      <c r="Y20" s="24">
        <v>-52800882</v>
      </c>
      <c r="Z20" s="6">
        <v>-6.27</v>
      </c>
      <c r="AA20" s="22">
        <v>3365130870</v>
      </c>
    </row>
    <row r="21" spans="1:27" ht="13.5">
      <c r="A21" s="5" t="s">
        <v>48</v>
      </c>
      <c r="B21" s="3"/>
      <c r="C21" s="22">
        <v>818135306</v>
      </c>
      <c r="D21" s="22"/>
      <c r="E21" s="23">
        <v>883704220</v>
      </c>
      <c r="F21" s="24">
        <v>883704220</v>
      </c>
      <c r="G21" s="24">
        <v>77755265</v>
      </c>
      <c r="H21" s="24">
        <v>53762592</v>
      </c>
      <c r="I21" s="24">
        <v>35184115</v>
      </c>
      <c r="J21" s="24">
        <v>166701972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166701972</v>
      </c>
      <c r="X21" s="24">
        <v>161736248</v>
      </c>
      <c r="Y21" s="24">
        <v>4965724</v>
      </c>
      <c r="Z21" s="6">
        <v>3.07</v>
      </c>
      <c r="AA21" s="22">
        <v>883704220</v>
      </c>
    </row>
    <row r="22" spans="1:27" ht="13.5">
      <c r="A22" s="5" t="s">
        <v>49</v>
      </c>
      <c r="B22" s="3"/>
      <c r="C22" s="25">
        <v>645933762</v>
      </c>
      <c r="D22" s="25"/>
      <c r="E22" s="26">
        <v>881731750</v>
      </c>
      <c r="F22" s="27">
        <v>881731750</v>
      </c>
      <c r="G22" s="27">
        <v>71708694</v>
      </c>
      <c r="H22" s="27">
        <v>49840689</v>
      </c>
      <c r="I22" s="27">
        <v>56517071</v>
      </c>
      <c r="J22" s="27">
        <v>178066454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178066454</v>
      </c>
      <c r="X22" s="27">
        <v>154692589</v>
      </c>
      <c r="Y22" s="27">
        <v>23373865</v>
      </c>
      <c r="Z22" s="7">
        <v>15.11</v>
      </c>
      <c r="AA22" s="25">
        <v>881731750</v>
      </c>
    </row>
    <row r="23" spans="1:27" ht="13.5">
      <c r="A23" s="5" t="s">
        <v>50</v>
      </c>
      <c r="B23" s="3"/>
      <c r="C23" s="22">
        <v>235344183</v>
      </c>
      <c r="D23" s="22"/>
      <c r="E23" s="23">
        <v>311737660</v>
      </c>
      <c r="F23" s="24">
        <v>311737660</v>
      </c>
      <c r="G23" s="24">
        <v>49004120</v>
      </c>
      <c r="H23" s="24">
        <v>20204235</v>
      </c>
      <c r="I23" s="24">
        <v>19775238</v>
      </c>
      <c r="J23" s="24">
        <v>88983593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88983593</v>
      </c>
      <c r="X23" s="24">
        <v>78890069</v>
      </c>
      <c r="Y23" s="24">
        <v>10093524</v>
      </c>
      <c r="Z23" s="6">
        <v>12.79</v>
      </c>
      <c r="AA23" s="22">
        <v>311737660</v>
      </c>
    </row>
    <row r="24" spans="1:27" ht="13.5">
      <c r="A24" s="2" t="s">
        <v>51</v>
      </c>
      <c r="B24" s="8" t="s">
        <v>52</v>
      </c>
      <c r="C24" s="19">
        <v>16914590</v>
      </c>
      <c r="D24" s="19"/>
      <c r="E24" s="20">
        <v>16730730</v>
      </c>
      <c r="F24" s="21">
        <v>16730730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16730730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8500501573</v>
      </c>
      <c r="D25" s="40">
        <f>+D5+D9+D15+D19+D24</f>
        <v>0</v>
      </c>
      <c r="E25" s="41">
        <f t="shared" si="4"/>
        <v>8966363199</v>
      </c>
      <c r="F25" s="42">
        <f t="shared" si="4"/>
        <v>8966363199</v>
      </c>
      <c r="G25" s="42">
        <f t="shared" si="4"/>
        <v>919760635</v>
      </c>
      <c r="H25" s="42">
        <f t="shared" si="4"/>
        <v>404737651</v>
      </c>
      <c r="I25" s="42">
        <f t="shared" si="4"/>
        <v>616570091</v>
      </c>
      <c r="J25" s="42">
        <f t="shared" si="4"/>
        <v>1941068377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1941068377</v>
      </c>
      <c r="X25" s="42">
        <f t="shared" si="4"/>
        <v>2102686403</v>
      </c>
      <c r="Y25" s="42">
        <f t="shared" si="4"/>
        <v>-161618026</v>
      </c>
      <c r="Z25" s="43">
        <f>+IF(X25&lt;&gt;0,+(Y25/X25)*100,0)</f>
        <v>-7.686263903614542</v>
      </c>
      <c r="AA25" s="40">
        <f>+AA5+AA9+AA15+AA19+AA24</f>
        <v>8966363199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736511504</v>
      </c>
      <c r="D28" s="19">
        <f>SUM(D29:D31)</f>
        <v>0</v>
      </c>
      <c r="E28" s="20">
        <f t="shared" si="5"/>
        <v>1214827620</v>
      </c>
      <c r="F28" s="21">
        <f t="shared" si="5"/>
        <v>1214827620</v>
      </c>
      <c r="G28" s="21">
        <f t="shared" si="5"/>
        <v>107578101</v>
      </c>
      <c r="H28" s="21">
        <f t="shared" si="5"/>
        <v>108868280</v>
      </c>
      <c r="I28" s="21">
        <f t="shared" si="5"/>
        <v>93591546</v>
      </c>
      <c r="J28" s="21">
        <f t="shared" si="5"/>
        <v>310037927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310037927</v>
      </c>
      <c r="X28" s="21">
        <f t="shared" si="5"/>
        <v>286338896</v>
      </c>
      <c r="Y28" s="21">
        <f t="shared" si="5"/>
        <v>23699031</v>
      </c>
      <c r="Z28" s="4">
        <f>+IF(X28&lt;&gt;0,+(Y28/X28)*100,0)</f>
        <v>8.276567148600028</v>
      </c>
      <c r="AA28" s="19">
        <f>SUM(AA29:AA31)</f>
        <v>1214827620</v>
      </c>
    </row>
    <row r="29" spans="1:27" ht="13.5">
      <c r="A29" s="5" t="s">
        <v>33</v>
      </c>
      <c r="B29" s="3"/>
      <c r="C29" s="22">
        <v>158137917</v>
      </c>
      <c r="D29" s="22"/>
      <c r="E29" s="23">
        <v>199926170</v>
      </c>
      <c r="F29" s="24">
        <v>199926170</v>
      </c>
      <c r="G29" s="24">
        <v>30144918</v>
      </c>
      <c r="H29" s="24">
        <v>17200569</v>
      </c>
      <c r="I29" s="24">
        <v>17940212</v>
      </c>
      <c r="J29" s="24">
        <v>65285699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65285699</v>
      </c>
      <c r="X29" s="24">
        <v>60644167</v>
      </c>
      <c r="Y29" s="24">
        <v>4641532</v>
      </c>
      <c r="Z29" s="6">
        <v>7.65</v>
      </c>
      <c r="AA29" s="22">
        <v>199926170</v>
      </c>
    </row>
    <row r="30" spans="1:27" ht="13.5">
      <c r="A30" s="5" t="s">
        <v>34</v>
      </c>
      <c r="B30" s="3"/>
      <c r="C30" s="25">
        <v>348105828</v>
      </c>
      <c r="D30" s="25"/>
      <c r="E30" s="26">
        <v>617061140</v>
      </c>
      <c r="F30" s="27">
        <v>617061140</v>
      </c>
      <c r="G30" s="27">
        <v>44373485</v>
      </c>
      <c r="H30" s="27">
        <v>60722185</v>
      </c>
      <c r="I30" s="27">
        <v>38029762</v>
      </c>
      <c r="J30" s="27">
        <v>143125432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143125432</v>
      </c>
      <c r="X30" s="27">
        <v>132496883</v>
      </c>
      <c r="Y30" s="27">
        <v>10628549</v>
      </c>
      <c r="Z30" s="7">
        <v>8.02</v>
      </c>
      <c r="AA30" s="25">
        <v>617061140</v>
      </c>
    </row>
    <row r="31" spans="1:27" ht="13.5">
      <c r="A31" s="5" t="s">
        <v>35</v>
      </c>
      <c r="B31" s="3"/>
      <c r="C31" s="22">
        <v>230267759</v>
      </c>
      <c r="D31" s="22"/>
      <c r="E31" s="23">
        <v>397840310</v>
      </c>
      <c r="F31" s="24">
        <v>397840310</v>
      </c>
      <c r="G31" s="24">
        <v>33059698</v>
      </c>
      <c r="H31" s="24">
        <v>30945526</v>
      </c>
      <c r="I31" s="24">
        <v>37621572</v>
      </c>
      <c r="J31" s="24">
        <v>101626796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101626796</v>
      </c>
      <c r="X31" s="24">
        <v>93197846</v>
      </c>
      <c r="Y31" s="24">
        <v>8428950</v>
      </c>
      <c r="Z31" s="6">
        <v>9.04</v>
      </c>
      <c r="AA31" s="22">
        <v>397840310</v>
      </c>
    </row>
    <row r="32" spans="1:27" ht="13.5">
      <c r="A32" s="2" t="s">
        <v>36</v>
      </c>
      <c r="B32" s="3"/>
      <c r="C32" s="19">
        <f aca="true" t="shared" si="6" ref="C32:Y32">SUM(C33:C37)</f>
        <v>1938203724</v>
      </c>
      <c r="D32" s="19">
        <f>SUM(D33:D37)</f>
        <v>0</v>
      </c>
      <c r="E32" s="20">
        <f t="shared" si="6"/>
        <v>1387280120</v>
      </c>
      <c r="F32" s="21">
        <f t="shared" si="6"/>
        <v>1387280120</v>
      </c>
      <c r="G32" s="21">
        <f t="shared" si="6"/>
        <v>97849022</v>
      </c>
      <c r="H32" s="21">
        <f t="shared" si="6"/>
        <v>145617351</v>
      </c>
      <c r="I32" s="21">
        <f t="shared" si="6"/>
        <v>160286775</v>
      </c>
      <c r="J32" s="21">
        <f t="shared" si="6"/>
        <v>403753148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403753148</v>
      </c>
      <c r="X32" s="21">
        <f t="shared" si="6"/>
        <v>315349702</v>
      </c>
      <c r="Y32" s="21">
        <f t="shared" si="6"/>
        <v>88403446</v>
      </c>
      <c r="Z32" s="4">
        <f>+IF(X32&lt;&gt;0,+(Y32/X32)*100,0)</f>
        <v>28.033464258672424</v>
      </c>
      <c r="AA32" s="19">
        <f>SUM(AA33:AA37)</f>
        <v>1387280120</v>
      </c>
    </row>
    <row r="33" spans="1:27" ht="13.5">
      <c r="A33" s="5" t="s">
        <v>37</v>
      </c>
      <c r="B33" s="3"/>
      <c r="C33" s="22">
        <v>149583724</v>
      </c>
      <c r="D33" s="22"/>
      <c r="E33" s="23">
        <v>174597700</v>
      </c>
      <c r="F33" s="24">
        <v>174597700</v>
      </c>
      <c r="G33" s="24">
        <v>8903822</v>
      </c>
      <c r="H33" s="24">
        <v>9488913</v>
      </c>
      <c r="I33" s="24">
        <v>11825869</v>
      </c>
      <c r="J33" s="24">
        <v>30218604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30218604</v>
      </c>
      <c r="X33" s="24">
        <v>43046252</v>
      </c>
      <c r="Y33" s="24">
        <v>-12827648</v>
      </c>
      <c r="Z33" s="6">
        <v>-29.8</v>
      </c>
      <c r="AA33" s="22">
        <v>174597700</v>
      </c>
    </row>
    <row r="34" spans="1:27" ht="13.5">
      <c r="A34" s="5" t="s">
        <v>38</v>
      </c>
      <c r="B34" s="3"/>
      <c r="C34" s="22">
        <v>144842602</v>
      </c>
      <c r="D34" s="22"/>
      <c r="E34" s="23">
        <v>181519390</v>
      </c>
      <c r="F34" s="24">
        <v>181519390</v>
      </c>
      <c r="G34" s="24">
        <v>12369714</v>
      </c>
      <c r="H34" s="24">
        <v>8205966</v>
      </c>
      <c r="I34" s="24">
        <v>9035598</v>
      </c>
      <c r="J34" s="24">
        <v>29611278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29611278</v>
      </c>
      <c r="X34" s="24">
        <v>34738324</v>
      </c>
      <c r="Y34" s="24">
        <v>-5127046</v>
      </c>
      <c r="Z34" s="6">
        <v>-14.76</v>
      </c>
      <c r="AA34" s="22">
        <v>181519390</v>
      </c>
    </row>
    <row r="35" spans="1:27" ht="13.5">
      <c r="A35" s="5" t="s">
        <v>39</v>
      </c>
      <c r="B35" s="3"/>
      <c r="C35" s="22">
        <v>414260368</v>
      </c>
      <c r="D35" s="22"/>
      <c r="E35" s="23">
        <v>424598870</v>
      </c>
      <c r="F35" s="24">
        <v>424598870</v>
      </c>
      <c r="G35" s="24">
        <v>31189278</v>
      </c>
      <c r="H35" s="24">
        <v>26576951</v>
      </c>
      <c r="I35" s="24">
        <v>31400020</v>
      </c>
      <c r="J35" s="24">
        <v>89166249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89166249</v>
      </c>
      <c r="X35" s="24">
        <v>89104015</v>
      </c>
      <c r="Y35" s="24">
        <v>62234</v>
      </c>
      <c r="Z35" s="6">
        <v>0.07</v>
      </c>
      <c r="AA35" s="22">
        <v>424598870</v>
      </c>
    </row>
    <row r="36" spans="1:27" ht="13.5">
      <c r="A36" s="5" t="s">
        <v>40</v>
      </c>
      <c r="B36" s="3"/>
      <c r="C36" s="22">
        <v>1050571412</v>
      </c>
      <c r="D36" s="22"/>
      <c r="E36" s="23">
        <v>442835040</v>
      </c>
      <c r="F36" s="24">
        <v>442835040</v>
      </c>
      <c r="G36" s="24">
        <v>16930247</v>
      </c>
      <c r="H36" s="24">
        <v>73833411</v>
      </c>
      <c r="I36" s="24">
        <v>77764890</v>
      </c>
      <c r="J36" s="24">
        <v>168528548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168528548</v>
      </c>
      <c r="X36" s="24">
        <v>101579020</v>
      </c>
      <c r="Y36" s="24">
        <v>66949528</v>
      </c>
      <c r="Z36" s="6">
        <v>65.91</v>
      </c>
      <c r="AA36" s="22">
        <v>442835040</v>
      </c>
    </row>
    <row r="37" spans="1:27" ht="13.5">
      <c r="A37" s="5" t="s">
        <v>41</v>
      </c>
      <c r="B37" s="3"/>
      <c r="C37" s="25">
        <v>178945618</v>
      </c>
      <c r="D37" s="25"/>
      <c r="E37" s="26">
        <v>163729120</v>
      </c>
      <c r="F37" s="27">
        <v>163729120</v>
      </c>
      <c r="G37" s="27">
        <v>28455961</v>
      </c>
      <c r="H37" s="27">
        <v>27512110</v>
      </c>
      <c r="I37" s="27">
        <v>30260398</v>
      </c>
      <c r="J37" s="27">
        <v>86228469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86228469</v>
      </c>
      <c r="X37" s="27">
        <v>46882091</v>
      </c>
      <c r="Y37" s="27">
        <v>39346378</v>
      </c>
      <c r="Z37" s="7">
        <v>83.93</v>
      </c>
      <c r="AA37" s="25">
        <v>163729120</v>
      </c>
    </row>
    <row r="38" spans="1:27" ht="13.5">
      <c r="A38" s="2" t="s">
        <v>42</v>
      </c>
      <c r="B38" s="8"/>
      <c r="C38" s="19">
        <f aca="true" t="shared" si="7" ref="C38:Y38">SUM(C39:C41)</f>
        <v>1025875917</v>
      </c>
      <c r="D38" s="19">
        <f>SUM(D39:D41)</f>
        <v>0</v>
      </c>
      <c r="E38" s="20">
        <f t="shared" si="7"/>
        <v>1111019679</v>
      </c>
      <c r="F38" s="21">
        <f t="shared" si="7"/>
        <v>1111019679</v>
      </c>
      <c r="G38" s="21">
        <f t="shared" si="7"/>
        <v>75836323</v>
      </c>
      <c r="H38" s="21">
        <f t="shared" si="7"/>
        <v>98206225</v>
      </c>
      <c r="I38" s="21">
        <f t="shared" si="7"/>
        <v>47235795</v>
      </c>
      <c r="J38" s="21">
        <f t="shared" si="7"/>
        <v>221278343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221278343</v>
      </c>
      <c r="X38" s="21">
        <f t="shared" si="7"/>
        <v>218348706</v>
      </c>
      <c r="Y38" s="21">
        <f t="shared" si="7"/>
        <v>2929637</v>
      </c>
      <c r="Z38" s="4">
        <f>+IF(X38&lt;&gt;0,+(Y38/X38)*100,0)</f>
        <v>1.3417240036219862</v>
      </c>
      <c r="AA38" s="19">
        <f>SUM(AA39:AA41)</f>
        <v>1111019679</v>
      </c>
    </row>
    <row r="39" spans="1:27" ht="13.5">
      <c r="A39" s="5" t="s">
        <v>43</v>
      </c>
      <c r="B39" s="3"/>
      <c r="C39" s="22">
        <v>486249116</v>
      </c>
      <c r="D39" s="22"/>
      <c r="E39" s="23">
        <v>429392179</v>
      </c>
      <c r="F39" s="24">
        <v>429392179</v>
      </c>
      <c r="G39" s="24">
        <v>37982625</v>
      </c>
      <c r="H39" s="24">
        <v>44840358</v>
      </c>
      <c r="I39" s="24">
        <v>17568592</v>
      </c>
      <c r="J39" s="24">
        <v>100391575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100391575</v>
      </c>
      <c r="X39" s="24">
        <v>93100321</v>
      </c>
      <c r="Y39" s="24">
        <v>7291254</v>
      </c>
      <c r="Z39" s="6">
        <v>7.83</v>
      </c>
      <c r="AA39" s="22">
        <v>429392179</v>
      </c>
    </row>
    <row r="40" spans="1:27" ht="13.5">
      <c r="A40" s="5" t="s">
        <v>44</v>
      </c>
      <c r="B40" s="3"/>
      <c r="C40" s="22">
        <v>424650277</v>
      </c>
      <c r="D40" s="22"/>
      <c r="E40" s="23">
        <v>353661630</v>
      </c>
      <c r="F40" s="24">
        <v>353661630</v>
      </c>
      <c r="G40" s="24">
        <v>29402839</v>
      </c>
      <c r="H40" s="24">
        <v>46462252</v>
      </c>
      <c r="I40" s="24">
        <v>19536957</v>
      </c>
      <c r="J40" s="24">
        <v>95402048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95402048</v>
      </c>
      <c r="X40" s="24">
        <v>53580620</v>
      </c>
      <c r="Y40" s="24">
        <v>41821428</v>
      </c>
      <c r="Z40" s="6">
        <v>78.05</v>
      </c>
      <c r="AA40" s="22">
        <v>353661630</v>
      </c>
    </row>
    <row r="41" spans="1:27" ht="13.5">
      <c r="A41" s="5" t="s">
        <v>45</v>
      </c>
      <c r="B41" s="3"/>
      <c r="C41" s="22">
        <v>114976524</v>
      </c>
      <c r="D41" s="22"/>
      <c r="E41" s="23">
        <v>327965870</v>
      </c>
      <c r="F41" s="24">
        <v>327965870</v>
      </c>
      <c r="G41" s="24">
        <v>8450859</v>
      </c>
      <c r="H41" s="24">
        <v>6903615</v>
      </c>
      <c r="I41" s="24">
        <v>10130246</v>
      </c>
      <c r="J41" s="24">
        <v>25484720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25484720</v>
      </c>
      <c r="X41" s="24">
        <v>71667765</v>
      </c>
      <c r="Y41" s="24">
        <v>-46183045</v>
      </c>
      <c r="Z41" s="6">
        <v>-64.44</v>
      </c>
      <c r="AA41" s="22">
        <v>327965870</v>
      </c>
    </row>
    <row r="42" spans="1:27" ht="13.5">
      <c r="A42" s="2" t="s">
        <v>46</v>
      </c>
      <c r="B42" s="8"/>
      <c r="C42" s="19">
        <f aca="true" t="shared" si="8" ref="C42:Y42">SUM(C43:C46)</f>
        <v>3669273998</v>
      </c>
      <c r="D42" s="19">
        <f>SUM(D43:D46)</f>
        <v>0</v>
      </c>
      <c r="E42" s="20">
        <f t="shared" si="8"/>
        <v>4557309400</v>
      </c>
      <c r="F42" s="21">
        <f t="shared" si="8"/>
        <v>4557309400</v>
      </c>
      <c r="G42" s="21">
        <f t="shared" si="8"/>
        <v>393752807</v>
      </c>
      <c r="H42" s="21">
        <f t="shared" si="8"/>
        <v>125324965</v>
      </c>
      <c r="I42" s="21">
        <f t="shared" si="8"/>
        <v>407495508</v>
      </c>
      <c r="J42" s="21">
        <f t="shared" si="8"/>
        <v>926573280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926573280</v>
      </c>
      <c r="X42" s="21">
        <f t="shared" si="8"/>
        <v>1266507974</v>
      </c>
      <c r="Y42" s="21">
        <f t="shared" si="8"/>
        <v>-339934694</v>
      </c>
      <c r="Z42" s="4">
        <f>+IF(X42&lt;&gt;0,+(Y42/X42)*100,0)</f>
        <v>-26.840312179511</v>
      </c>
      <c r="AA42" s="19">
        <f>SUM(AA43:AA46)</f>
        <v>4557309400</v>
      </c>
    </row>
    <row r="43" spans="1:27" ht="13.5">
      <c r="A43" s="5" t="s">
        <v>47</v>
      </c>
      <c r="B43" s="3"/>
      <c r="C43" s="22">
        <v>2672225007</v>
      </c>
      <c r="D43" s="22"/>
      <c r="E43" s="23">
        <v>3053510350</v>
      </c>
      <c r="F43" s="24">
        <v>3053510350</v>
      </c>
      <c r="G43" s="24">
        <v>300320311</v>
      </c>
      <c r="H43" s="24">
        <v>64824423</v>
      </c>
      <c r="I43" s="24">
        <v>314363589</v>
      </c>
      <c r="J43" s="24">
        <v>679508323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679508323</v>
      </c>
      <c r="X43" s="24">
        <v>925181000</v>
      </c>
      <c r="Y43" s="24">
        <v>-245672677</v>
      </c>
      <c r="Z43" s="6">
        <v>-26.55</v>
      </c>
      <c r="AA43" s="22">
        <v>3053510350</v>
      </c>
    </row>
    <row r="44" spans="1:27" ht="13.5">
      <c r="A44" s="5" t="s">
        <v>48</v>
      </c>
      <c r="B44" s="3"/>
      <c r="C44" s="22">
        <v>430023556</v>
      </c>
      <c r="D44" s="22"/>
      <c r="E44" s="23">
        <v>666970810</v>
      </c>
      <c r="F44" s="24">
        <v>666970810</v>
      </c>
      <c r="G44" s="24">
        <v>44478005</v>
      </c>
      <c r="H44" s="24">
        <v>28447093</v>
      </c>
      <c r="I44" s="24">
        <v>42025611</v>
      </c>
      <c r="J44" s="24">
        <v>114950709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114950709</v>
      </c>
      <c r="X44" s="24">
        <v>136958234</v>
      </c>
      <c r="Y44" s="24">
        <v>-22007525</v>
      </c>
      <c r="Z44" s="6">
        <v>-16.07</v>
      </c>
      <c r="AA44" s="22">
        <v>666970810</v>
      </c>
    </row>
    <row r="45" spans="1:27" ht="13.5">
      <c r="A45" s="5" t="s">
        <v>49</v>
      </c>
      <c r="B45" s="3"/>
      <c r="C45" s="25">
        <v>375288463</v>
      </c>
      <c r="D45" s="25"/>
      <c r="E45" s="26">
        <v>553414150</v>
      </c>
      <c r="F45" s="27">
        <v>553414150</v>
      </c>
      <c r="G45" s="27">
        <v>30983486</v>
      </c>
      <c r="H45" s="27">
        <v>18174255</v>
      </c>
      <c r="I45" s="27">
        <v>33606170</v>
      </c>
      <c r="J45" s="27">
        <v>82763911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82763911</v>
      </c>
      <c r="X45" s="27">
        <v>140739847</v>
      </c>
      <c r="Y45" s="27">
        <v>-57975936</v>
      </c>
      <c r="Z45" s="7">
        <v>-41.19</v>
      </c>
      <c r="AA45" s="25">
        <v>553414150</v>
      </c>
    </row>
    <row r="46" spans="1:27" ht="13.5">
      <c r="A46" s="5" t="s">
        <v>50</v>
      </c>
      <c r="B46" s="3"/>
      <c r="C46" s="22">
        <v>191736972</v>
      </c>
      <c r="D46" s="22"/>
      <c r="E46" s="23">
        <v>283414090</v>
      </c>
      <c r="F46" s="24">
        <v>283414090</v>
      </c>
      <c r="G46" s="24">
        <v>17971005</v>
      </c>
      <c r="H46" s="24">
        <v>13879194</v>
      </c>
      <c r="I46" s="24">
        <v>17500138</v>
      </c>
      <c r="J46" s="24">
        <v>49350337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49350337</v>
      </c>
      <c r="X46" s="24">
        <v>63628893</v>
      </c>
      <c r="Y46" s="24">
        <v>-14278556</v>
      </c>
      <c r="Z46" s="6">
        <v>-22.44</v>
      </c>
      <c r="AA46" s="22">
        <v>283414090</v>
      </c>
    </row>
    <row r="47" spans="1:27" ht="13.5">
      <c r="A47" s="2" t="s">
        <v>51</v>
      </c>
      <c r="B47" s="8" t="s">
        <v>52</v>
      </c>
      <c r="C47" s="19">
        <v>12201745</v>
      </c>
      <c r="D47" s="19"/>
      <c r="E47" s="20">
        <v>35950310</v>
      </c>
      <c r="F47" s="21">
        <v>35950310</v>
      </c>
      <c r="G47" s="21">
        <v>656850</v>
      </c>
      <c r="H47" s="21">
        <v>898064</v>
      </c>
      <c r="I47" s="21">
        <v>1029987</v>
      </c>
      <c r="J47" s="21">
        <v>2584901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2584901</v>
      </c>
      <c r="X47" s="21">
        <v>8494359</v>
      </c>
      <c r="Y47" s="21">
        <v>-5909458</v>
      </c>
      <c r="Z47" s="4">
        <v>-69.57</v>
      </c>
      <c r="AA47" s="19">
        <v>35950310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7382066888</v>
      </c>
      <c r="D48" s="40">
        <f>+D28+D32+D38+D42+D47</f>
        <v>0</v>
      </c>
      <c r="E48" s="41">
        <f t="shared" si="9"/>
        <v>8306387129</v>
      </c>
      <c r="F48" s="42">
        <f t="shared" si="9"/>
        <v>8306387129</v>
      </c>
      <c r="G48" s="42">
        <f t="shared" si="9"/>
        <v>675673103</v>
      </c>
      <c r="H48" s="42">
        <f t="shared" si="9"/>
        <v>478914885</v>
      </c>
      <c r="I48" s="42">
        <f t="shared" si="9"/>
        <v>709639611</v>
      </c>
      <c r="J48" s="42">
        <f t="shared" si="9"/>
        <v>1864227599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1864227599</v>
      </c>
      <c r="X48" s="42">
        <f t="shared" si="9"/>
        <v>2095039637</v>
      </c>
      <c r="Y48" s="42">
        <f t="shared" si="9"/>
        <v>-230812038</v>
      </c>
      <c r="Z48" s="43">
        <f>+IF(X48&lt;&gt;0,+(Y48/X48)*100,0)</f>
        <v>-11.017072609209064</v>
      </c>
      <c r="AA48" s="40">
        <f>+AA28+AA32+AA38+AA42+AA47</f>
        <v>8306387129</v>
      </c>
    </row>
    <row r="49" spans="1:27" ht="13.5">
      <c r="A49" s="14" t="s">
        <v>58</v>
      </c>
      <c r="B49" s="15"/>
      <c r="C49" s="44">
        <f aca="true" t="shared" si="10" ref="C49:Y49">+C25-C48</f>
        <v>1118434685</v>
      </c>
      <c r="D49" s="44">
        <f>+D25-D48</f>
        <v>0</v>
      </c>
      <c r="E49" s="45">
        <f t="shared" si="10"/>
        <v>659976070</v>
      </c>
      <c r="F49" s="46">
        <f t="shared" si="10"/>
        <v>659976070</v>
      </c>
      <c r="G49" s="46">
        <f t="shared" si="10"/>
        <v>244087532</v>
      </c>
      <c r="H49" s="46">
        <f t="shared" si="10"/>
        <v>-74177234</v>
      </c>
      <c r="I49" s="46">
        <f t="shared" si="10"/>
        <v>-93069520</v>
      </c>
      <c r="J49" s="46">
        <f t="shared" si="10"/>
        <v>76840778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76840778</v>
      </c>
      <c r="X49" s="46">
        <f>IF(F25=F48,0,X25-X48)</f>
        <v>7646766</v>
      </c>
      <c r="Y49" s="46">
        <f t="shared" si="10"/>
        <v>69194012</v>
      </c>
      <c r="Z49" s="47">
        <f>+IF(X49&lt;&gt;0,+(Y49/X49)*100,0)</f>
        <v>904.8794222289528</v>
      </c>
      <c r="AA49" s="44">
        <f>+AA25-AA48</f>
        <v>659976070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2347679565</v>
      </c>
      <c r="D5" s="19">
        <f>SUM(D6:D8)</f>
        <v>0</v>
      </c>
      <c r="E5" s="20">
        <f t="shared" si="0"/>
        <v>2974879450</v>
      </c>
      <c r="F5" s="21">
        <f t="shared" si="0"/>
        <v>2974879450</v>
      </c>
      <c r="G5" s="21">
        <f t="shared" si="0"/>
        <v>266419377</v>
      </c>
      <c r="H5" s="21">
        <f t="shared" si="0"/>
        <v>208253548</v>
      </c>
      <c r="I5" s="21">
        <f t="shared" si="0"/>
        <v>112546916</v>
      </c>
      <c r="J5" s="21">
        <f t="shared" si="0"/>
        <v>587219841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587219841</v>
      </c>
      <c r="X5" s="21">
        <f t="shared" si="0"/>
        <v>743719866</v>
      </c>
      <c r="Y5" s="21">
        <f t="shared" si="0"/>
        <v>-156500025</v>
      </c>
      <c r="Z5" s="4">
        <f>+IF(X5&lt;&gt;0,+(Y5/X5)*100,0)</f>
        <v>-21.042872747465374</v>
      </c>
      <c r="AA5" s="19">
        <f>SUM(AA6:AA8)</f>
        <v>2974879450</v>
      </c>
    </row>
    <row r="6" spans="1:27" ht="13.5">
      <c r="A6" s="5" t="s">
        <v>33</v>
      </c>
      <c r="B6" s="3"/>
      <c r="C6" s="22">
        <v>1367708</v>
      </c>
      <c r="D6" s="22"/>
      <c r="E6" s="23">
        <v>1630411</v>
      </c>
      <c r="F6" s="24">
        <v>1630411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407604</v>
      </c>
      <c r="Y6" s="24">
        <v>-407604</v>
      </c>
      <c r="Z6" s="6">
        <v>-100</v>
      </c>
      <c r="AA6" s="22">
        <v>1630411</v>
      </c>
    </row>
    <row r="7" spans="1:27" ht="13.5">
      <c r="A7" s="5" t="s">
        <v>34</v>
      </c>
      <c r="B7" s="3"/>
      <c r="C7" s="25">
        <v>2343343383</v>
      </c>
      <c r="D7" s="25"/>
      <c r="E7" s="26">
        <v>2924760151</v>
      </c>
      <c r="F7" s="27">
        <v>2924760151</v>
      </c>
      <c r="G7" s="27">
        <v>265571505</v>
      </c>
      <c r="H7" s="27">
        <v>206445145</v>
      </c>
      <c r="I7" s="27">
        <v>111418254</v>
      </c>
      <c r="J7" s="27">
        <v>583434904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583434904</v>
      </c>
      <c r="X7" s="27">
        <v>731190039</v>
      </c>
      <c r="Y7" s="27">
        <v>-147755135</v>
      </c>
      <c r="Z7" s="7">
        <v>-20.21</v>
      </c>
      <c r="AA7" s="25">
        <v>2924760151</v>
      </c>
    </row>
    <row r="8" spans="1:27" ht="13.5">
      <c r="A8" s="5" t="s">
        <v>35</v>
      </c>
      <c r="B8" s="3"/>
      <c r="C8" s="22">
        <v>2968474</v>
      </c>
      <c r="D8" s="22"/>
      <c r="E8" s="23">
        <v>48488888</v>
      </c>
      <c r="F8" s="24">
        <v>48488888</v>
      </c>
      <c r="G8" s="24">
        <v>847872</v>
      </c>
      <c r="H8" s="24">
        <v>1808403</v>
      </c>
      <c r="I8" s="24">
        <v>1128662</v>
      </c>
      <c r="J8" s="24">
        <v>3784937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3784937</v>
      </c>
      <c r="X8" s="24">
        <v>12122223</v>
      </c>
      <c r="Y8" s="24">
        <v>-8337286</v>
      </c>
      <c r="Z8" s="6">
        <v>-68.78</v>
      </c>
      <c r="AA8" s="22">
        <v>48488888</v>
      </c>
    </row>
    <row r="9" spans="1:27" ht="13.5">
      <c r="A9" s="2" t="s">
        <v>36</v>
      </c>
      <c r="B9" s="3"/>
      <c r="C9" s="19">
        <f aca="true" t="shared" si="1" ref="C9:Y9">SUM(C10:C14)</f>
        <v>93945676</v>
      </c>
      <c r="D9" s="19">
        <f>SUM(D10:D14)</f>
        <v>0</v>
      </c>
      <c r="E9" s="20">
        <f t="shared" si="1"/>
        <v>44898292</v>
      </c>
      <c r="F9" s="21">
        <f t="shared" si="1"/>
        <v>44898292</v>
      </c>
      <c r="G9" s="21">
        <f t="shared" si="1"/>
        <v>2243202</v>
      </c>
      <c r="H9" s="21">
        <f t="shared" si="1"/>
        <v>1127309</v>
      </c>
      <c r="I9" s="21">
        <f t="shared" si="1"/>
        <v>2729426</v>
      </c>
      <c r="J9" s="21">
        <f t="shared" si="1"/>
        <v>6099937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6099937</v>
      </c>
      <c r="X9" s="21">
        <f t="shared" si="1"/>
        <v>11224572</v>
      </c>
      <c r="Y9" s="21">
        <f t="shared" si="1"/>
        <v>-5124635</v>
      </c>
      <c r="Z9" s="4">
        <f>+IF(X9&lt;&gt;0,+(Y9/X9)*100,0)</f>
        <v>-45.65550472659447</v>
      </c>
      <c r="AA9" s="19">
        <f>SUM(AA10:AA14)</f>
        <v>44898292</v>
      </c>
    </row>
    <row r="10" spans="1:27" ht="13.5">
      <c r="A10" s="5" t="s">
        <v>37</v>
      </c>
      <c r="B10" s="3"/>
      <c r="C10" s="22">
        <v>4882276</v>
      </c>
      <c r="D10" s="22"/>
      <c r="E10" s="23">
        <v>5431157</v>
      </c>
      <c r="F10" s="24">
        <v>5431157</v>
      </c>
      <c r="G10" s="24">
        <v>564553</v>
      </c>
      <c r="H10" s="24">
        <v>436816</v>
      </c>
      <c r="I10" s="24">
        <v>633328</v>
      </c>
      <c r="J10" s="24">
        <v>1634697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1634697</v>
      </c>
      <c r="X10" s="24">
        <v>1357788</v>
      </c>
      <c r="Y10" s="24">
        <v>276909</v>
      </c>
      <c r="Z10" s="6">
        <v>20.39</v>
      </c>
      <c r="AA10" s="22">
        <v>5431157</v>
      </c>
    </row>
    <row r="11" spans="1:27" ht="13.5">
      <c r="A11" s="5" t="s">
        <v>38</v>
      </c>
      <c r="B11" s="3"/>
      <c r="C11" s="22">
        <v>1694295</v>
      </c>
      <c r="D11" s="22"/>
      <c r="E11" s="23">
        <v>1907948</v>
      </c>
      <c r="F11" s="24">
        <v>1907948</v>
      </c>
      <c r="G11" s="24">
        <v>88216</v>
      </c>
      <c r="H11" s="24">
        <v>87189</v>
      </c>
      <c r="I11" s="24">
        <v>139898</v>
      </c>
      <c r="J11" s="24">
        <v>315303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315303</v>
      </c>
      <c r="X11" s="24">
        <v>476988</v>
      </c>
      <c r="Y11" s="24">
        <v>-161685</v>
      </c>
      <c r="Z11" s="6">
        <v>-33.9</v>
      </c>
      <c r="AA11" s="22">
        <v>1907948</v>
      </c>
    </row>
    <row r="12" spans="1:27" ht="13.5">
      <c r="A12" s="5" t="s">
        <v>39</v>
      </c>
      <c r="B12" s="3"/>
      <c r="C12" s="22">
        <v>78750554</v>
      </c>
      <c r="D12" s="22"/>
      <c r="E12" s="23">
        <v>21678540</v>
      </c>
      <c r="F12" s="24">
        <v>21678540</v>
      </c>
      <c r="G12" s="24">
        <v>1047064</v>
      </c>
      <c r="H12" s="24">
        <v>608272</v>
      </c>
      <c r="I12" s="24">
        <v>878071</v>
      </c>
      <c r="J12" s="24">
        <v>2533407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2533407</v>
      </c>
      <c r="X12" s="24">
        <v>5419635</v>
      </c>
      <c r="Y12" s="24">
        <v>-2886228</v>
      </c>
      <c r="Z12" s="6">
        <v>-53.26</v>
      </c>
      <c r="AA12" s="22">
        <v>21678540</v>
      </c>
    </row>
    <row r="13" spans="1:27" ht="13.5">
      <c r="A13" s="5" t="s">
        <v>40</v>
      </c>
      <c r="B13" s="3"/>
      <c r="C13" s="22">
        <v>8614020</v>
      </c>
      <c r="D13" s="22"/>
      <c r="E13" s="23">
        <v>15538476</v>
      </c>
      <c r="F13" s="24">
        <v>15538476</v>
      </c>
      <c r="G13" s="24">
        <v>542492</v>
      </c>
      <c r="H13" s="24">
        <v>-5163</v>
      </c>
      <c r="I13" s="24">
        <v>1078129</v>
      </c>
      <c r="J13" s="24">
        <v>1615458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1615458</v>
      </c>
      <c r="X13" s="24">
        <v>3884619</v>
      </c>
      <c r="Y13" s="24">
        <v>-2269161</v>
      </c>
      <c r="Z13" s="6">
        <v>-58.41</v>
      </c>
      <c r="AA13" s="22">
        <v>15538476</v>
      </c>
    </row>
    <row r="14" spans="1:27" ht="13.5">
      <c r="A14" s="5" t="s">
        <v>41</v>
      </c>
      <c r="B14" s="3"/>
      <c r="C14" s="25">
        <v>4531</v>
      </c>
      <c r="D14" s="25"/>
      <c r="E14" s="26">
        <v>342171</v>
      </c>
      <c r="F14" s="27">
        <v>342171</v>
      </c>
      <c r="G14" s="27">
        <v>877</v>
      </c>
      <c r="H14" s="27">
        <v>195</v>
      </c>
      <c r="I14" s="27"/>
      <c r="J14" s="27">
        <v>1072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1072</v>
      </c>
      <c r="X14" s="27">
        <v>85542</v>
      </c>
      <c r="Y14" s="27">
        <v>-84470</v>
      </c>
      <c r="Z14" s="7">
        <v>-98.75</v>
      </c>
      <c r="AA14" s="25">
        <v>342171</v>
      </c>
    </row>
    <row r="15" spans="1:27" ht="13.5">
      <c r="A15" s="2" t="s">
        <v>42</v>
      </c>
      <c r="B15" s="8"/>
      <c r="C15" s="19">
        <f aca="true" t="shared" si="2" ref="C15:Y15">SUM(C16:C18)</f>
        <v>6912343</v>
      </c>
      <c r="D15" s="19">
        <f>SUM(D16:D18)</f>
        <v>0</v>
      </c>
      <c r="E15" s="20">
        <f t="shared" si="2"/>
        <v>9043498</v>
      </c>
      <c r="F15" s="21">
        <f t="shared" si="2"/>
        <v>9043498</v>
      </c>
      <c r="G15" s="21">
        <f t="shared" si="2"/>
        <v>549066</v>
      </c>
      <c r="H15" s="21">
        <f t="shared" si="2"/>
        <v>791631</v>
      </c>
      <c r="I15" s="21">
        <f t="shared" si="2"/>
        <v>699307</v>
      </c>
      <c r="J15" s="21">
        <f t="shared" si="2"/>
        <v>2040004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2040004</v>
      </c>
      <c r="X15" s="21">
        <f t="shared" si="2"/>
        <v>2260875</v>
      </c>
      <c r="Y15" s="21">
        <f t="shared" si="2"/>
        <v>-220871</v>
      </c>
      <c r="Z15" s="4">
        <f>+IF(X15&lt;&gt;0,+(Y15/X15)*100,0)</f>
        <v>-9.76927074694532</v>
      </c>
      <c r="AA15" s="19">
        <f>SUM(AA16:AA18)</f>
        <v>9043498</v>
      </c>
    </row>
    <row r="16" spans="1:27" ht="13.5">
      <c r="A16" s="5" t="s">
        <v>43</v>
      </c>
      <c r="B16" s="3"/>
      <c r="C16" s="22">
        <v>5842598</v>
      </c>
      <c r="D16" s="22"/>
      <c r="E16" s="23">
        <v>6523452</v>
      </c>
      <c r="F16" s="24">
        <v>6523452</v>
      </c>
      <c r="G16" s="24">
        <v>445574</v>
      </c>
      <c r="H16" s="24">
        <v>678458</v>
      </c>
      <c r="I16" s="24">
        <v>582590</v>
      </c>
      <c r="J16" s="24">
        <v>1706622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1706622</v>
      </c>
      <c r="X16" s="24">
        <v>1630863</v>
      </c>
      <c r="Y16" s="24">
        <v>75759</v>
      </c>
      <c r="Z16" s="6">
        <v>4.65</v>
      </c>
      <c r="AA16" s="22">
        <v>6523452</v>
      </c>
    </row>
    <row r="17" spans="1:27" ht="13.5">
      <c r="A17" s="5" t="s">
        <v>44</v>
      </c>
      <c r="B17" s="3"/>
      <c r="C17" s="22">
        <v>955651</v>
      </c>
      <c r="D17" s="22"/>
      <c r="E17" s="23">
        <v>2300516</v>
      </c>
      <c r="F17" s="24">
        <v>2300516</v>
      </c>
      <c r="G17" s="24">
        <v>89168</v>
      </c>
      <c r="H17" s="24">
        <v>107974</v>
      </c>
      <c r="I17" s="24">
        <v>95343</v>
      </c>
      <c r="J17" s="24">
        <v>292485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292485</v>
      </c>
      <c r="X17" s="24">
        <v>575130</v>
      </c>
      <c r="Y17" s="24">
        <v>-282645</v>
      </c>
      <c r="Z17" s="6">
        <v>-49.14</v>
      </c>
      <c r="AA17" s="22">
        <v>2300516</v>
      </c>
    </row>
    <row r="18" spans="1:27" ht="13.5">
      <c r="A18" s="5" t="s">
        <v>45</v>
      </c>
      <c r="B18" s="3"/>
      <c r="C18" s="22">
        <v>114094</v>
      </c>
      <c r="D18" s="22"/>
      <c r="E18" s="23">
        <v>219530</v>
      </c>
      <c r="F18" s="24">
        <v>219530</v>
      </c>
      <c r="G18" s="24">
        <v>14324</v>
      </c>
      <c r="H18" s="24">
        <v>5199</v>
      </c>
      <c r="I18" s="24">
        <v>21374</v>
      </c>
      <c r="J18" s="24">
        <v>40897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40897</v>
      </c>
      <c r="X18" s="24">
        <v>54882</v>
      </c>
      <c r="Y18" s="24">
        <v>-13985</v>
      </c>
      <c r="Z18" s="6">
        <v>-25.48</v>
      </c>
      <c r="AA18" s="22">
        <v>219530</v>
      </c>
    </row>
    <row r="19" spans="1:27" ht="13.5">
      <c r="A19" s="2" t="s">
        <v>46</v>
      </c>
      <c r="B19" s="8"/>
      <c r="C19" s="19">
        <f aca="true" t="shared" si="3" ref="C19:Y19">SUM(C20:C23)</f>
        <v>3251766936</v>
      </c>
      <c r="D19" s="19">
        <f>SUM(D20:D23)</f>
        <v>0</v>
      </c>
      <c r="E19" s="20">
        <f t="shared" si="3"/>
        <v>4019561607</v>
      </c>
      <c r="F19" s="21">
        <f t="shared" si="3"/>
        <v>4019561607</v>
      </c>
      <c r="G19" s="21">
        <f t="shared" si="3"/>
        <v>391642662</v>
      </c>
      <c r="H19" s="21">
        <f t="shared" si="3"/>
        <v>317545381</v>
      </c>
      <c r="I19" s="21">
        <f t="shared" si="3"/>
        <v>275170547</v>
      </c>
      <c r="J19" s="21">
        <f t="shared" si="3"/>
        <v>984358590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984358590</v>
      </c>
      <c r="X19" s="21">
        <f t="shared" si="3"/>
        <v>1004890401</v>
      </c>
      <c r="Y19" s="21">
        <f t="shared" si="3"/>
        <v>-20531811</v>
      </c>
      <c r="Z19" s="4">
        <f>+IF(X19&lt;&gt;0,+(Y19/X19)*100,0)</f>
        <v>-2.0431890860503903</v>
      </c>
      <c r="AA19" s="19">
        <f>SUM(AA20:AA23)</f>
        <v>4019561607</v>
      </c>
    </row>
    <row r="20" spans="1:27" ht="13.5">
      <c r="A20" s="5" t="s">
        <v>47</v>
      </c>
      <c r="B20" s="3"/>
      <c r="C20" s="22">
        <v>2070556026</v>
      </c>
      <c r="D20" s="22"/>
      <c r="E20" s="23">
        <v>2704184711</v>
      </c>
      <c r="F20" s="24">
        <v>2704184711</v>
      </c>
      <c r="G20" s="24">
        <v>227700256</v>
      </c>
      <c r="H20" s="24">
        <v>239081647</v>
      </c>
      <c r="I20" s="24">
        <v>199462539</v>
      </c>
      <c r="J20" s="24">
        <v>666244442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666244442</v>
      </c>
      <c r="X20" s="24">
        <v>676046178</v>
      </c>
      <c r="Y20" s="24">
        <v>-9801736</v>
      </c>
      <c r="Z20" s="6">
        <v>-1.45</v>
      </c>
      <c r="AA20" s="22">
        <v>2704184711</v>
      </c>
    </row>
    <row r="21" spans="1:27" ht="13.5">
      <c r="A21" s="5" t="s">
        <v>48</v>
      </c>
      <c r="B21" s="3"/>
      <c r="C21" s="22">
        <v>692278757</v>
      </c>
      <c r="D21" s="22"/>
      <c r="E21" s="23">
        <v>756655972</v>
      </c>
      <c r="F21" s="24">
        <v>756655972</v>
      </c>
      <c r="G21" s="24">
        <v>75759443</v>
      </c>
      <c r="H21" s="24">
        <v>53691751</v>
      </c>
      <c r="I21" s="24">
        <v>51556339</v>
      </c>
      <c r="J21" s="24">
        <v>181007533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181007533</v>
      </c>
      <c r="X21" s="24">
        <v>189163992</v>
      </c>
      <c r="Y21" s="24">
        <v>-8156459</v>
      </c>
      <c r="Z21" s="6">
        <v>-4.31</v>
      </c>
      <c r="AA21" s="22">
        <v>756655972</v>
      </c>
    </row>
    <row r="22" spans="1:27" ht="13.5">
      <c r="A22" s="5" t="s">
        <v>49</v>
      </c>
      <c r="B22" s="3"/>
      <c r="C22" s="25">
        <v>273968569</v>
      </c>
      <c r="D22" s="25"/>
      <c r="E22" s="26">
        <v>310788521</v>
      </c>
      <c r="F22" s="27">
        <v>310788521</v>
      </c>
      <c r="G22" s="27">
        <v>44862668</v>
      </c>
      <c r="H22" s="27">
        <v>18246021</v>
      </c>
      <c r="I22" s="27">
        <v>17641954</v>
      </c>
      <c r="J22" s="27">
        <v>80750643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80750643</v>
      </c>
      <c r="X22" s="27">
        <v>77697129</v>
      </c>
      <c r="Y22" s="27">
        <v>3053514</v>
      </c>
      <c r="Z22" s="7">
        <v>3.93</v>
      </c>
      <c r="AA22" s="25">
        <v>310788521</v>
      </c>
    </row>
    <row r="23" spans="1:27" ht="13.5">
      <c r="A23" s="5" t="s">
        <v>50</v>
      </c>
      <c r="B23" s="3"/>
      <c r="C23" s="22">
        <v>214963584</v>
      </c>
      <c r="D23" s="22"/>
      <c r="E23" s="23">
        <v>247932403</v>
      </c>
      <c r="F23" s="24">
        <v>247932403</v>
      </c>
      <c r="G23" s="24">
        <v>43320295</v>
      </c>
      <c r="H23" s="24">
        <v>6525962</v>
      </c>
      <c r="I23" s="24">
        <v>6509715</v>
      </c>
      <c r="J23" s="24">
        <v>56355972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56355972</v>
      </c>
      <c r="X23" s="24">
        <v>61983102</v>
      </c>
      <c r="Y23" s="24">
        <v>-5627130</v>
      </c>
      <c r="Z23" s="6">
        <v>-9.08</v>
      </c>
      <c r="AA23" s="22">
        <v>247932403</v>
      </c>
    </row>
    <row r="24" spans="1:27" ht="13.5">
      <c r="A24" s="2" t="s">
        <v>51</v>
      </c>
      <c r="B24" s="8" t="s">
        <v>52</v>
      </c>
      <c r="C24" s="19">
        <v>30027092</v>
      </c>
      <c r="D24" s="19"/>
      <c r="E24" s="20">
        <v>20844241</v>
      </c>
      <c r="F24" s="21">
        <v>20844241</v>
      </c>
      <c r="G24" s="21">
        <v>35067</v>
      </c>
      <c r="H24" s="21">
        <v>3310547</v>
      </c>
      <c r="I24" s="21">
        <v>1920443</v>
      </c>
      <c r="J24" s="21">
        <v>5266057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5266057</v>
      </c>
      <c r="X24" s="21">
        <v>5211060</v>
      </c>
      <c r="Y24" s="21">
        <v>54997</v>
      </c>
      <c r="Z24" s="4">
        <v>1.06</v>
      </c>
      <c r="AA24" s="19">
        <v>20844241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5730331612</v>
      </c>
      <c r="D25" s="40">
        <f>+D5+D9+D15+D19+D24</f>
        <v>0</v>
      </c>
      <c r="E25" s="41">
        <f t="shared" si="4"/>
        <v>7069227088</v>
      </c>
      <c r="F25" s="42">
        <f t="shared" si="4"/>
        <v>7069227088</v>
      </c>
      <c r="G25" s="42">
        <f t="shared" si="4"/>
        <v>660889374</v>
      </c>
      <c r="H25" s="42">
        <f t="shared" si="4"/>
        <v>531028416</v>
      </c>
      <c r="I25" s="42">
        <f t="shared" si="4"/>
        <v>393066639</v>
      </c>
      <c r="J25" s="42">
        <f t="shared" si="4"/>
        <v>1584984429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1584984429</v>
      </c>
      <c r="X25" s="42">
        <f t="shared" si="4"/>
        <v>1767306774</v>
      </c>
      <c r="Y25" s="42">
        <f t="shared" si="4"/>
        <v>-182322345</v>
      </c>
      <c r="Z25" s="43">
        <f>+IF(X25&lt;&gt;0,+(Y25/X25)*100,0)</f>
        <v>-10.316394849058616</v>
      </c>
      <c r="AA25" s="40">
        <f>+AA5+AA9+AA15+AA19+AA24</f>
        <v>7069227088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1116268894</v>
      </c>
      <c r="D28" s="19">
        <f>SUM(D29:D31)</f>
        <v>0</v>
      </c>
      <c r="E28" s="20">
        <f t="shared" si="5"/>
        <v>1312718103</v>
      </c>
      <c r="F28" s="21">
        <f t="shared" si="5"/>
        <v>1312718103</v>
      </c>
      <c r="G28" s="21">
        <f t="shared" si="5"/>
        <v>63315727</v>
      </c>
      <c r="H28" s="21">
        <f t="shared" si="5"/>
        <v>82236950</v>
      </c>
      <c r="I28" s="21">
        <f t="shared" si="5"/>
        <v>82457944</v>
      </c>
      <c r="J28" s="21">
        <f t="shared" si="5"/>
        <v>228010621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228010621</v>
      </c>
      <c r="X28" s="21">
        <f t="shared" si="5"/>
        <v>328179525</v>
      </c>
      <c r="Y28" s="21">
        <f t="shared" si="5"/>
        <v>-100168904</v>
      </c>
      <c r="Z28" s="4">
        <f>+IF(X28&lt;&gt;0,+(Y28/X28)*100,0)</f>
        <v>-30.522593997904046</v>
      </c>
      <c r="AA28" s="19">
        <f>SUM(AA29:AA31)</f>
        <v>1312718103</v>
      </c>
    </row>
    <row r="29" spans="1:27" ht="13.5">
      <c r="A29" s="5" t="s">
        <v>33</v>
      </c>
      <c r="B29" s="3"/>
      <c r="C29" s="22">
        <v>248554537</v>
      </c>
      <c r="D29" s="22"/>
      <c r="E29" s="23">
        <v>347601554</v>
      </c>
      <c r="F29" s="24">
        <v>347601554</v>
      </c>
      <c r="G29" s="24">
        <v>16378571</v>
      </c>
      <c r="H29" s="24">
        <v>26650215</v>
      </c>
      <c r="I29" s="24">
        <v>15914362</v>
      </c>
      <c r="J29" s="24">
        <v>58943148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58943148</v>
      </c>
      <c r="X29" s="24">
        <v>86900388</v>
      </c>
      <c r="Y29" s="24">
        <v>-27957240</v>
      </c>
      <c r="Z29" s="6">
        <v>-32.17</v>
      </c>
      <c r="AA29" s="22">
        <v>347601554</v>
      </c>
    </row>
    <row r="30" spans="1:27" ht="13.5">
      <c r="A30" s="5" t="s">
        <v>34</v>
      </c>
      <c r="B30" s="3"/>
      <c r="C30" s="25">
        <v>559294802</v>
      </c>
      <c r="D30" s="25"/>
      <c r="E30" s="26">
        <v>611439256</v>
      </c>
      <c r="F30" s="27">
        <v>611439256</v>
      </c>
      <c r="G30" s="27">
        <v>28215983</v>
      </c>
      <c r="H30" s="27">
        <v>35408070</v>
      </c>
      <c r="I30" s="27">
        <v>45810449</v>
      </c>
      <c r="J30" s="27">
        <v>109434502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109434502</v>
      </c>
      <c r="X30" s="27">
        <v>152859816</v>
      </c>
      <c r="Y30" s="27">
        <v>-43425314</v>
      </c>
      <c r="Z30" s="7">
        <v>-28.41</v>
      </c>
      <c r="AA30" s="25">
        <v>611439256</v>
      </c>
    </row>
    <row r="31" spans="1:27" ht="13.5">
      <c r="A31" s="5" t="s">
        <v>35</v>
      </c>
      <c r="B31" s="3"/>
      <c r="C31" s="22">
        <v>308419555</v>
      </c>
      <c r="D31" s="22"/>
      <c r="E31" s="23">
        <v>353677293</v>
      </c>
      <c r="F31" s="24">
        <v>353677293</v>
      </c>
      <c r="G31" s="24">
        <v>18721173</v>
      </c>
      <c r="H31" s="24">
        <v>20178665</v>
      </c>
      <c r="I31" s="24">
        <v>20733133</v>
      </c>
      <c r="J31" s="24">
        <v>59632971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59632971</v>
      </c>
      <c r="X31" s="24">
        <v>88419321</v>
      </c>
      <c r="Y31" s="24">
        <v>-28786350</v>
      </c>
      <c r="Z31" s="6">
        <v>-32.56</v>
      </c>
      <c r="AA31" s="22">
        <v>353677293</v>
      </c>
    </row>
    <row r="32" spans="1:27" ht="13.5">
      <c r="A32" s="2" t="s">
        <v>36</v>
      </c>
      <c r="B32" s="3"/>
      <c r="C32" s="19">
        <f aca="true" t="shared" si="6" ref="C32:Y32">SUM(C33:C37)</f>
        <v>351886488</v>
      </c>
      <c r="D32" s="19">
        <f>SUM(D33:D37)</f>
        <v>0</v>
      </c>
      <c r="E32" s="20">
        <f t="shared" si="6"/>
        <v>526574719</v>
      </c>
      <c r="F32" s="21">
        <f t="shared" si="6"/>
        <v>526574719</v>
      </c>
      <c r="G32" s="21">
        <f t="shared" si="6"/>
        <v>28303148</v>
      </c>
      <c r="H32" s="21">
        <f t="shared" si="6"/>
        <v>31545424</v>
      </c>
      <c r="I32" s="21">
        <f t="shared" si="6"/>
        <v>29787520</v>
      </c>
      <c r="J32" s="21">
        <f t="shared" si="6"/>
        <v>89636092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89636092</v>
      </c>
      <c r="X32" s="21">
        <f t="shared" si="6"/>
        <v>131643678</v>
      </c>
      <c r="Y32" s="21">
        <f t="shared" si="6"/>
        <v>-42007586</v>
      </c>
      <c r="Z32" s="4">
        <f>+IF(X32&lt;&gt;0,+(Y32/X32)*100,0)</f>
        <v>-31.910067113135504</v>
      </c>
      <c r="AA32" s="19">
        <f>SUM(AA33:AA37)</f>
        <v>526574719</v>
      </c>
    </row>
    <row r="33" spans="1:27" ht="13.5">
      <c r="A33" s="5" t="s">
        <v>37</v>
      </c>
      <c r="B33" s="3"/>
      <c r="C33" s="22">
        <v>98458854</v>
      </c>
      <c r="D33" s="22"/>
      <c r="E33" s="23">
        <v>165776827</v>
      </c>
      <c r="F33" s="24">
        <v>165776827</v>
      </c>
      <c r="G33" s="24">
        <v>6391666</v>
      </c>
      <c r="H33" s="24">
        <v>7948464</v>
      </c>
      <c r="I33" s="24">
        <v>8056760</v>
      </c>
      <c r="J33" s="24">
        <v>22396890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22396890</v>
      </c>
      <c r="X33" s="24">
        <v>41444205</v>
      </c>
      <c r="Y33" s="24">
        <v>-19047315</v>
      </c>
      <c r="Z33" s="6">
        <v>-45.96</v>
      </c>
      <c r="AA33" s="22">
        <v>165776827</v>
      </c>
    </row>
    <row r="34" spans="1:27" ht="13.5">
      <c r="A34" s="5" t="s">
        <v>38</v>
      </c>
      <c r="B34" s="3"/>
      <c r="C34" s="22">
        <v>24562492</v>
      </c>
      <c r="D34" s="22"/>
      <c r="E34" s="23">
        <v>46350080</v>
      </c>
      <c r="F34" s="24">
        <v>46350080</v>
      </c>
      <c r="G34" s="24">
        <v>1099622</v>
      </c>
      <c r="H34" s="24">
        <v>1472547</v>
      </c>
      <c r="I34" s="24">
        <v>2139942</v>
      </c>
      <c r="J34" s="24">
        <v>4712111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4712111</v>
      </c>
      <c r="X34" s="24">
        <v>11587521</v>
      </c>
      <c r="Y34" s="24">
        <v>-6875410</v>
      </c>
      <c r="Z34" s="6">
        <v>-59.33</v>
      </c>
      <c r="AA34" s="22">
        <v>46350080</v>
      </c>
    </row>
    <row r="35" spans="1:27" ht="13.5">
      <c r="A35" s="5" t="s">
        <v>39</v>
      </c>
      <c r="B35" s="3"/>
      <c r="C35" s="22">
        <v>160327233</v>
      </c>
      <c r="D35" s="22"/>
      <c r="E35" s="23">
        <v>227461642</v>
      </c>
      <c r="F35" s="24">
        <v>227461642</v>
      </c>
      <c r="G35" s="24">
        <v>14773112</v>
      </c>
      <c r="H35" s="24">
        <v>17045160</v>
      </c>
      <c r="I35" s="24">
        <v>14440855</v>
      </c>
      <c r="J35" s="24">
        <v>46259127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46259127</v>
      </c>
      <c r="X35" s="24">
        <v>56865411</v>
      </c>
      <c r="Y35" s="24">
        <v>-10606284</v>
      </c>
      <c r="Z35" s="6">
        <v>-18.65</v>
      </c>
      <c r="AA35" s="22">
        <v>227461642</v>
      </c>
    </row>
    <row r="36" spans="1:27" ht="13.5">
      <c r="A36" s="5" t="s">
        <v>40</v>
      </c>
      <c r="B36" s="3"/>
      <c r="C36" s="22">
        <v>58678057</v>
      </c>
      <c r="D36" s="22"/>
      <c r="E36" s="23">
        <v>73869781</v>
      </c>
      <c r="F36" s="24">
        <v>73869781</v>
      </c>
      <c r="G36" s="24">
        <v>5221140</v>
      </c>
      <c r="H36" s="24">
        <v>4190244</v>
      </c>
      <c r="I36" s="24">
        <v>4311670</v>
      </c>
      <c r="J36" s="24">
        <v>13723054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13723054</v>
      </c>
      <c r="X36" s="24">
        <v>18467445</v>
      </c>
      <c r="Y36" s="24">
        <v>-4744391</v>
      </c>
      <c r="Z36" s="6">
        <v>-25.69</v>
      </c>
      <c r="AA36" s="22">
        <v>73869781</v>
      </c>
    </row>
    <row r="37" spans="1:27" ht="13.5">
      <c r="A37" s="5" t="s">
        <v>41</v>
      </c>
      <c r="B37" s="3"/>
      <c r="C37" s="25">
        <v>9859852</v>
      </c>
      <c r="D37" s="25"/>
      <c r="E37" s="26">
        <v>13116389</v>
      </c>
      <c r="F37" s="27">
        <v>13116389</v>
      </c>
      <c r="G37" s="27">
        <v>817608</v>
      </c>
      <c r="H37" s="27">
        <v>889009</v>
      </c>
      <c r="I37" s="27">
        <v>838293</v>
      </c>
      <c r="J37" s="27">
        <v>2544910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2544910</v>
      </c>
      <c r="X37" s="27">
        <v>3279096</v>
      </c>
      <c r="Y37" s="27">
        <v>-734186</v>
      </c>
      <c r="Z37" s="7">
        <v>-22.39</v>
      </c>
      <c r="AA37" s="25">
        <v>13116389</v>
      </c>
    </row>
    <row r="38" spans="1:27" ht="13.5">
      <c r="A38" s="2" t="s">
        <v>42</v>
      </c>
      <c r="B38" s="8"/>
      <c r="C38" s="19">
        <f aca="true" t="shared" si="7" ref="C38:Y38">SUM(C39:C41)</f>
        <v>575694570</v>
      </c>
      <c r="D38" s="19">
        <f>SUM(D39:D41)</f>
        <v>0</v>
      </c>
      <c r="E38" s="20">
        <f t="shared" si="7"/>
        <v>481314521</v>
      </c>
      <c r="F38" s="21">
        <f t="shared" si="7"/>
        <v>481314521</v>
      </c>
      <c r="G38" s="21">
        <f t="shared" si="7"/>
        <v>11758645</v>
      </c>
      <c r="H38" s="21">
        <f t="shared" si="7"/>
        <v>11840932</v>
      </c>
      <c r="I38" s="21">
        <f t="shared" si="7"/>
        <v>12247841</v>
      </c>
      <c r="J38" s="21">
        <f t="shared" si="7"/>
        <v>35847418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35847418</v>
      </c>
      <c r="X38" s="21">
        <f t="shared" si="7"/>
        <v>120328629</v>
      </c>
      <c r="Y38" s="21">
        <f t="shared" si="7"/>
        <v>-84481211</v>
      </c>
      <c r="Z38" s="4">
        <f>+IF(X38&lt;&gt;0,+(Y38/X38)*100,0)</f>
        <v>-70.20873727398656</v>
      </c>
      <c r="AA38" s="19">
        <f>SUM(AA39:AA41)</f>
        <v>481314521</v>
      </c>
    </row>
    <row r="39" spans="1:27" ht="13.5">
      <c r="A39" s="5" t="s">
        <v>43</v>
      </c>
      <c r="B39" s="3"/>
      <c r="C39" s="22">
        <v>92370760</v>
      </c>
      <c r="D39" s="22"/>
      <c r="E39" s="23">
        <v>112521601</v>
      </c>
      <c r="F39" s="24">
        <v>112521601</v>
      </c>
      <c r="G39" s="24">
        <v>4325472</v>
      </c>
      <c r="H39" s="24">
        <v>3935007</v>
      </c>
      <c r="I39" s="24">
        <v>4120234</v>
      </c>
      <c r="J39" s="24">
        <v>12380713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12380713</v>
      </c>
      <c r="X39" s="24">
        <v>28130400</v>
      </c>
      <c r="Y39" s="24">
        <v>-15749687</v>
      </c>
      <c r="Z39" s="6">
        <v>-55.99</v>
      </c>
      <c r="AA39" s="22">
        <v>112521601</v>
      </c>
    </row>
    <row r="40" spans="1:27" ht="13.5">
      <c r="A40" s="5" t="s">
        <v>44</v>
      </c>
      <c r="B40" s="3"/>
      <c r="C40" s="22">
        <v>466890283</v>
      </c>
      <c r="D40" s="22"/>
      <c r="E40" s="23">
        <v>339465688</v>
      </c>
      <c r="F40" s="24">
        <v>339465688</v>
      </c>
      <c r="G40" s="24">
        <v>6096882</v>
      </c>
      <c r="H40" s="24">
        <v>6538654</v>
      </c>
      <c r="I40" s="24">
        <v>6677569</v>
      </c>
      <c r="J40" s="24">
        <v>19313105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19313105</v>
      </c>
      <c r="X40" s="24">
        <v>84866421</v>
      </c>
      <c r="Y40" s="24">
        <v>-65553316</v>
      </c>
      <c r="Z40" s="6">
        <v>-77.24</v>
      </c>
      <c r="AA40" s="22">
        <v>339465688</v>
      </c>
    </row>
    <row r="41" spans="1:27" ht="13.5">
      <c r="A41" s="5" t="s">
        <v>45</v>
      </c>
      <c r="B41" s="3"/>
      <c r="C41" s="22">
        <v>16433527</v>
      </c>
      <c r="D41" s="22"/>
      <c r="E41" s="23">
        <v>29327232</v>
      </c>
      <c r="F41" s="24">
        <v>29327232</v>
      </c>
      <c r="G41" s="24">
        <v>1336291</v>
      </c>
      <c r="H41" s="24">
        <v>1367271</v>
      </c>
      <c r="I41" s="24">
        <v>1450038</v>
      </c>
      <c r="J41" s="24">
        <v>4153600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4153600</v>
      </c>
      <c r="X41" s="24">
        <v>7331808</v>
      </c>
      <c r="Y41" s="24">
        <v>-3178208</v>
      </c>
      <c r="Z41" s="6">
        <v>-43.35</v>
      </c>
      <c r="AA41" s="22">
        <v>29327232</v>
      </c>
    </row>
    <row r="42" spans="1:27" ht="13.5">
      <c r="A42" s="2" t="s">
        <v>46</v>
      </c>
      <c r="B42" s="8"/>
      <c r="C42" s="19">
        <f aca="true" t="shared" si="8" ref="C42:Y42">SUM(C43:C46)</f>
        <v>2794775970</v>
      </c>
      <c r="D42" s="19">
        <f>SUM(D43:D46)</f>
        <v>0</v>
      </c>
      <c r="E42" s="20">
        <f t="shared" si="8"/>
        <v>3582958105</v>
      </c>
      <c r="F42" s="21">
        <f t="shared" si="8"/>
        <v>3582958105</v>
      </c>
      <c r="G42" s="21">
        <f t="shared" si="8"/>
        <v>53496521</v>
      </c>
      <c r="H42" s="21">
        <f t="shared" si="8"/>
        <v>511039168</v>
      </c>
      <c r="I42" s="21">
        <f t="shared" si="8"/>
        <v>250685166</v>
      </c>
      <c r="J42" s="21">
        <f t="shared" si="8"/>
        <v>815220855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815220855</v>
      </c>
      <c r="X42" s="21">
        <f t="shared" si="8"/>
        <v>895739526</v>
      </c>
      <c r="Y42" s="21">
        <f t="shared" si="8"/>
        <v>-80518671</v>
      </c>
      <c r="Z42" s="4">
        <f>+IF(X42&lt;&gt;0,+(Y42/X42)*100,0)</f>
        <v>-8.989072008417768</v>
      </c>
      <c r="AA42" s="19">
        <f>SUM(AA43:AA46)</f>
        <v>3582958105</v>
      </c>
    </row>
    <row r="43" spans="1:27" ht="13.5">
      <c r="A43" s="5" t="s">
        <v>47</v>
      </c>
      <c r="B43" s="3"/>
      <c r="C43" s="22">
        <v>1924370685</v>
      </c>
      <c r="D43" s="22"/>
      <c r="E43" s="23">
        <v>2398917314</v>
      </c>
      <c r="F43" s="24">
        <v>2398917314</v>
      </c>
      <c r="G43" s="24">
        <v>57880283</v>
      </c>
      <c r="H43" s="24">
        <v>391164199</v>
      </c>
      <c r="I43" s="24">
        <v>168581602</v>
      </c>
      <c r="J43" s="24">
        <v>617626084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617626084</v>
      </c>
      <c r="X43" s="24">
        <v>599729325</v>
      </c>
      <c r="Y43" s="24">
        <v>17896759</v>
      </c>
      <c r="Z43" s="6">
        <v>2.98</v>
      </c>
      <c r="AA43" s="22">
        <v>2398917314</v>
      </c>
    </row>
    <row r="44" spans="1:27" ht="13.5">
      <c r="A44" s="5" t="s">
        <v>48</v>
      </c>
      <c r="B44" s="3"/>
      <c r="C44" s="22">
        <v>619173834</v>
      </c>
      <c r="D44" s="22"/>
      <c r="E44" s="23">
        <v>734135201</v>
      </c>
      <c r="F44" s="24">
        <v>734135201</v>
      </c>
      <c r="G44" s="24">
        <v>-22374554</v>
      </c>
      <c r="H44" s="24">
        <v>100146616</v>
      </c>
      <c r="I44" s="24">
        <v>59170797</v>
      </c>
      <c r="J44" s="24">
        <v>136942859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136942859</v>
      </c>
      <c r="X44" s="24">
        <v>183533805</v>
      </c>
      <c r="Y44" s="24">
        <v>-46590946</v>
      </c>
      <c r="Z44" s="6">
        <v>-25.39</v>
      </c>
      <c r="AA44" s="22">
        <v>734135201</v>
      </c>
    </row>
    <row r="45" spans="1:27" ht="13.5">
      <c r="A45" s="5" t="s">
        <v>49</v>
      </c>
      <c r="B45" s="3"/>
      <c r="C45" s="25">
        <v>125844304</v>
      </c>
      <c r="D45" s="25"/>
      <c r="E45" s="26">
        <v>254722116</v>
      </c>
      <c r="F45" s="27">
        <v>254722116</v>
      </c>
      <c r="G45" s="27">
        <v>10019210</v>
      </c>
      <c r="H45" s="27">
        <v>10409782</v>
      </c>
      <c r="I45" s="27">
        <v>12152289</v>
      </c>
      <c r="J45" s="27">
        <v>32581281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32581281</v>
      </c>
      <c r="X45" s="27">
        <v>63680529</v>
      </c>
      <c r="Y45" s="27">
        <v>-31099248</v>
      </c>
      <c r="Z45" s="7">
        <v>-48.84</v>
      </c>
      <c r="AA45" s="25">
        <v>254722116</v>
      </c>
    </row>
    <row r="46" spans="1:27" ht="13.5">
      <c r="A46" s="5" t="s">
        <v>50</v>
      </c>
      <c r="B46" s="3"/>
      <c r="C46" s="22">
        <v>125387147</v>
      </c>
      <c r="D46" s="22"/>
      <c r="E46" s="23">
        <v>195183474</v>
      </c>
      <c r="F46" s="24">
        <v>195183474</v>
      </c>
      <c r="G46" s="24">
        <v>7971582</v>
      </c>
      <c r="H46" s="24">
        <v>9318571</v>
      </c>
      <c r="I46" s="24">
        <v>10780478</v>
      </c>
      <c r="J46" s="24">
        <v>28070631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28070631</v>
      </c>
      <c r="X46" s="24">
        <v>48795867</v>
      </c>
      <c r="Y46" s="24">
        <v>-20725236</v>
      </c>
      <c r="Z46" s="6">
        <v>-42.47</v>
      </c>
      <c r="AA46" s="22">
        <v>195183474</v>
      </c>
    </row>
    <row r="47" spans="1:27" ht="13.5">
      <c r="A47" s="2" t="s">
        <v>51</v>
      </c>
      <c r="B47" s="8" t="s">
        <v>52</v>
      </c>
      <c r="C47" s="19">
        <v>14485370</v>
      </c>
      <c r="D47" s="19"/>
      <c r="E47" s="20">
        <v>20481736</v>
      </c>
      <c r="F47" s="21">
        <v>20481736</v>
      </c>
      <c r="G47" s="21">
        <v>630452</v>
      </c>
      <c r="H47" s="21">
        <v>771008</v>
      </c>
      <c r="I47" s="21">
        <v>779947</v>
      </c>
      <c r="J47" s="21">
        <v>2181407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2181407</v>
      </c>
      <c r="X47" s="21">
        <v>5120436</v>
      </c>
      <c r="Y47" s="21">
        <v>-2939029</v>
      </c>
      <c r="Z47" s="4">
        <v>-57.4</v>
      </c>
      <c r="AA47" s="19">
        <v>20481736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4853111292</v>
      </c>
      <c r="D48" s="40">
        <f>+D28+D32+D38+D42+D47</f>
        <v>0</v>
      </c>
      <c r="E48" s="41">
        <f t="shared" si="9"/>
        <v>5924047184</v>
      </c>
      <c r="F48" s="42">
        <f t="shared" si="9"/>
        <v>5924047184</v>
      </c>
      <c r="G48" s="42">
        <f t="shared" si="9"/>
        <v>157504493</v>
      </c>
      <c r="H48" s="42">
        <f t="shared" si="9"/>
        <v>637433482</v>
      </c>
      <c r="I48" s="42">
        <f t="shared" si="9"/>
        <v>375958418</v>
      </c>
      <c r="J48" s="42">
        <f t="shared" si="9"/>
        <v>1170896393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1170896393</v>
      </c>
      <c r="X48" s="42">
        <f t="shared" si="9"/>
        <v>1481011794</v>
      </c>
      <c r="Y48" s="42">
        <f t="shared" si="9"/>
        <v>-310115401</v>
      </c>
      <c r="Z48" s="43">
        <f>+IF(X48&lt;&gt;0,+(Y48/X48)*100,0)</f>
        <v>-20.939428183918974</v>
      </c>
      <c r="AA48" s="40">
        <f>+AA28+AA32+AA38+AA42+AA47</f>
        <v>5924047184</v>
      </c>
    </row>
    <row r="49" spans="1:27" ht="13.5">
      <c r="A49" s="14" t="s">
        <v>58</v>
      </c>
      <c r="B49" s="15"/>
      <c r="C49" s="44">
        <f aca="true" t="shared" si="10" ref="C49:Y49">+C25-C48</f>
        <v>877220320</v>
      </c>
      <c r="D49" s="44">
        <f>+D25-D48</f>
        <v>0</v>
      </c>
      <c r="E49" s="45">
        <f t="shared" si="10"/>
        <v>1145179904</v>
      </c>
      <c r="F49" s="46">
        <f t="shared" si="10"/>
        <v>1145179904</v>
      </c>
      <c r="G49" s="46">
        <f t="shared" si="10"/>
        <v>503384881</v>
      </c>
      <c r="H49" s="46">
        <f t="shared" si="10"/>
        <v>-106405066</v>
      </c>
      <c r="I49" s="46">
        <f t="shared" si="10"/>
        <v>17108221</v>
      </c>
      <c r="J49" s="46">
        <f t="shared" si="10"/>
        <v>414088036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414088036</v>
      </c>
      <c r="X49" s="46">
        <f>IF(F25=F48,0,X25-X48)</f>
        <v>286294980</v>
      </c>
      <c r="Y49" s="46">
        <f t="shared" si="10"/>
        <v>127793056</v>
      </c>
      <c r="Z49" s="47">
        <f>+IF(X49&lt;&gt;0,+(Y49/X49)*100,0)</f>
        <v>44.63684833034795</v>
      </c>
      <c r="AA49" s="44">
        <f>+AA25-AA48</f>
        <v>1145179904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5947493327</v>
      </c>
      <c r="D5" s="19">
        <f>SUM(D6:D8)</f>
        <v>0</v>
      </c>
      <c r="E5" s="20">
        <f t="shared" si="0"/>
        <v>6576402321</v>
      </c>
      <c r="F5" s="21">
        <f t="shared" si="0"/>
        <v>6576402321</v>
      </c>
      <c r="G5" s="21">
        <f t="shared" si="0"/>
        <v>450448806</v>
      </c>
      <c r="H5" s="21">
        <f t="shared" si="0"/>
        <v>876538690</v>
      </c>
      <c r="I5" s="21">
        <f t="shared" si="0"/>
        <v>497882443</v>
      </c>
      <c r="J5" s="21">
        <f t="shared" si="0"/>
        <v>1824869939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1824869939</v>
      </c>
      <c r="X5" s="21">
        <f t="shared" si="0"/>
        <v>1524062727</v>
      </c>
      <c r="Y5" s="21">
        <f t="shared" si="0"/>
        <v>300807212</v>
      </c>
      <c r="Z5" s="4">
        <f>+IF(X5&lt;&gt;0,+(Y5/X5)*100,0)</f>
        <v>19.737193664732935</v>
      </c>
      <c r="AA5" s="19">
        <f>SUM(AA6:AA8)</f>
        <v>6576402321</v>
      </c>
    </row>
    <row r="6" spans="1:27" ht="13.5">
      <c r="A6" s="5" t="s">
        <v>33</v>
      </c>
      <c r="B6" s="3"/>
      <c r="C6" s="22">
        <v>507725</v>
      </c>
      <c r="D6" s="22"/>
      <c r="E6" s="23">
        <v>22200</v>
      </c>
      <c r="F6" s="24">
        <v>22200</v>
      </c>
      <c r="G6" s="24">
        <v>199698</v>
      </c>
      <c r="H6" s="24">
        <v>60440</v>
      </c>
      <c r="I6" s="24">
        <v>181701</v>
      </c>
      <c r="J6" s="24">
        <v>441839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441839</v>
      </c>
      <c r="X6" s="24">
        <v>5564</v>
      </c>
      <c r="Y6" s="24">
        <v>436275</v>
      </c>
      <c r="Z6" s="6">
        <v>7841.03</v>
      </c>
      <c r="AA6" s="22">
        <v>22200</v>
      </c>
    </row>
    <row r="7" spans="1:27" ht="13.5">
      <c r="A7" s="5" t="s">
        <v>34</v>
      </c>
      <c r="B7" s="3"/>
      <c r="C7" s="25">
        <v>5921205516</v>
      </c>
      <c r="D7" s="25"/>
      <c r="E7" s="26">
        <v>6465156043</v>
      </c>
      <c r="F7" s="27">
        <v>6465156043</v>
      </c>
      <c r="G7" s="27">
        <v>449751962</v>
      </c>
      <c r="H7" s="27">
        <v>873295946</v>
      </c>
      <c r="I7" s="27">
        <v>494804221</v>
      </c>
      <c r="J7" s="27">
        <v>1817852129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1817852129</v>
      </c>
      <c r="X7" s="27">
        <v>1512942555</v>
      </c>
      <c r="Y7" s="27">
        <v>304909574</v>
      </c>
      <c r="Z7" s="7">
        <v>20.15</v>
      </c>
      <c r="AA7" s="25">
        <v>6465156043</v>
      </c>
    </row>
    <row r="8" spans="1:27" ht="13.5">
      <c r="A8" s="5" t="s">
        <v>35</v>
      </c>
      <c r="B8" s="3"/>
      <c r="C8" s="22">
        <v>25780086</v>
      </c>
      <c r="D8" s="22"/>
      <c r="E8" s="23">
        <v>111224078</v>
      </c>
      <c r="F8" s="24">
        <v>111224078</v>
      </c>
      <c r="G8" s="24">
        <v>497146</v>
      </c>
      <c r="H8" s="24">
        <v>3182304</v>
      </c>
      <c r="I8" s="24">
        <v>2896521</v>
      </c>
      <c r="J8" s="24">
        <v>6575971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6575971</v>
      </c>
      <c r="X8" s="24">
        <v>11114608</v>
      </c>
      <c r="Y8" s="24">
        <v>-4538637</v>
      </c>
      <c r="Z8" s="6">
        <v>-40.83</v>
      </c>
      <c r="AA8" s="22">
        <v>111224078</v>
      </c>
    </row>
    <row r="9" spans="1:27" ht="13.5">
      <c r="A9" s="2" t="s">
        <v>36</v>
      </c>
      <c r="B9" s="3"/>
      <c r="C9" s="19">
        <f aca="true" t="shared" si="1" ref="C9:Y9">SUM(C10:C14)</f>
        <v>693289421</v>
      </c>
      <c r="D9" s="19">
        <f>SUM(D10:D14)</f>
        <v>0</v>
      </c>
      <c r="E9" s="20">
        <f t="shared" si="1"/>
        <v>983289224</v>
      </c>
      <c r="F9" s="21">
        <f t="shared" si="1"/>
        <v>983289224</v>
      </c>
      <c r="G9" s="21">
        <f t="shared" si="1"/>
        <v>119743769</v>
      </c>
      <c r="H9" s="21">
        <f t="shared" si="1"/>
        <v>60514987</v>
      </c>
      <c r="I9" s="21">
        <f t="shared" si="1"/>
        <v>-16495813</v>
      </c>
      <c r="J9" s="21">
        <f t="shared" si="1"/>
        <v>163762943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163762943</v>
      </c>
      <c r="X9" s="21">
        <f t="shared" si="1"/>
        <v>248393045</v>
      </c>
      <c r="Y9" s="21">
        <f t="shared" si="1"/>
        <v>-84630102</v>
      </c>
      <c r="Z9" s="4">
        <f>+IF(X9&lt;&gt;0,+(Y9/X9)*100,0)</f>
        <v>-34.07104333376162</v>
      </c>
      <c r="AA9" s="19">
        <f>SUM(AA10:AA14)</f>
        <v>983289224</v>
      </c>
    </row>
    <row r="10" spans="1:27" ht="13.5">
      <c r="A10" s="5" t="s">
        <v>37</v>
      </c>
      <c r="B10" s="3"/>
      <c r="C10" s="22">
        <v>33504334</v>
      </c>
      <c r="D10" s="22"/>
      <c r="E10" s="23">
        <v>42148620</v>
      </c>
      <c r="F10" s="24">
        <v>42148620</v>
      </c>
      <c r="G10" s="24">
        <v>3362304</v>
      </c>
      <c r="H10" s="24">
        <v>2115678</v>
      </c>
      <c r="I10" s="24">
        <v>2548765</v>
      </c>
      <c r="J10" s="24">
        <v>8026747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8026747</v>
      </c>
      <c r="X10" s="24">
        <v>10651963</v>
      </c>
      <c r="Y10" s="24">
        <v>-2625216</v>
      </c>
      <c r="Z10" s="6">
        <v>-24.65</v>
      </c>
      <c r="AA10" s="22">
        <v>42148620</v>
      </c>
    </row>
    <row r="11" spans="1:27" ht="13.5">
      <c r="A11" s="5" t="s">
        <v>38</v>
      </c>
      <c r="B11" s="3"/>
      <c r="C11" s="22">
        <v>166712397</v>
      </c>
      <c r="D11" s="22"/>
      <c r="E11" s="23">
        <v>42868660</v>
      </c>
      <c r="F11" s="24">
        <v>42868660</v>
      </c>
      <c r="G11" s="24">
        <v>389988</v>
      </c>
      <c r="H11" s="24">
        <v>473945</v>
      </c>
      <c r="I11" s="24">
        <v>5130547</v>
      </c>
      <c r="J11" s="24">
        <v>5994480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5994480</v>
      </c>
      <c r="X11" s="24">
        <v>6510492</v>
      </c>
      <c r="Y11" s="24">
        <v>-516012</v>
      </c>
      <c r="Z11" s="6">
        <v>-7.93</v>
      </c>
      <c r="AA11" s="22">
        <v>42868660</v>
      </c>
    </row>
    <row r="12" spans="1:27" ht="13.5">
      <c r="A12" s="5" t="s">
        <v>39</v>
      </c>
      <c r="B12" s="3"/>
      <c r="C12" s="22">
        <v>181664019</v>
      </c>
      <c r="D12" s="22"/>
      <c r="E12" s="23">
        <v>292975539</v>
      </c>
      <c r="F12" s="24">
        <v>292975539</v>
      </c>
      <c r="G12" s="24">
        <v>3002970</v>
      </c>
      <c r="H12" s="24">
        <v>3156445</v>
      </c>
      <c r="I12" s="24">
        <v>3864380</v>
      </c>
      <c r="J12" s="24">
        <v>10023795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10023795</v>
      </c>
      <c r="X12" s="24">
        <v>84377942</v>
      </c>
      <c r="Y12" s="24">
        <v>-74354147</v>
      </c>
      <c r="Z12" s="6">
        <v>-88.12</v>
      </c>
      <c r="AA12" s="22">
        <v>292975539</v>
      </c>
    </row>
    <row r="13" spans="1:27" ht="13.5">
      <c r="A13" s="5" t="s">
        <v>40</v>
      </c>
      <c r="B13" s="3"/>
      <c r="C13" s="22">
        <v>118182930</v>
      </c>
      <c r="D13" s="22"/>
      <c r="E13" s="23">
        <v>415751881</v>
      </c>
      <c r="F13" s="24">
        <v>415751881</v>
      </c>
      <c r="G13" s="24">
        <v>3570790</v>
      </c>
      <c r="H13" s="24">
        <v>4854342</v>
      </c>
      <c r="I13" s="24">
        <v>76118984</v>
      </c>
      <c r="J13" s="24">
        <v>84544116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84544116</v>
      </c>
      <c r="X13" s="24">
        <v>73361942</v>
      </c>
      <c r="Y13" s="24">
        <v>11182174</v>
      </c>
      <c r="Z13" s="6">
        <v>15.24</v>
      </c>
      <c r="AA13" s="22">
        <v>415751881</v>
      </c>
    </row>
    <row r="14" spans="1:27" ht="13.5">
      <c r="A14" s="5" t="s">
        <v>41</v>
      </c>
      <c r="B14" s="3"/>
      <c r="C14" s="25">
        <v>193225741</v>
      </c>
      <c r="D14" s="25"/>
      <c r="E14" s="26">
        <v>189544524</v>
      </c>
      <c r="F14" s="27">
        <v>189544524</v>
      </c>
      <c r="G14" s="27">
        <v>109417717</v>
      </c>
      <c r="H14" s="27">
        <v>49914577</v>
      </c>
      <c r="I14" s="27">
        <v>-104158489</v>
      </c>
      <c r="J14" s="27">
        <v>55173805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55173805</v>
      </c>
      <c r="X14" s="27">
        <v>73490706</v>
      </c>
      <c r="Y14" s="27">
        <v>-18316901</v>
      </c>
      <c r="Z14" s="7">
        <v>-24.92</v>
      </c>
      <c r="AA14" s="25">
        <v>189544524</v>
      </c>
    </row>
    <row r="15" spans="1:27" ht="13.5">
      <c r="A15" s="2" t="s">
        <v>42</v>
      </c>
      <c r="B15" s="8"/>
      <c r="C15" s="19">
        <f aca="true" t="shared" si="2" ref="C15:Y15">SUM(C16:C18)</f>
        <v>1133785939</v>
      </c>
      <c r="D15" s="19">
        <f>SUM(D16:D18)</f>
        <v>0</v>
      </c>
      <c r="E15" s="20">
        <f t="shared" si="2"/>
        <v>1265444134</v>
      </c>
      <c r="F15" s="21">
        <f t="shared" si="2"/>
        <v>1265444134</v>
      </c>
      <c r="G15" s="21">
        <f t="shared" si="2"/>
        <v>26576955</v>
      </c>
      <c r="H15" s="21">
        <f t="shared" si="2"/>
        <v>46917169</v>
      </c>
      <c r="I15" s="21">
        <f t="shared" si="2"/>
        <v>72761769</v>
      </c>
      <c r="J15" s="21">
        <f t="shared" si="2"/>
        <v>146255893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146255893</v>
      </c>
      <c r="X15" s="21">
        <f t="shared" si="2"/>
        <v>156998996</v>
      </c>
      <c r="Y15" s="21">
        <f t="shared" si="2"/>
        <v>-10743103</v>
      </c>
      <c r="Z15" s="4">
        <f>+IF(X15&lt;&gt;0,+(Y15/X15)*100,0)</f>
        <v>-6.842784523284467</v>
      </c>
      <c r="AA15" s="19">
        <f>SUM(AA16:AA18)</f>
        <v>1265444134</v>
      </c>
    </row>
    <row r="16" spans="1:27" ht="13.5">
      <c r="A16" s="5" t="s">
        <v>43</v>
      </c>
      <c r="B16" s="3"/>
      <c r="C16" s="22">
        <v>80367941</v>
      </c>
      <c r="D16" s="22"/>
      <c r="E16" s="23">
        <v>116424217</v>
      </c>
      <c r="F16" s="24">
        <v>116424217</v>
      </c>
      <c r="G16" s="24">
        <v>2239699</v>
      </c>
      <c r="H16" s="24">
        <v>2940224</v>
      </c>
      <c r="I16" s="24">
        <v>5408779</v>
      </c>
      <c r="J16" s="24">
        <v>10588702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10588702</v>
      </c>
      <c r="X16" s="24">
        <v>12410946</v>
      </c>
      <c r="Y16" s="24">
        <v>-1822244</v>
      </c>
      <c r="Z16" s="6">
        <v>-14.68</v>
      </c>
      <c r="AA16" s="22">
        <v>116424217</v>
      </c>
    </row>
    <row r="17" spans="1:27" ht="13.5">
      <c r="A17" s="5" t="s">
        <v>44</v>
      </c>
      <c r="B17" s="3"/>
      <c r="C17" s="22">
        <v>1052992095</v>
      </c>
      <c r="D17" s="22"/>
      <c r="E17" s="23">
        <v>1144903917</v>
      </c>
      <c r="F17" s="24">
        <v>1144903917</v>
      </c>
      <c r="G17" s="24">
        <v>24327127</v>
      </c>
      <c r="H17" s="24">
        <v>43967661</v>
      </c>
      <c r="I17" s="24">
        <v>67343683</v>
      </c>
      <c r="J17" s="24">
        <v>135638471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135638471</v>
      </c>
      <c r="X17" s="24">
        <v>144559049</v>
      </c>
      <c r="Y17" s="24">
        <v>-8920578</v>
      </c>
      <c r="Z17" s="6">
        <v>-6.17</v>
      </c>
      <c r="AA17" s="22">
        <v>1144903917</v>
      </c>
    </row>
    <row r="18" spans="1:27" ht="13.5">
      <c r="A18" s="5" t="s">
        <v>45</v>
      </c>
      <c r="B18" s="3"/>
      <c r="C18" s="22">
        <v>425903</v>
      </c>
      <c r="D18" s="22"/>
      <c r="E18" s="23">
        <v>4116000</v>
      </c>
      <c r="F18" s="24">
        <v>4116000</v>
      </c>
      <c r="G18" s="24">
        <v>10129</v>
      </c>
      <c r="H18" s="24">
        <v>9284</v>
      </c>
      <c r="I18" s="24">
        <v>9307</v>
      </c>
      <c r="J18" s="24">
        <v>28720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28720</v>
      </c>
      <c r="X18" s="24">
        <v>29001</v>
      </c>
      <c r="Y18" s="24">
        <v>-281</v>
      </c>
      <c r="Z18" s="6">
        <v>-0.97</v>
      </c>
      <c r="AA18" s="22">
        <v>4116000</v>
      </c>
    </row>
    <row r="19" spans="1:27" ht="13.5">
      <c r="A19" s="2" t="s">
        <v>46</v>
      </c>
      <c r="B19" s="8"/>
      <c r="C19" s="19">
        <f aca="true" t="shared" si="3" ref="C19:Y19">SUM(C20:C23)</f>
        <v>17271819408</v>
      </c>
      <c r="D19" s="19">
        <f>SUM(D20:D23)</f>
        <v>0</v>
      </c>
      <c r="E19" s="20">
        <f t="shared" si="3"/>
        <v>19348218090</v>
      </c>
      <c r="F19" s="21">
        <f t="shared" si="3"/>
        <v>19348218090</v>
      </c>
      <c r="G19" s="21">
        <f t="shared" si="3"/>
        <v>2140430630</v>
      </c>
      <c r="H19" s="21">
        <f t="shared" si="3"/>
        <v>1658265093</v>
      </c>
      <c r="I19" s="21">
        <f t="shared" si="3"/>
        <v>1693891807</v>
      </c>
      <c r="J19" s="21">
        <f t="shared" si="3"/>
        <v>5492587530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5492587530</v>
      </c>
      <c r="X19" s="21">
        <f t="shared" si="3"/>
        <v>5352516132</v>
      </c>
      <c r="Y19" s="21">
        <f t="shared" si="3"/>
        <v>140071398</v>
      </c>
      <c r="Z19" s="4">
        <f>+IF(X19&lt;&gt;0,+(Y19/X19)*100,0)</f>
        <v>2.616926218355207</v>
      </c>
      <c r="AA19" s="19">
        <f>SUM(AA20:AA23)</f>
        <v>19348218090</v>
      </c>
    </row>
    <row r="20" spans="1:27" ht="13.5">
      <c r="A20" s="5" t="s">
        <v>47</v>
      </c>
      <c r="B20" s="3"/>
      <c r="C20" s="22">
        <v>10977661350</v>
      </c>
      <c r="D20" s="22"/>
      <c r="E20" s="23">
        <v>12506942201</v>
      </c>
      <c r="F20" s="24">
        <v>12506942201</v>
      </c>
      <c r="G20" s="24">
        <v>1220634033</v>
      </c>
      <c r="H20" s="24">
        <v>1217323834</v>
      </c>
      <c r="I20" s="24">
        <v>1230406723</v>
      </c>
      <c r="J20" s="24">
        <v>3668364590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3668364590</v>
      </c>
      <c r="X20" s="24">
        <v>3818654615</v>
      </c>
      <c r="Y20" s="24">
        <v>-150290025</v>
      </c>
      <c r="Z20" s="6">
        <v>-3.94</v>
      </c>
      <c r="AA20" s="22">
        <v>12506942201</v>
      </c>
    </row>
    <row r="21" spans="1:27" ht="13.5">
      <c r="A21" s="5" t="s">
        <v>48</v>
      </c>
      <c r="B21" s="3"/>
      <c r="C21" s="22">
        <v>4030692299</v>
      </c>
      <c r="D21" s="22"/>
      <c r="E21" s="23">
        <v>4214780500</v>
      </c>
      <c r="F21" s="24">
        <v>4214780500</v>
      </c>
      <c r="G21" s="24">
        <v>616005936</v>
      </c>
      <c r="H21" s="24">
        <v>241247685</v>
      </c>
      <c r="I21" s="24">
        <v>271220385</v>
      </c>
      <c r="J21" s="24">
        <v>1128474006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1128474006</v>
      </c>
      <c r="X21" s="24">
        <v>714574142</v>
      </c>
      <c r="Y21" s="24">
        <v>413899864</v>
      </c>
      <c r="Z21" s="6">
        <v>57.92</v>
      </c>
      <c r="AA21" s="22">
        <v>4214780500</v>
      </c>
    </row>
    <row r="22" spans="1:27" ht="13.5">
      <c r="A22" s="5" t="s">
        <v>49</v>
      </c>
      <c r="B22" s="3"/>
      <c r="C22" s="25">
        <v>895456299</v>
      </c>
      <c r="D22" s="25"/>
      <c r="E22" s="26">
        <v>995311140</v>
      </c>
      <c r="F22" s="27">
        <v>995311140</v>
      </c>
      <c r="G22" s="27">
        <v>78243261</v>
      </c>
      <c r="H22" s="27">
        <v>79302255</v>
      </c>
      <c r="I22" s="27">
        <v>87381097</v>
      </c>
      <c r="J22" s="27">
        <v>244926613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244926613</v>
      </c>
      <c r="X22" s="27">
        <v>247364023</v>
      </c>
      <c r="Y22" s="27">
        <v>-2437410</v>
      </c>
      <c r="Z22" s="7">
        <v>-0.99</v>
      </c>
      <c r="AA22" s="25">
        <v>995311140</v>
      </c>
    </row>
    <row r="23" spans="1:27" ht="13.5">
      <c r="A23" s="5" t="s">
        <v>50</v>
      </c>
      <c r="B23" s="3"/>
      <c r="C23" s="22">
        <v>1368009460</v>
      </c>
      <c r="D23" s="22"/>
      <c r="E23" s="23">
        <v>1631184249</v>
      </c>
      <c r="F23" s="24">
        <v>1631184249</v>
      </c>
      <c r="G23" s="24">
        <v>225547400</v>
      </c>
      <c r="H23" s="24">
        <v>120391319</v>
      </c>
      <c r="I23" s="24">
        <v>104883602</v>
      </c>
      <c r="J23" s="24">
        <v>450822321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450822321</v>
      </c>
      <c r="X23" s="24">
        <v>571923352</v>
      </c>
      <c r="Y23" s="24">
        <v>-121101031</v>
      </c>
      <c r="Z23" s="6">
        <v>-21.17</v>
      </c>
      <c r="AA23" s="22">
        <v>1631184249</v>
      </c>
    </row>
    <row r="24" spans="1:27" ht="13.5">
      <c r="A24" s="2" t="s">
        <v>51</v>
      </c>
      <c r="B24" s="8" t="s">
        <v>52</v>
      </c>
      <c r="C24" s="19">
        <v>18375294</v>
      </c>
      <c r="D24" s="19"/>
      <c r="E24" s="20">
        <v>27528127</v>
      </c>
      <c r="F24" s="21">
        <v>27528127</v>
      </c>
      <c r="G24" s="21">
        <v>1484002</v>
      </c>
      <c r="H24" s="21">
        <v>1594894</v>
      </c>
      <c r="I24" s="21">
        <v>3465</v>
      </c>
      <c r="J24" s="21">
        <v>3082361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3082361</v>
      </c>
      <c r="X24" s="21">
        <v>6288657</v>
      </c>
      <c r="Y24" s="21">
        <v>-3206296</v>
      </c>
      <c r="Z24" s="4">
        <v>-50.99</v>
      </c>
      <c r="AA24" s="19">
        <v>27528127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25064763389</v>
      </c>
      <c r="D25" s="40">
        <f>+D5+D9+D15+D19+D24</f>
        <v>0</v>
      </c>
      <c r="E25" s="41">
        <f t="shared" si="4"/>
        <v>28200881896</v>
      </c>
      <c r="F25" s="42">
        <f t="shared" si="4"/>
        <v>28200881896</v>
      </c>
      <c r="G25" s="42">
        <f t="shared" si="4"/>
        <v>2738684162</v>
      </c>
      <c r="H25" s="42">
        <f t="shared" si="4"/>
        <v>2643830833</v>
      </c>
      <c r="I25" s="42">
        <f t="shared" si="4"/>
        <v>2248043671</v>
      </c>
      <c r="J25" s="42">
        <f t="shared" si="4"/>
        <v>7630558666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7630558666</v>
      </c>
      <c r="X25" s="42">
        <f t="shared" si="4"/>
        <v>7288259557</v>
      </c>
      <c r="Y25" s="42">
        <f t="shared" si="4"/>
        <v>342299109</v>
      </c>
      <c r="Z25" s="43">
        <f>+IF(X25&lt;&gt;0,+(Y25/X25)*100,0)</f>
        <v>4.696582309163774</v>
      </c>
      <c r="AA25" s="40">
        <f>+AA5+AA9+AA15+AA19+AA24</f>
        <v>28200881896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2518718069</v>
      </c>
      <c r="D28" s="19">
        <f>SUM(D29:D31)</f>
        <v>0</v>
      </c>
      <c r="E28" s="20">
        <f t="shared" si="5"/>
        <v>3427577375</v>
      </c>
      <c r="F28" s="21">
        <f t="shared" si="5"/>
        <v>3427577375</v>
      </c>
      <c r="G28" s="21">
        <f t="shared" si="5"/>
        <v>189833079</v>
      </c>
      <c r="H28" s="21">
        <f t="shared" si="5"/>
        <v>255443067</v>
      </c>
      <c r="I28" s="21">
        <f t="shared" si="5"/>
        <v>277939693</v>
      </c>
      <c r="J28" s="21">
        <f t="shared" si="5"/>
        <v>723215839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723215839</v>
      </c>
      <c r="X28" s="21">
        <f t="shared" si="5"/>
        <v>876742219</v>
      </c>
      <c r="Y28" s="21">
        <f t="shared" si="5"/>
        <v>-153526380</v>
      </c>
      <c r="Z28" s="4">
        <f>+IF(X28&lt;&gt;0,+(Y28/X28)*100,0)</f>
        <v>-17.511005706456118</v>
      </c>
      <c r="AA28" s="19">
        <f>SUM(AA29:AA31)</f>
        <v>3427577375</v>
      </c>
    </row>
    <row r="29" spans="1:27" ht="13.5">
      <c r="A29" s="5" t="s">
        <v>33</v>
      </c>
      <c r="B29" s="3"/>
      <c r="C29" s="22">
        <v>311217215</v>
      </c>
      <c r="D29" s="22"/>
      <c r="E29" s="23">
        <v>559678846</v>
      </c>
      <c r="F29" s="24">
        <v>559678846</v>
      </c>
      <c r="G29" s="24">
        <v>35765109</v>
      </c>
      <c r="H29" s="24">
        <v>34525547</v>
      </c>
      <c r="I29" s="24">
        <v>48097848</v>
      </c>
      <c r="J29" s="24">
        <v>118388504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118388504</v>
      </c>
      <c r="X29" s="24">
        <v>191004577</v>
      </c>
      <c r="Y29" s="24">
        <v>-72616073</v>
      </c>
      <c r="Z29" s="6">
        <v>-38.02</v>
      </c>
      <c r="AA29" s="22">
        <v>559678846</v>
      </c>
    </row>
    <row r="30" spans="1:27" ht="13.5">
      <c r="A30" s="5" t="s">
        <v>34</v>
      </c>
      <c r="B30" s="3"/>
      <c r="C30" s="25">
        <v>1077508011</v>
      </c>
      <c r="D30" s="25"/>
      <c r="E30" s="26">
        <v>1827687845</v>
      </c>
      <c r="F30" s="27">
        <v>1827687845</v>
      </c>
      <c r="G30" s="27">
        <v>109875997</v>
      </c>
      <c r="H30" s="27">
        <v>153550212</v>
      </c>
      <c r="I30" s="27">
        <v>165441943</v>
      </c>
      <c r="J30" s="27">
        <v>428868152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428868152</v>
      </c>
      <c r="X30" s="27">
        <v>506401024</v>
      </c>
      <c r="Y30" s="27">
        <v>-77532872</v>
      </c>
      <c r="Z30" s="7">
        <v>-15.31</v>
      </c>
      <c r="AA30" s="25">
        <v>1827687845</v>
      </c>
    </row>
    <row r="31" spans="1:27" ht="13.5">
      <c r="A31" s="5" t="s">
        <v>35</v>
      </c>
      <c r="B31" s="3"/>
      <c r="C31" s="22">
        <v>1129992843</v>
      </c>
      <c r="D31" s="22"/>
      <c r="E31" s="23">
        <v>1040210684</v>
      </c>
      <c r="F31" s="24">
        <v>1040210684</v>
      </c>
      <c r="G31" s="24">
        <v>44191973</v>
      </c>
      <c r="H31" s="24">
        <v>67367308</v>
      </c>
      <c r="I31" s="24">
        <v>64399902</v>
      </c>
      <c r="J31" s="24">
        <v>175959183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175959183</v>
      </c>
      <c r="X31" s="24">
        <v>179336618</v>
      </c>
      <c r="Y31" s="24">
        <v>-3377435</v>
      </c>
      <c r="Z31" s="6">
        <v>-1.88</v>
      </c>
      <c r="AA31" s="22">
        <v>1040210684</v>
      </c>
    </row>
    <row r="32" spans="1:27" ht="13.5">
      <c r="A32" s="2" t="s">
        <v>36</v>
      </c>
      <c r="B32" s="3"/>
      <c r="C32" s="19">
        <f aca="true" t="shared" si="6" ref="C32:Y32">SUM(C33:C37)</f>
        <v>3879778199</v>
      </c>
      <c r="D32" s="19">
        <f>SUM(D33:D37)</f>
        <v>0</v>
      </c>
      <c r="E32" s="20">
        <f t="shared" si="6"/>
        <v>4259844671</v>
      </c>
      <c r="F32" s="21">
        <f t="shared" si="6"/>
        <v>4259844671</v>
      </c>
      <c r="G32" s="21">
        <f t="shared" si="6"/>
        <v>256964185</v>
      </c>
      <c r="H32" s="21">
        <f t="shared" si="6"/>
        <v>292149042</v>
      </c>
      <c r="I32" s="21">
        <f t="shared" si="6"/>
        <v>313512525</v>
      </c>
      <c r="J32" s="21">
        <f t="shared" si="6"/>
        <v>862625752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862625752</v>
      </c>
      <c r="X32" s="21">
        <f t="shared" si="6"/>
        <v>923835079</v>
      </c>
      <c r="Y32" s="21">
        <f t="shared" si="6"/>
        <v>-61209327</v>
      </c>
      <c r="Z32" s="4">
        <f>+IF(X32&lt;&gt;0,+(Y32/X32)*100,0)</f>
        <v>-6.625568609741003</v>
      </c>
      <c r="AA32" s="19">
        <f>SUM(AA33:AA37)</f>
        <v>4259844671</v>
      </c>
    </row>
    <row r="33" spans="1:27" ht="13.5">
      <c r="A33" s="5" t="s">
        <v>37</v>
      </c>
      <c r="B33" s="3"/>
      <c r="C33" s="22">
        <v>273793020</v>
      </c>
      <c r="D33" s="22"/>
      <c r="E33" s="23">
        <v>294708664</v>
      </c>
      <c r="F33" s="24">
        <v>294708664</v>
      </c>
      <c r="G33" s="24">
        <v>20784573</v>
      </c>
      <c r="H33" s="24">
        <v>20633901</v>
      </c>
      <c r="I33" s="24">
        <v>21971472</v>
      </c>
      <c r="J33" s="24">
        <v>63389946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63389946</v>
      </c>
      <c r="X33" s="24">
        <v>71008053</v>
      </c>
      <c r="Y33" s="24">
        <v>-7618107</v>
      </c>
      <c r="Z33" s="6">
        <v>-10.73</v>
      </c>
      <c r="AA33" s="22">
        <v>294708664</v>
      </c>
    </row>
    <row r="34" spans="1:27" ht="13.5">
      <c r="A34" s="5" t="s">
        <v>38</v>
      </c>
      <c r="B34" s="3"/>
      <c r="C34" s="22">
        <v>947031491</v>
      </c>
      <c r="D34" s="22"/>
      <c r="E34" s="23">
        <v>844802596</v>
      </c>
      <c r="F34" s="24">
        <v>844802596</v>
      </c>
      <c r="G34" s="24">
        <v>44455050</v>
      </c>
      <c r="H34" s="24">
        <v>64935410</v>
      </c>
      <c r="I34" s="24">
        <v>67701440</v>
      </c>
      <c r="J34" s="24">
        <v>177091900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177091900</v>
      </c>
      <c r="X34" s="24">
        <v>200117593</v>
      </c>
      <c r="Y34" s="24">
        <v>-23025693</v>
      </c>
      <c r="Z34" s="6">
        <v>-11.51</v>
      </c>
      <c r="AA34" s="22">
        <v>844802596</v>
      </c>
    </row>
    <row r="35" spans="1:27" ht="13.5">
      <c r="A35" s="5" t="s">
        <v>39</v>
      </c>
      <c r="B35" s="3"/>
      <c r="C35" s="22">
        <v>1265710395</v>
      </c>
      <c r="D35" s="22"/>
      <c r="E35" s="23">
        <v>1506308293</v>
      </c>
      <c r="F35" s="24">
        <v>1506308293</v>
      </c>
      <c r="G35" s="24">
        <v>88760566</v>
      </c>
      <c r="H35" s="24">
        <v>102160151</v>
      </c>
      <c r="I35" s="24">
        <v>108190266</v>
      </c>
      <c r="J35" s="24">
        <v>299110983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299110983</v>
      </c>
      <c r="X35" s="24">
        <v>277677759</v>
      </c>
      <c r="Y35" s="24">
        <v>21433224</v>
      </c>
      <c r="Z35" s="6">
        <v>7.72</v>
      </c>
      <c r="AA35" s="22">
        <v>1506308293</v>
      </c>
    </row>
    <row r="36" spans="1:27" ht="13.5">
      <c r="A36" s="5" t="s">
        <v>40</v>
      </c>
      <c r="B36" s="3"/>
      <c r="C36" s="22">
        <v>370761256</v>
      </c>
      <c r="D36" s="22"/>
      <c r="E36" s="23">
        <v>479974566</v>
      </c>
      <c r="F36" s="24">
        <v>479974566</v>
      </c>
      <c r="G36" s="24">
        <v>19446491</v>
      </c>
      <c r="H36" s="24">
        <v>18616322</v>
      </c>
      <c r="I36" s="24">
        <v>25584388</v>
      </c>
      <c r="J36" s="24">
        <v>63647201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63647201</v>
      </c>
      <c r="X36" s="24">
        <v>100295067</v>
      </c>
      <c r="Y36" s="24">
        <v>-36647866</v>
      </c>
      <c r="Z36" s="6">
        <v>-36.54</v>
      </c>
      <c r="AA36" s="22">
        <v>479974566</v>
      </c>
    </row>
    <row r="37" spans="1:27" ht="13.5">
      <c r="A37" s="5" t="s">
        <v>41</v>
      </c>
      <c r="B37" s="3"/>
      <c r="C37" s="25">
        <v>1022482037</v>
      </c>
      <c r="D37" s="25"/>
      <c r="E37" s="26">
        <v>1134050552</v>
      </c>
      <c r="F37" s="27">
        <v>1134050552</v>
      </c>
      <c r="G37" s="27">
        <v>83517505</v>
      </c>
      <c r="H37" s="27">
        <v>85803258</v>
      </c>
      <c r="I37" s="27">
        <v>90064959</v>
      </c>
      <c r="J37" s="27">
        <v>259385722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259385722</v>
      </c>
      <c r="X37" s="27">
        <v>274736607</v>
      </c>
      <c r="Y37" s="27">
        <v>-15350885</v>
      </c>
      <c r="Z37" s="7">
        <v>-5.59</v>
      </c>
      <c r="AA37" s="25">
        <v>1134050552</v>
      </c>
    </row>
    <row r="38" spans="1:27" ht="13.5">
      <c r="A38" s="2" t="s">
        <v>42</v>
      </c>
      <c r="B38" s="8"/>
      <c r="C38" s="19">
        <f aca="true" t="shared" si="7" ref="C38:Y38">SUM(C39:C41)</f>
        <v>1862165471</v>
      </c>
      <c r="D38" s="19">
        <f>SUM(D39:D41)</f>
        <v>0</v>
      </c>
      <c r="E38" s="20">
        <f t="shared" si="7"/>
        <v>1998178716</v>
      </c>
      <c r="F38" s="21">
        <f t="shared" si="7"/>
        <v>1998178716</v>
      </c>
      <c r="G38" s="21">
        <f t="shared" si="7"/>
        <v>41646984</v>
      </c>
      <c r="H38" s="21">
        <f t="shared" si="7"/>
        <v>199007810</v>
      </c>
      <c r="I38" s="21">
        <f t="shared" si="7"/>
        <v>132171837</v>
      </c>
      <c r="J38" s="21">
        <f t="shared" si="7"/>
        <v>372826631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372826631</v>
      </c>
      <c r="X38" s="21">
        <f t="shared" si="7"/>
        <v>388864207</v>
      </c>
      <c r="Y38" s="21">
        <f t="shared" si="7"/>
        <v>-16037576</v>
      </c>
      <c r="Z38" s="4">
        <f>+IF(X38&lt;&gt;0,+(Y38/X38)*100,0)</f>
        <v>-4.1242098684593</v>
      </c>
      <c r="AA38" s="19">
        <f>SUM(AA39:AA41)</f>
        <v>1998178716</v>
      </c>
    </row>
    <row r="39" spans="1:27" ht="13.5">
      <c r="A39" s="5" t="s">
        <v>43</v>
      </c>
      <c r="B39" s="3"/>
      <c r="C39" s="22">
        <v>254529405</v>
      </c>
      <c r="D39" s="22"/>
      <c r="E39" s="23">
        <v>382284052</v>
      </c>
      <c r="F39" s="24">
        <v>382284052</v>
      </c>
      <c r="G39" s="24">
        <v>16505789</v>
      </c>
      <c r="H39" s="24">
        <v>23479515</v>
      </c>
      <c r="I39" s="24">
        <v>22863251</v>
      </c>
      <c r="J39" s="24">
        <v>62848555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62848555</v>
      </c>
      <c r="X39" s="24">
        <v>80012244</v>
      </c>
      <c r="Y39" s="24">
        <v>-17163689</v>
      </c>
      <c r="Z39" s="6">
        <v>-21.45</v>
      </c>
      <c r="AA39" s="22">
        <v>382284052</v>
      </c>
    </row>
    <row r="40" spans="1:27" ht="13.5">
      <c r="A40" s="5" t="s">
        <v>44</v>
      </c>
      <c r="B40" s="3"/>
      <c r="C40" s="22">
        <v>1569373737</v>
      </c>
      <c r="D40" s="22"/>
      <c r="E40" s="23">
        <v>1540295960</v>
      </c>
      <c r="F40" s="24">
        <v>1540295960</v>
      </c>
      <c r="G40" s="24">
        <v>22788007</v>
      </c>
      <c r="H40" s="24">
        <v>168661956</v>
      </c>
      <c r="I40" s="24">
        <v>104438966</v>
      </c>
      <c r="J40" s="24">
        <v>295888929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295888929</v>
      </c>
      <c r="X40" s="24">
        <v>291088929</v>
      </c>
      <c r="Y40" s="24">
        <v>4800000</v>
      </c>
      <c r="Z40" s="6">
        <v>1.65</v>
      </c>
      <c r="AA40" s="22">
        <v>1540295960</v>
      </c>
    </row>
    <row r="41" spans="1:27" ht="13.5">
      <c r="A41" s="5" t="s">
        <v>45</v>
      </c>
      <c r="B41" s="3"/>
      <c r="C41" s="22">
        <v>38262329</v>
      </c>
      <c r="D41" s="22"/>
      <c r="E41" s="23">
        <v>75598704</v>
      </c>
      <c r="F41" s="24">
        <v>75598704</v>
      </c>
      <c r="G41" s="24">
        <v>2353188</v>
      </c>
      <c r="H41" s="24">
        <v>6866339</v>
      </c>
      <c r="I41" s="24">
        <v>4869620</v>
      </c>
      <c r="J41" s="24">
        <v>14089147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14089147</v>
      </c>
      <c r="X41" s="24">
        <v>17763034</v>
      </c>
      <c r="Y41" s="24">
        <v>-3673887</v>
      </c>
      <c r="Z41" s="6">
        <v>-20.68</v>
      </c>
      <c r="AA41" s="22">
        <v>75598704</v>
      </c>
    </row>
    <row r="42" spans="1:27" ht="13.5">
      <c r="A42" s="2" t="s">
        <v>46</v>
      </c>
      <c r="B42" s="8"/>
      <c r="C42" s="19">
        <f aca="true" t="shared" si="8" ref="C42:Y42">SUM(C43:C46)</f>
        <v>14915059337</v>
      </c>
      <c r="D42" s="19">
        <f>SUM(D43:D46)</f>
        <v>0</v>
      </c>
      <c r="E42" s="20">
        <f t="shared" si="8"/>
        <v>16490715795</v>
      </c>
      <c r="F42" s="21">
        <f t="shared" si="8"/>
        <v>16490715795</v>
      </c>
      <c r="G42" s="21">
        <f t="shared" si="8"/>
        <v>1431201551</v>
      </c>
      <c r="H42" s="21">
        <f t="shared" si="8"/>
        <v>1452313048</v>
      </c>
      <c r="I42" s="21">
        <f t="shared" si="8"/>
        <v>1142784963</v>
      </c>
      <c r="J42" s="21">
        <f t="shared" si="8"/>
        <v>4026299562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4026299562</v>
      </c>
      <c r="X42" s="21">
        <f t="shared" si="8"/>
        <v>4359068439</v>
      </c>
      <c r="Y42" s="21">
        <f t="shared" si="8"/>
        <v>-332768877</v>
      </c>
      <c r="Z42" s="4">
        <f>+IF(X42&lt;&gt;0,+(Y42/X42)*100,0)</f>
        <v>-7.633944767252599</v>
      </c>
      <c r="AA42" s="19">
        <f>SUM(AA43:AA46)</f>
        <v>16490715795</v>
      </c>
    </row>
    <row r="43" spans="1:27" ht="13.5">
      <c r="A43" s="5" t="s">
        <v>47</v>
      </c>
      <c r="B43" s="3"/>
      <c r="C43" s="22">
        <v>10223967228</v>
      </c>
      <c r="D43" s="22"/>
      <c r="E43" s="23">
        <v>11073209201</v>
      </c>
      <c r="F43" s="24">
        <v>11073209201</v>
      </c>
      <c r="G43" s="24">
        <v>1114219139</v>
      </c>
      <c r="H43" s="24">
        <v>1073146665</v>
      </c>
      <c r="I43" s="24">
        <v>744657529</v>
      </c>
      <c r="J43" s="24">
        <v>2932023333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2932023333</v>
      </c>
      <c r="X43" s="24">
        <v>3365995799</v>
      </c>
      <c r="Y43" s="24">
        <v>-433972466</v>
      </c>
      <c r="Z43" s="6">
        <v>-12.89</v>
      </c>
      <c r="AA43" s="22">
        <v>11073209201</v>
      </c>
    </row>
    <row r="44" spans="1:27" ht="13.5">
      <c r="A44" s="5" t="s">
        <v>48</v>
      </c>
      <c r="B44" s="3"/>
      <c r="C44" s="22">
        <v>3283607800</v>
      </c>
      <c r="D44" s="22"/>
      <c r="E44" s="23">
        <v>3491914990</v>
      </c>
      <c r="F44" s="24">
        <v>3491914990</v>
      </c>
      <c r="G44" s="24">
        <v>223479855</v>
      </c>
      <c r="H44" s="24">
        <v>271111031</v>
      </c>
      <c r="I44" s="24">
        <v>258016127</v>
      </c>
      <c r="J44" s="24">
        <v>752607013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752607013</v>
      </c>
      <c r="X44" s="24">
        <v>603845783</v>
      </c>
      <c r="Y44" s="24">
        <v>148761230</v>
      </c>
      <c r="Z44" s="6">
        <v>24.64</v>
      </c>
      <c r="AA44" s="22">
        <v>3491914990</v>
      </c>
    </row>
    <row r="45" spans="1:27" ht="13.5">
      <c r="A45" s="5" t="s">
        <v>49</v>
      </c>
      <c r="B45" s="3"/>
      <c r="C45" s="25">
        <v>445926962</v>
      </c>
      <c r="D45" s="25"/>
      <c r="E45" s="26">
        <v>534398435</v>
      </c>
      <c r="F45" s="27">
        <v>534398435</v>
      </c>
      <c r="G45" s="27">
        <v>43218696</v>
      </c>
      <c r="H45" s="27">
        <v>43170390</v>
      </c>
      <c r="I45" s="27">
        <v>43480637</v>
      </c>
      <c r="J45" s="27">
        <v>129869723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129869723</v>
      </c>
      <c r="X45" s="27">
        <v>137594211</v>
      </c>
      <c r="Y45" s="27">
        <v>-7724488</v>
      </c>
      <c r="Z45" s="7">
        <v>-5.61</v>
      </c>
      <c r="AA45" s="25">
        <v>534398435</v>
      </c>
    </row>
    <row r="46" spans="1:27" ht="13.5">
      <c r="A46" s="5" t="s">
        <v>50</v>
      </c>
      <c r="B46" s="3"/>
      <c r="C46" s="22">
        <v>961557347</v>
      </c>
      <c r="D46" s="22"/>
      <c r="E46" s="23">
        <v>1391193169</v>
      </c>
      <c r="F46" s="24">
        <v>1391193169</v>
      </c>
      <c r="G46" s="24">
        <v>50283861</v>
      </c>
      <c r="H46" s="24">
        <v>64884962</v>
      </c>
      <c r="I46" s="24">
        <v>96630670</v>
      </c>
      <c r="J46" s="24">
        <v>211799493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211799493</v>
      </c>
      <c r="X46" s="24">
        <v>251632646</v>
      </c>
      <c r="Y46" s="24">
        <v>-39833153</v>
      </c>
      <c r="Z46" s="6">
        <v>-15.83</v>
      </c>
      <c r="AA46" s="22">
        <v>1391193169</v>
      </c>
    </row>
    <row r="47" spans="1:27" ht="13.5">
      <c r="A47" s="2" t="s">
        <v>51</v>
      </c>
      <c r="B47" s="8" t="s">
        <v>52</v>
      </c>
      <c r="C47" s="19">
        <v>11919631</v>
      </c>
      <c r="D47" s="19"/>
      <c r="E47" s="20">
        <v>18500925</v>
      </c>
      <c r="F47" s="21">
        <v>18500925</v>
      </c>
      <c r="G47" s="21">
        <v>897637</v>
      </c>
      <c r="H47" s="21">
        <v>910784</v>
      </c>
      <c r="I47" s="21">
        <v>1299781</v>
      </c>
      <c r="J47" s="21">
        <v>3108202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3108202</v>
      </c>
      <c r="X47" s="21">
        <v>4577354</v>
      </c>
      <c r="Y47" s="21">
        <v>-1469152</v>
      </c>
      <c r="Z47" s="4">
        <v>-32.1</v>
      </c>
      <c r="AA47" s="19">
        <v>18500925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23187640707</v>
      </c>
      <c r="D48" s="40">
        <f>+D28+D32+D38+D42+D47</f>
        <v>0</v>
      </c>
      <c r="E48" s="41">
        <f t="shared" si="9"/>
        <v>26194817482</v>
      </c>
      <c r="F48" s="42">
        <f t="shared" si="9"/>
        <v>26194817482</v>
      </c>
      <c r="G48" s="42">
        <f t="shared" si="9"/>
        <v>1920543436</v>
      </c>
      <c r="H48" s="42">
        <f t="shared" si="9"/>
        <v>2199823751</v>
      </c>
      <c r="I48" s="42">
        <f t="shared" si="9"/>
        <v>1867708799</v>
      </c>
      <c r="J48" s="42">
        <f t="shared" si="9"/>
        <v>5988075986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5988075986</v>
      </c>
      <c r="X48" s="42">
        <f t="shared" si="9"/>
        <v>6553087298</v>
      </c>
      <c r="Y48" s="42">
        <f t="shared" si="9"/>
        <v>-565011312</v>
      </c>
      <c r="Z48" s="43">
        <f>+IF(X48&lt;&gt;0,+(Y48/X48)*100,0)</f>
        <v>-8.622062949969266</v>
      </c>
      <c r="AA48" s="40">
        <f>+AA28+AA32+AA38+AA42+AA47</f>
        <v>26194817482</v>
      </c>
    </row>
    <row r="49" spans="1:27" ht="13.5">
      <c r="A49" s="14" t="s">
        <v>58</v>
      </c>
      <c r="B49" s="15"/>
      <c r="C49" s="44">
        <f aca="true" t="shared" si="10" ref="C49:Y49">+C25-C48</f>
        <v>1877122682</v>
      </c>
      <c r="D49" s="44">
        <f>+D25-D48</f>
        <v>0</v>
      </c>
      <c r="E49" s="45">
        <f t="shared" si="10"/>
        <v>2006064414</v>
      </c>
      <c r="F49" s="46">
        <f t="shared" si="10"/>
        <v>2006064414</v>
      </c>
      <c r="G49" s="46">
        <f t="shared" si="10"/>
        <v>818140726</v>
      </c>
      <c r="H49" s="46">
        <f t="shared" si="10"/>
        <v>444007082</v>
      </c>
      <c r="I49" s="46">
        <f t="shared" si="10"/>
        <v>380334872</v>
      </c>
      <c r="J49" s="46">
        <f t="shared" si="10"/>
        <v>1642482680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1642482680</v>
      </c>
      <c r="X49" s="46">
        <f>IF(F25=F48,0,X25-X48)</f>
        <v>735172259</v>
      </c>
      <c r="Y49" s="46">
        <f t="shared" si="10"/>
        <v>907310421</v>
      </c>
      <c r="Z49" s="47">
        <f>+IF(X49&lt;&gt;0,+(Y49/X49)*100,0)</f>
        <v>123.41467049289191</v>
      </c>
      <c r="AA49" s="44">
        <f>+AA25-AA48</f>
        <v>2006064414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13713912000</v>
      </c>
      <c r="D5" s="19">
        <f>SUM(D6:D8)</f>
        <v>0</v>
      </c>
      <c r="E5" s="20">
        <f t="shared" si="0"/>
        <v>13690738000</v>
      </c>
      <c r="F5" s="21">
        <f t="shared" si="0"/>
        <v>13690738000</v>
      </c>
      <c r="G5" s="21">
        <f t="shared" si="0"/>
        <v>1063815257</v>
      </c>
      <c r="H5" s="21">
        <f t="shared" si="0"/>
        <v>721653974</v>
      </c>
      <c r="I5" s="21">
        <f t="shared" si="0"/>
        <v>1424187088</v>
      </c>
      <c r="J5" s="21">
        <f t="shared" si="0"/>
        <v>3209656319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3209656319</v>
      </c>
      <c r="X5" s="21">
        <f t="shared" si="0"/>
        <v>3365016750</v>
      </c>
      <c r="Y5" s="21">
        <f t="shared" si="0"/>
        <v>-155360431</v>
      </c>
      <c r="Z5" s="4">
        <f>+IF(X5&lt;&gt;0,+(Y5/X5)*100,0)</f>
        <v>-4.6169289053316005</v>
      </c>
      <c r="AA5" s="19">
        <f>SUM(AA6:AA8)</f>
        <v>13690738000</v>
      </c>
    </row>
    <row r="6" spans="1:27" ht="13.5">
      <c r="A6" s="5" t="s">
        <v>33</v>
      </c>
      <c r="B6" s="3"/>
      <c r="C6" s="22">
        <v>55511000</v>
      </c>
      <c r="D6" s="22"/>
      <c r="E6" s="23">
        <v>57335000</v>
      </c>
      <c r="F6" s="24">
        <v>57335000</v>
      </c>
      <c r="G6" s="24"/>
      <c r="H6" s="24">
        <v>11977</v>
      </c>
      <c r="I6" s="24">
        <v>60476</v>
      </c>
      <c r="J6" s="24">
        <v>72453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72453</v>
      </c>
      <c r="X6" s="24">
        <v>83250</v>
      </c>
      <c r="Y6" s="24">
        <v>-10797</v>
      </c>
      <c r="Z6" s="6">
        <v>-12.97</v>
      </c>
      <c r="AA6" s="22">
        <v>57335000</v>
      </c>
    </row>
    <row r="7" spans="1:27" ht="13.5">
      <c r="A7" s="5" t="s">
        <v>34</v>
      </c>
      <c r="B7" s="3"/>
      <c r="C7" s="25">
        <v>13532945000</v>
      </c>
      <c r="D7" s="25"/>
      <c r="E7" s="26">
        <v>13341998000</v>
      </c>
      <c r="F7" s="27">
        <v>13341998000</v>
      </c>
      <c r="G7" s="27">
        <v>1060453488</v>
      </c>
      <c r="H7" s="27">
        <v>718296576</v>
      </c>
      <c r="I7" s="27">
        <v>1422242208</v>
      </c>
      <c r="J7" s="27">
        <v>3200992272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3200992272</v>
      </c>
      <c r="X7" s="27">
        <v>3335361750</v>
      </c>
      <c r="Y7" s="27">
        <v>-134369478</v>
      </c>
      <c r="Z7" s="7">
        <v>-4.03</v>
      </c>
      <c r="AA7" s="25">
        <v>13341998000</v>
      </c>
    </row>
    <row r="8" spans="1:27" ht="13.5">
      <c r="A8" s="5" t="s">
        <v>35</v>
      </c>
      <c r="B8" s="3"/>
      <c r="C8" s="22">
        <v>125456000</v>
      </c>
      <c r="D8" s="22"/>
      <c r="E8" s="23">
        <v>291405000</v>
      </c>
      <c r="F8" s="24">
        <v>291405000</v>
      </c>
      <c r="G8" s="24">
        <v>3361769</v>
      </c>
      <c r="H8" s="24">
        <v>3345421</v>
      </c>
      <c r="I8" s="24">
        <v>1884404</v>
      </c>
      <c r="J8" s="24">
        <v>8591594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8591594</v>
      </c>
      <c r="X8" s="24">
        <v>29571750</v>
      </c>
      <c r="Y8" s="24">
        <v>-20980156</v>
      </c>
      <c r="Z8" s="6">
        <v>-70.95</v>
      </c>
      <c r="AA8" s="22">
        <v>291405000</v>
      </c>
    </row>
    <row r="9" spans="1:27" ht="13.5">
      <c r="A9" s="2" t="s">
        <v>36</v>
      </c>
      <c r="B9" s="3"/>
      <c r="C9" s="19">
        <f aca="true" t="shared" si="1" ref="C9:Y9">SUM(C10:C14)</f>
        <v>1962270000</v>
      </c>
      <c r="D9" s="19">
        <f>SUM(D10:D14)</f>
        <v>0</v>
      </c>
      <c r="E9" s="20">
        <f t="shared" si="1"/>
        <v>2652414000</v>
      </c>
      <c r="F9" s="21">
        <f t="shared" si="1"/>
        <v>2652414000</v>
      </c>
      <c r="G9" s="21">
        <f t="shared" si="1"/>
        <v>-12471351</v>
      </c>
      <c r="H9" s="21">
        <f t="shared" si="1"/>
        <v>194120315</v>
      </c>
      <c r="I9" s="21">
        <f t="shared" si="1"/>
        <v>189269032</v>
      </c>
      <c r="J9" s="21">
        <f t="shared" si="1"/>
        <v>370917996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370917996</v>
      </c>
      <c r="X9" s="21">
        <f t="shared" si="1"/>
        <v>491783251</v>
      </c>
      <c r="Y9" s="21">
        <f t="shared" si="1"/>
        <v>-120865255</v>
      </c>
      <c r="Z9" s="4">
        <f>+IF(X9&lt;&gt;0,+(Y9/X9)*100,0)</f>
        <v>-24.576936029080017</v>
      </c>
      <c r="AA9" s="19">
        <f>SUM(AA10:AA14)</f>
        <v>2652414000</v>
      </c>
    </row>
    <row r="10" spans="1:27" ht="13.5">
      <c r="A10" s="5" t="s">
        <v>37</v>
      </c>
      <c r="B10" s="3"/>
      <c r="C10" s="22">
        <v>137285000</v>
      </c>
      <c r="D10" s="22"/>
      <c r="E10" s="23">
        <v>109389000</v>
      </c>
      <c r="F10" s="24">
        <v>109389000</v>
      </c>
      <c r="G10" s="24">
        <v>1784919</v>
      </c>
      <c r="H10" s="24">
        <v>1879132</v>
      </c>
      <c r="I10" s="24">
        <v>3122891</v>
      </c>
      <c r="J10" s="24">
        <v>6786942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6786942</v>
      </c>
      <c r="X10" s="24">
        <v>15571750</v>
      </c>
      <c r="Y10" s="24">
        <v>-8784808</v>
      </c>
      <c r="Z10" s="6">
        <v>-56.42</v>
      </c>
      <c r="AA10" s="22">
        <v>109389000</v>
      </c>
    </row>
    <row r="11" spans="1:27" ht="13.5">
      <c r="A11" s="5" t="s">
        <v>38</v>
      </c>
      <c r="B11" s="3"/>
      <c r="C11" s="22">
        <v>120204000</v>
      </c>
      <c r="D11" s="22"/>
      <c r="E11" s="23">
        <v>156780000</v>
      </c>
      <c r="F11" s="24">
        <v>156780000</v>
      </c>
      <c r="G11" s="24">
        <v>-21454775</v>
      </c>
      <c r="H11" s="24">
        <v>31959739</v>
      </c>
      <c r="I11" s="24">
        <v>8852310</v>
      </c>
      <c r="J11" s="24">
        <v>19357274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19357274</v>
      </c>
      <c r="X11" s="24">
        <v>26910000</v>
      </c>
      <c r="Y11" s="24">
        <v>-7552726</v>
      </c>
      <c r="Z11" s="6">
        <v>-28.07</v>
      </c>
      <c r="AA11" s="22">
        <v>156780000</v>
      </c>
    </row>
    <row r="12" spans="1:27" ht="13.5">
      <c r="A12" s="5" t="s">
        <v>39</v>
      </c>
      <c r="B12" s="3"/>
      <c r="C12" s="22">
        <v>392025000</v>
      </c>
      <c r="D12" s="22"/>
      <c r="E12" s="23">
        <v>883508000</v>
      </c>
      <c r="F12" s="24">
        <v>883508000</v>
      </c>
      <c r="G12" s="24">
        <v>44129302</v>
      </c>
      <c r="H12" s="24">
        <v>48608281</v>
      </c>
      <c r="I12" s="24">
        <v>38786456</v>
      </c>
      <c r="J12" s="24">
        <v>131524039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131524039</v>
      </c>
      <c r="X12" s="24">
        <v>215515000</v>
      </c>
      <c r="Y12" s="24">
        <v>-83990961</v>
      </c>
      <c r="Z12" s="6">
        <v>-38.97</v>
      </c>
      <c r="AA12" s="22">
        <v>883508000</v>
      </c>
    </row>
    <row r="13" spans="1:27" ht="13.5">
      <c r="A13" s="5" t="s">
        <v>40</v>
      </c>
      <c r="B13" s="3"/>
      <c r="C13" s="22">
        <v>1037647000</v>
      </c>
      <c r="D13" s="22"/>
      <c r="E13" s="23">
        <v>1303237000</v>
      </c>
      <c r="F13" s="24">
        <v>1303237000</v>
      </c>
      <c r="G13" s="24">
        <v>-27132220</v>
      </c>
      <c r="H13" s="24">
        <v>92011618</v>
      </c>
      <c r="I13" s="24">
        <v>96482486</v>
      </c>
      <c r="J13" s="24">
        <v>161361884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161361884</v>
      </c>
      <c r="X13" s="24">
        <v>160264501</v>
      </c>
      <c r="Y13" s="24">
        <v>1097383</v>
      </c>
      <c r="Z13" s="6">
        <v>0.68</v>
      </c>
      <c r="AA13" s="22">
        <v>1303237000</v>
      </c>
    </row>
    <row r="14" spans="1:27" ht="13.5">
      <c r="A14" s="5" t="s">
        <v>41</v>
      </c>
      <c r="B14" s="3"/>
      <c r="C14" s="25">
        <v>275109000</v>
      </c>
      <c r="D14" s="25"/>
      <c r="E14" s="26">
        <v>199500000</v>
      </c>
      <c r="F14" s="27">
        <v>199500000</v>
      </c>
      <c r="G14" s="27">
        <v>-9798577</v>
      </c>
      <c r="H14" s="27">
        <v>19661545</v>
      </c>
      <c r="I14" s="27">
        <v>42024889</v>
      </c>
      <c r="J14" s="27">
        <v>51887857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51887857</v>
      </c>
      <c r="X14" s="27">
        <v>73522000</v>
      </c>
      <c r="Y14" s="27">
        <v>-21634143</v>
      </c>
      <c r="Z14" s="7">
        <v>-29.43</v>
      </c>
      <c r="AA14" s="25">
        <v>199500000</v>
      </c>
    </row>
    <row r="15" spans="1:27" ht="13.5">
      <c r="A15" s="2" t="s">
        <v>42</v>
      </c>
      <c r="B15" s="8"/>
      <c r="C15" s="19">
        <f aca="true" t="shared" si="2" ref="C15:Y15">SUM(C16:C18)</f>
        <v>1670561000</v>
      </c>
      <c r="D15" s="19">
        <f>SUM(D16:D18)</f>
        <v>0</v>
      </c>
      <c r="E15" s="20">
        <f t="shared" si="2"/>
        <v>2474871000</v>
      </c>
      <c r="F15" s="21">
        <f t="shared" si="2"/>
        <v>2474871000</v>
      </c>
      <c r="G15" s="21">
        <f t="shared" si="2"/>
        <v>-298486423</v>
      </c>
      <c r="H15" s="21">
        <f t="shared" si="2"/>
        <v>253262765</v>
      </c>
      <c r="I15" s="21">
        <f t="shared" si="2"/>
        <v>103681346</v>
      </c>
      <c r="J15" s="21">
        <f t="shared" si="2"/>
        <v>58457688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58457688</v>
      </c>
      <c r="X15" s="21">
        <f t="shared" si="2"/>
        <v>391266998</v>
      </c>
      <c r="Y15" s="21">
        <f t="shared" si="2"/>
        <v>-332809310</v>
      </c>
      <c r="Z15" s="4">
        <f>+IF(X15&lt;&gt;0,+(Y15/X15)*100,0)</f>
        <v>-85.05938699179531</v>
      </c>
      <c r="AA15" s="19">
        <f>SUM(AA16:AA18)</f>
        <v>2474871000</v>
      </c>
    </row>
    <row r="16" spans="1:27" ht="13.5">
      <c r="A16" s="5" t="s">
        <v>43</v>
      </c>
      <c r="B16" s="3"/>
      <c r="C16" s="22">
        <v>212085000</v>
      </c>
      <c r="D16" s="22"/>
      <c r="E16" s="23">
        <v>639407000</v>
      </c>
      <c r="F16" s="24">
        <v>639407000</v>
      </c>
      <c r="G16" s="24">
        <v>26545730</v>
      </c>
      <c r="H16" s="24">
        <v>54371365</v>
      </c>
      <c r="I16" s="24">
        <v>44200463</v>
      </c>
      <c r="J16" s="24">
        <v>125117558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125117558</v>
      </c>
      <c r="X16" s="24">
        <v>137222500</v>
      </c>
      <c r="Y16" s="24">
        <v>-12104942</v>
      </c>
      <c r="Z16" s="6">
        <v>-8.82</v>
      </c>
      <c r="AA16" s="22">
        <v>639407000</v>
      </c>
    </row>
    <row r="17" spans="1:27" ht="13.5">
      <c r="A17" s="5" t="s">
        <v>44</v>
      </c>
      <c r="B17" s="3"/>
      <c r="C17" s="22">
        <v>1389004000</v>
      </c>
      <c r="D17" s="22"/>
      <c r="E17" s="23">
        <v>1778604000</v>
      </c>
      <c r="F17" s="24">
        <v>1778604000</v>
      </c>
      <c r="G17" s="24">
        <v>-325032153</v>
      </c>
      <c r="H17" s="24">
        <v>198891400</v>
      </c>
      <c r="I17" s="24">
        <v>56068602</v>
      </c>
      <c r="J17" s="24">
        <v>-70072151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-70072151</v>
      </c>
      <c r="X17" s="24">
        <v>239829499</v>
      </c>
      <c r="Y17" s="24">
        <v>-309901650</v>
      </c>
      <c r="Z17" s="6">
        <v>-129.22</v>
      </c>
      <c r="AA17" s="22">
        <v>1778604000</v>
      </c>
    </row>
    <row r="18" spans="1:27" ht="13.5">
      <c r="A18" s="5" t="s">
        <v>45</v>
      </c>
      <c r="B18" s="3"/>
      <c r="C18" s="22">
        <v>69472000</v>
      </c>
      <c r="D18" s="22"/>
      <c r="E18" s="23">
        <v>56860000</v>
      </c>
      <c r="F18" s="24">
        <v>56860000</v>
      </c>
      <c r="G18" s="24"/>
      <c r="H18" s="24"/>
      <c r="I18" s="24">
        <v>3412281</v>
      </c>
      <c r="J18" s="24">
        <v>3412281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3412281</v>
      </c>
      <c r="X18" s="24">
        <v>14214999</v>
      </c>
      <c r="Y18" s="24">
        <v>-10802718</v>
      </c>
      <c r="Z18" s="6">
        <v>-76</v>
      </c>
      <c r="AA18" s="22">
        <v>56860000</v>
      </c>
    </row>
    <row r="19" spans="1:27" ht="13.5">
      <c r="A19" s="2" t="s">
        <v>46</v>
      </c>
      <c r="B19" s="8"/>
      <c r="C19" s="19">
        <f aca="true" t="shared" si="3" ref="C19:Y19">SUM(C20:C23)</f>
        <v>21145338000</v>
      </c>
      <c r="D19" s="19">
        <f>SUM(D20:D23)</f>
        <v>0</v>
      </c>
      <c r="E19" s="20">
        <f t="shared" si="3"/>
        <v>23143978000</v>
      </c>
      <c r="F19" s="21">
        <f t="shared" si="3"/>
        <v>23143978000</v>
      </c>
      <c r="G19" s="21">
        <f t="shared" si="3"/>
        <v>1982648125</v>
      </c>
      <c r="H19" s="21">
        <f t="shared" si="3"/>
        <v>2023383805</v>
      </c>
      <c r="I19" s="21">
        <f t="shared" si="3"/>
        <v>1767290195</v>
      </c>
      <c r="J19" s="21">
        <f t="shared" si="3"/>
        <v>5773322125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5773322125</v>
      </c>
      <c r="X19" s="21">
        <f t="shared" si="3"/>
        <v>5657726395</v>
      </c>
      <c r="Y19" s="21">
        <f t="shared" si="3"/>
        <v>115595730</v>
      </c>
      <c r="Z19" s="4">
        <f>+IF(X19&lt;&gt;0,+(Y19/X19)*100,0)</f>
        <v>2.043148111618784</v>
      </c>
      <c r="AA19" s="19">
        <f>SUM(AA20:AA23)</f>
        <v>23143978000</v>
      </c>
    </row>
    <row r="20" spans="1:27" ht="13.5">
      <c r="A20" s="5" t="s">
        <v>47</v>
      </c>
      <c r="B20" s="3"/>
      <c r="C20" s="22">
        <v>12901844000</v>
      </c>
      <c r="D20" s="22"/>
      <c r="E20" s="23">
        <v>14330990000</v>
      </c>
      <c r="F20" s="24">
        <v>14330990000</v>
      </c>
      <c r="G20" s="24">
        <v>1287955497</v>
      </c>
      <c r="H20" s="24">
        <v>1323067072</v>
      </c>
      <c r="I20" s="24">
        <v>1090606261</v>
      </c>
      <c r="J20" s="24">
        <v>3701628830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3701628830</v>
      </c>
      <c r="X20" s="24">
        <v>3507580395</v>
      </c>
      <c r="Y20" s="24">
        <v>194048435</v>
      </c>
      <c r="Z20" s="6">
        <v>5.53</v>
      </c>
      <c r="AA20" s="22">
        <v>14330990000</v>
      </c>
    </row>
    <row r="21" spans="1:27" ht="13.5">
      <c r="A21" s="5" t="s">
        <v>48</v>
      </c>
      <c r="B21" s="3"/>
      <c r="C21" s="22">
        <v>4719440000</v>
      </c>
      <c r="D21" s="22"/>
      <c r="E21" s="23">
        <v>4586874600</v>
      </c>
      <c r="F21" s="24">
        <v>4586874600</v>
      </c>
      <c r="G21" s="24">
        <v>409741276</v>
      </c>
      <c r="H21" s="24">
        <v>354276644</v>
      </c>
      <c r="I21" s="24">
        <v>371464708</v>
      </c>
      <c r="J21" s="24">
        <v>1135482628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1135482628</v>
      </c>
      <c r="X21" s="24">
        <v>1113913800</v>
      </c>
      <c r="Y21" s="24">
        <v>21568828</v>
      </c>
      <c r="Z21" s="6">
        <v>1.94</v>
      </c>
      <c r="AA21" s="22">
        <v>4586874600</v>
      </c>
    </row>
    <row r="22" spans="1:27" ht="13.5">
      <c r="A22" s="5" t="s">
        <v>49</v>
      </c>
      <c r="B22" s="3"/>
      <c r="C22" s="25">
        <v>2292731000</v>
      </c>
      <c r="D22" s="25"/>
      <c r="E22" s="26">
        <v>3057916400</v>
      </c>
      <c r="F22" s="27">
        <v>3057916400</v>
      </c>
      <c r="G22" s="27">
        <v>186260493</v>
      </c>
      <c r="H22" s="27">
        <v>229310401</v>
      </c>
      <c r="I22" s="27">
        <v>223285523</v>
      </c>
      <c r="J22" s="27">
        <v>638856417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638856417</v>
      </c>
      <c r="X22" s="27">
        <v>742609200</v>
      </c>
      <c r="Y22" s="27">
        <v>-103752783</v>
      </c>
      <c r="Z22" s="7">
        <v>-13.97</v>
      </c>
      <c r="AA22" s="25">
        <v>3057916400</v>
      </c>
    </row>
    <row r="23" spans="1:27" ht="13.5">
      <c r="A23" s="5" t="s">
        <v>50</v>
      </c>
      <c r="B23" s="3"/>
      <c r="C23" s="22">
        <v>1231323000</v>
      </c>
      <c r="D23" s="22"/>
      <c r="E23" s="23">
        <v>1168197000</v>
      </c>
      <c r="F23" s="24">
        <v>1168197000</v>
      </c>
      <c r="G23" s="24">
        <v>98690859</v>
      </c>
      <c r="H23" s="24">
        <v>116729688</v>
      </c>
      <c r="I23" s="24">
        <v>81933703</v>
      </c>
      <c r="J23" s="24">
        <v>297354250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297354250</v>
      </c>
      <c r="X23" s="24">
        <v>293623000</v>
      </c>
      <c r="Y23" s="24">
        <v>3731250</v>
      </c>
      <c r="Z23" s="6">
        <v>1.27</v>
      </c>
      <c r="AA23" s="22">
        <v>1168197000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38492081000</v>
      </c>
      <c r="D25" s="40">
        <f>+D5+D9+D15+D19+D24</f>
        <v>0</v>
      </c>
      <c r="E25" s="41">
        <f t="shared" si="4"/>
        <v>41962001000</v>
      </c>
      <c r="F25" s="42">
        <f t="shared" si="4"/>
        <v>41962001000</v>
      </c>
      <c r="G25" s="42">
        <f t="shared" si="4"/>
        <v>2735505608</v>
      </c>
      <c r="H25" s="42">
        <f t="shared" si="4"/>
        <v>3192420859</v>
      </c>
      <c r="I25" s="42">
        <f t="shared" si="4"/>
        <v>3484427661</v>
      </c>
      <c r="J25" s="42">
        <f t="shared" si="4"/>
        <v>9412354128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9412354128</v>
      </c>
      <c r="X25" s="42">
        <f t="shared" si="4"/>
        <v>9905793394</v>
      </c>
      <c r="Y25" s="42">
        <f t="shared" si="4"/>
        <v>-493439266</v>
      </c>
      <c r="Z25" s="43">
        <f>+IF(X25&lt;&gt;0,+(Y25/X25)*100,0)</f>
        <v>-4.981319984917909</v>
      </c>
      <c r="AA25" s="40">
        <f>+AA5+AA9+AA15+AA19+AA24</f>
        <v>41962001000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6143472000</v>
      </c>
      <c r="D28" s="19">
        <f>SUM(D29:D31)</f>
        <v>0</v>
      </c>
      <c r="E28" s="20">
        <f t="shared" si="5"/>
        <v>6562900238</v>
      </c>
      <c r="F28" s="21">
        <f t="shared" si="5"/>
        <v>6562900238</v>
      </c>
      <c r="G28" s="21">
        <f t="shared" si="5"/>
        <v>260094990</v>
      </c>
      <c r="H28" s="21">
        <f t="shared" si="5"/>
        <v>459964367</v>
      </c>
      <c r="I28" s="21">
        <f t="shared" si="5"/>
        <v>509016172</v>
      </c>
      <c r="J28" s="21">
        <f t="shared" si="5"/>
        <v>1229075529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1229075529</v>
      </c>
      <c r="X28" s="21">
        <f t="shared" si="5"/>
        <v>1435062021</v>
      </c>
      <c r="Y28" s="21">
        <f t="shared" si="5"/>
        <v>-205986492</v>
      </c>
      <c r="Z28" s="4">
        <f>+IF(X28&lt;&gt;0,+(Y28/X28)*100,0)</f>
        <v>-14.35383899690005</v>
      </c>
      <c r="AA28" s="19">
        <f>SUM(AA29:AA31)</f>
        <v>6562900238</v>
      </c>
    </row>
    <row r="29" spans="1:27" ht="13.5">
      <c r="A29" s="5" t="s">
        <v>33</v>
      </c>
      <c r="B29" s="3"/>
      <c r="C29" s="22">
        <v>1053473000</v>
      </c>
      <c r="D29" s="22"/>
      <c r="E29" s="23">
        <v>1506947000</v>
      </c>
      <c r="F29" s="24">
        <v>1506947000</v>
      </c>
      <c r="G29" s="24">
        <v>21649740</v>
      </c>
      <c r="H29" s="24">
        <v>190441336</v>
      </c>
      <c r="I29" s="24">
        <v>66819314</v>
      </c>
      <c r="J29" s="24">
        <v>278910390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278910390</v>
      </c>
      <c r="X29" s="24">
        <v>331499772</v>
      </c>
      <c r="Y29" s="24">
        <v>-52589382</v>
      </c>
      <c r="Z29" s="6">
        <v>-15.86</v>
      </c>
      <c r="AA29" s="22">
        <v>1506947000</v>
      </c>
    </row>
    <row r="30" spans="1:27" ht="13.5">
      <c r="A30" s="5" t="s">
        <v>34</v>
      </c>
      <c r="B30" s="3"/>
      <c r="C30" s="25">
        <v>3874673000</v>
      </c>
      <c r="D30" s="25"/>
      <c r="E30" s="26">
        <v>3262126000</v>
      </c>
      <c r="F30" s="27">
        <v>3262126000</v>
      </c>
      <c r="G30" s="27">
        <v>140478270</v>
      </c>
      <c r="H30" s="27">
        <v>196517896</v>
      </c>
      <c r="I30" s="27">
        <v>279012404</v>
      </c>
      <c r="J30" s="27">
        <v>616008570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616008570</v>
      </c>
      <c r="X30" s="27">
        <v>667112250</v>
      </c>
      <c r="Y30" s="27">
        <v>-51103680</v>
      </c>
      <c r="Z30" s="7">
        <v>-7.66</v>
      </c>
      <c r="AA30" s="25">
        <v>3262126000</v>
      </c>
    </row>
    <row r="31" spans="1:27" ht="13.5">
      <c r="A31" s="5" t="s">
        <v>35</v>
      </c>
      <c r="B31" s="3"/>
      <c r="C31" s="22">
        <v>1215326000</v>
      </c>
      <c r="D31" s="22"/>
      <c r="E31" s="23">
        <v>1793827238</v>
      </c>
      <c r="F31" s="24">
        <v>1793827238</v>
      </c>
      <c r="G31" s="24">
        <v>97966980</v>
      </c>
      <c r="H31" s="24">
        <v>73005135</v>
      </c>
      <c r="I31" s="24">
        <v>163184454</v>
      </c>
      <c r="J31" s="24">
        <v>334156569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334156569</v>
      </c>
      <c r="X31" s="24">
        <v>436449999</v>
      </c>
      <c r="Y31" s="24">
        <v>-102293430</v>
      </c>
      <c r="Z31" s="6">
        <v>-23.44</v>
      </c>
      <c r="AA31" s="22">
        <v>1793827238</v>
      </c>
    </row>
    <row r="32" spans="1:27" ht="13.5">
      <c r="A32" s="2" t="s">
        <v>36</v>
      </c>
      <c r="B32" s="3"/>
      <c r="C32" s="19">
        <f aca="true" t="shared" si="6" ref="C32:Y32">SUM(C33:C37)</f>
        <v>6354810000</v>
      </c>
      <c r="D32" s="19">
        <f>SUM(D33:D37)</f>
        <v>0</v>
      </c>
      <c r="E32" s="20">
        <f t="shared" si="6"/>
        <v>6273847163</v>
      </c>
      <c r="F32" s="21">
        <f t="shared" si="6"/>
        <v>6273847163</v>
      </c>
      <c r="G32" s="21">
        <f t="shared" si="6"/>
        <v>275847675</v>
      </c>
      <c r="H32" s="21">
        <f t="shared" si="6"/>
        <v>509251715</v>
      </c>
      <c r="I32" s="21">
        <f t="shared" si="6"/>
        <v>512118082</v>
      </c>
      <c r="J32" s="21">
        <f t="shared" si="6"/>
        <v>1297217472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1297217472</v>
      </c>
      <c r="X32" s="21">
        <f t="shared" si="6"/>
        <v>1472160923</v>
      </c>
      <c r="Y32" s="21">
        <f t="shared" si="6"/>
        <v>-174943451</v>
      </c>
      <c r="Z32" s="4">
        <f>+IF(X32&lt;&gt;0,+(Y32/X32)*100,0)</f>
        <v>-11.883446182194309</v>
      </c>
      <c r="AA32" s="19">
        <f>SUM(AA33:AA37)</f>
        <v>6273847163</v>
      </c>
    </row>
    <row r="33" spans="1:27" ht="13.5">
      <c r="A33" s="5" t="s">
        <v>37</v>
      </c>
      <c r="B33" s="3"/>
      <c r="C33" s="22">
        <v>1227549000</v>
      </c>
      <c r="D33" s="22"/>
      <c r="E33" s="23">
        <v>1209233000</v>
      </c>
      <c r="F33" s="24">
        <v>1209233000</v>
      </c>
      <c r="G33" s="24">
        <v>17366819</v>
      </c>
      <c r="H33" s="24">
        <v>33506122</v>
      </c>
      <c r="I33" s="24">
        <v>44267888</v>
      </c>
      <c r="J33" s="24">
        <v>95140829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95140829</v>
      </c>
      <c r="X33" s="24">
        <v>288755499</v>
      </c>
      <c r="Y33" s="24">
        <v>-193614670</v>
      </c>
      <c r="Z33" s="6">
        <v>-67.05</v>
      </c>
      <c r="AA33" s="22">
        <v>1209233000</v>
      </c>
    </row>
    <row r="34" spans="1:27" ht="13.5">
      <c r="A34" s="5" t="s">
        <v>38</v>
      </c>
      <c r="B34" s="3"/>
      <c r="C34" s="22">
        <v>684364000</v>
      </c>
      <c r="D34" s="22"/>
      <c r="E34" s="23">
        <v>749903000</v>
      </c>
      <c r="F34" s="24">
        <v>749903000</v>
      </c>
      <c r="G34" s="24">
        <v>77715545</v>
      </c>
      <c r="H34" s="24">
        <v>87154928</v>
      </c>
      <c r="I34" s="24">
        <v>112630765</v>
      </c>
      <c r="J34" s="24">
        <v>277501238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277501238</v>
      </c>
      <c r="X34" s="24">
        <v>160638000</v>
      </c>
      <c r="Y34" s="24">
        <v>116863238</v>
      </c>
      <c r="Z34" s="6">
        <v>72.75</v>
      </c>
      <c r="AA34" s="22">
        <v>749903000</v>
      </c>
    </row>
    <row r="35" spans="1:27" ht="13.5">
      <c r="A35" s="5" t="s">
        <v>39</v>
      </c>
      <c r="B35" s="3"/>
      <c r="C35" s="22">
        <v>2371947000</v>
      </c>
      <c r="D35" s="22"/>
      <c r="E35" s="23">
        <v>2574017000</v>
      </c>
      <c r="F35" s="24">
        <v>2574017000</v>
      </c>
      <c r="G35" s="24">
        <v>109745346</v>
      </c>
      <c r="H35" s="24">
        <v>245379753</v>
      </c>
      <c r="I35" s="24">
        <v>196832325</v>
      </c>
      <c r="J35" s="24">
        <v>551957424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551957424</v>
      </c>
      <c r="X35" s="24">
        <v>609423749</v>
      </c>
      <c r="Y35" s="24">
        <v>-57466325</v>
      </c>
      <c r="Z35" s="6">
        <v>-9.43</v>
      </c>
      <c r="AA35" s="22">
        <v>2574017000</v>
      </c>
    </row>
    <row r="36" spans="1:27" ht="13.5">
      <c r="A36" s="5" t="s">
        <v>40</v>
      </c>
      <c r="B36" s="3"/>
      <c r="C36" s="22">
        <v>894176000</v>
      </c>
      <c r="D36" s="22"/>
      <c r="E36" s="23">
        <v>1065978163</v>
      </c>
      <c r="F36" s="24">
        <v>1065978163</v>
      </c>
      <c r="G36" s="24">
        <v>15876163</v>
      </c>
      <c r="H36" s="24">
        <v>71764255</v>
      </c>
      <c r="I36" s="24">
        <v>95693264</v>
      </c>
      <c r="J36" s="24">
        <v>183333682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183333682</v>
      </c>
      <c r="X36" s="24">
        <v>258364893</v>
      </c>
      <c r="Y36" s="24">
        <v>-75031211</v>
      </c>
      <c r="Z36" s="6">
        <v>-29.04</v>
      </c>
      <c r="AA36" s="22">
        <v>1065978163</v>
      </c>
    </row>
    <row r="37" spans="1:27" ht="13.5">
      <c r="A37" s="5" t="s">
        <v>41</v>
      </c>
      <c r="B37" s="3"/>
      <c r="C37" s="25">
        <v>1176774000</v>
      </c>
      <c r="D37" s="25"/>
      <c r="E37" s="26">
        <v>674716000</v>
      </c>
      <c r="F37" s="27">
        <v>674716000</v>
      </c>
      <c r="G37" s="27">
        <v>55143802</v>
      </c>
      <c r="H37" s="27">
        <v>71446657</v>
      </c>
      <c r="I37" s="27">
        <v>62693840</v>
      </c>
      <c r="J37" s="27">
        <v>189284299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189284299</v>
      </c>
      <c r="X37" s="27">
        <v>154978782</v>
      </c>
      <c r="Y37" s="27">
        <v>34305517</v>
      </c>
      <c r="Z37" s="7">
        <v>22.14</v>
      </c>
      <c r="AA37" s="25">
        <v>674716000</v>
      </c>
    </row>
    <row r="38" spans="1:27" ht="13.5">
      <c r="A38" s="2" t="s">
        <v>42</v>
      </c>
      <c r="B38" s="8"/>
      <c r="C38" s="19">
        <f aca="true" t="shared" si="7" ref="C38:Y38">SUM(C39:C41)</f>
        <v>2941658000</v>
      </c>
      <c r="D38" s="19">
        <f>SUM(D39:D41)</f>
        <v>0</v>
      </c>
      <c r="E38" s="20">
        <f t="shared" si="7"/>
        <v>4385847928</v>
      </c>
      <c r="F38" s="21">
        <f t="shared" si="7"/>
        <v>4385847928</v>
      </c>
      <c r="G38" s="21">
        <f t="shared" si="7"/>
        <v>162910674</v>
      </c>
      <c r="H38" s="21">
        <f t="shared" si="7"/>
        <v>288577626</v>
      </c>
      <c r="I38" s="21">
        <f t="shared" si="7"/>
        <v>290283055</v>
      </c>
      <c r="J38" s="21">
        <f t="shared" si="7"/>
        <v>741771355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741771355</v>
      </c>
      <c r="X38" s="21">
        <f t="shared" si="7"/>
        <v>1058069247</v>
      </c>
      <c r="Y38" s="21">
        <f t="shared" si="7"/>
        <v>-316297892</v>
      </c>
      <c r="Z38" s="4">
        <f>+IF(X38&lt;&gt;0,+(Y38/X38)*100,0)</f>
        <v>-29.89387442237984</v>
      </c>
      <c r="AA38" s="19">
        <f>SUM(AA39:AA41)</f>
        <v>4385847928</v>
      </c>
    </row>
    <row r="39" spans="1:27" ht="13.5">
      <c r="A39" s="5" t="s">
        <v>43</v>
      </c>
      <c r="B39" s="3"/>
      <c r="C39" s="22">
        <v>661446000</v>
      </c>
      <c r="D39" s="22"/>
      <c r="E39" s="23">
        <v>1567657000</v>
      </c>
      <c r="F39" s="24">
        <v>1567657000</v>
      </c>
      <c r="G39" s="24">
        <v>41802620</v>
      </c>
      <c r="H39" s="24">
        <v>60101154</v>
      </c>
      <c r="I39" s="24">
        <v>55873117</v>
      </c>
      <c r="J39" s="24">
        <v>157776891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157776891</v>
      </c>
      <c r="X39" s="24">
        <v>369403909</v>
      </c>
      <c r="Y39" s="24">
        <v>-211627018</v>
      </c>
      <c r="Z39" s="6">
        <v>-57.29</v>
      </c>
      <c r="AA39" s="22">
        <v>1567657000</v>
      </c>
    </row>
    <row r="40" spans="1:27" ht="13.5">
      <c r="A40" s="5" t="s">
        <v>44</v>
      </c>
      <c r="B40" s="3"/>
      <c r="C40" s="22">
        <v>2095803000</v>
      </c>
      <c r="D40" s="22"/>
      <c r="E40" s="23">
        <v>2673898000</v>
      </c>
      <c r="F40" s="24">
        <v>2673898000</v>
      </c>
      <c r="G40" s="24">
        <v>129740174</v>
      </c>
      <c r="H40" s="24">
        <v>220174642</v>
      </c>
      <c r="I40" s="24">
        <v>226378824</v>
      </c>
      <c r="J40" s="24">
        <v>576293640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576293640</v>
      </c>
      <c r="X40" s="24">
        <v>653930105</v>
      </c>
      <c r="Y40" s="24">
        <v>-77636465</v>
      </c>
      <c r="Z40" s="6">
        <v>-11.87</v>
      </c>
      <c r="AA40" s="22">
        <v>2673898000</v>
      </c>
    </row>
    <row r="41" spans="1:27" ht="13.5">
      <c r="A41" s="5" t="s">
        <v>45</v>
      </c>
      <c r="B41" s="3"/>
      <c r="C41" s="22">
        <v>184409000</v>
      </c>
      <c r="D41" s="22"/>
      <c r="E41" s="23">
        <v>144292928</v>
      </c>
      <c r="F41" s="24">
        <v>144292928</v>
      </c>
      <c r="G41" s="24">
        <v>-8632120</v>
      </c>
      <c r="H41" s="24">
        <v>8301830</v>
      </c>
      <c r="I41" s="24">
        <v>8031114</v>
      </c>
      <c r="J41" s="24">
        <v>7700824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7700824</v>
      </c>
      <c r="X41" s="24">
        <v>34735233</v>
      </c>
      <c r="Y41" s="24">
        <v>-27034409</v>
      </c>
      <c r="Z41" s="6">
        <v>-77.83</v>
      </c>
      <c r="AA41" s="22">
        <v>144292928</v>
      </c>
    </row>
    <row r="42" spans="1:27" ht="13.5">
      <c r="A42" s="2" t="s">
        <v>46</v>
      </c>
      <c r="B42" s="8"/>
      <c r="C42" s="19">
        <f aca="true" t="shared" si="8" ref="C42:Y42">SUM(C43:C46)</f>
        <v>19052131000</v>
      </c>
      <c r="D42" s="19">
        <f>SUM(D43:D46)</f>
        <v>0</v>
      </c>
      <c r="E42" s="20">
        <f t="shared" si="8"/>
        <v>20089331000</v>
      </c>
      <c r="F42" s="21">
        <f t="shared" si="8"/>
        <v>20089331000</v>
      </c>
      <c r="G42" s="21">
        <f t="shared" si="8"/>
        <v>2274433902</v>
      </c>
      <c r="H42" s="21">
        <f t="shared" si="8"/>
        <v>2138827430</v>
      </c>
      <c r="I42" s="21">
        <f t="shared" si="8"/>
        <v>1883663445</v>
      </c>
      <c r="J42" s="21">
        <f t="shared" si="8"/>
        <v>6296924777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6296924777</v>
      </c>
      <c r="X42" s="21">
        <f t="shared" si="8"/>
        <v>4838123942</v>
      </c>
      <c r="Y42" s="21">
        <f t="shared" si="8"/>
        <v>1458800835</v>
      </c>
      <c r="Z42" s="4">
        <f>+IF(X42&lt;&gt;0,+(Y42/X42)*100,0)</f>
        <v>30.15220057378183</v>
      </c>
      <c r="AA42" s="19">
        <f>SUM(AA43:AA46)</f>
        <v>20089331000</v>
      </c>
    </row>
    <row r="43" spans="1:27" ht="13.5">
      <c r="A43" s="5" t="s">
        <v>47</v>
      </c>
      <c r="B43" s="3"/>
      <c r="C43" s="22">
        <v>11411481000</v>
      </c>
      <c r="D43" s="22"/>
      <c r="E43" s="23">
        <v>12550002000</v>
      </c>
      <c r="F43" s="24">
        <v>12550002000</v>
      </c>
      <c r="G43" s="24">
        <v>1578092011</v>
      </c>
      <c r="H43" s="24">
        <v>1445998901</v>
      </c>
      <c r="I43" s="24">
        <v>1200868990</v>
      </c>
      <c r="J43" s="24">
        <v>4224959902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4224959902</v>
      </c>
      <c r="X43" s="24">
        <v>2973307942</v>
      </c>
      <c r="Y43" s="24">
        <v>1251651960</v>
      </c>
      <c r="Z43" s="6">
        <v>42.1</v>
      </c>
      <c r="AA43" s="22">
        <v>12550002000</v>
      </c>
    </row>
    <row r="44" spans="1:27" ht="13.5">
      <c r="A44" s="5" t="s">
        <v>48</v>
      </c>
      <c r="B44" s="3"/>
      <c r="C44" s="22">
        <v>5981684000</v>
      </c>
      <c r="D44" s="22"/>
      <c r="E44" s="23">
        <v>3543787200</v>
      </c>
      <c r="F44" s="24">
        <v>3543787200</v>
      </c>
      <c r="G44" s="24">
        <v>459544470</v>
      </c>
      <c r="H44" s="24">
        <v>451130481</v>
      </c>
      <c r="I44" s="24">
        <v>444598282</v>
      </c>
      <c r="J44" s="24">
        <v>1355273233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1355273233</v>
      </c>
      <c r="X44" s="24">
        <v>876246750</v>
      </c>
      <c r="Y44" s="24">
        <v>479026483</v>
      </c>
      <c r="Z44" s="6">
        <v>54.67</v>
      </c>
      <c r="AA44" s="22">
        <v>3543787200</v>
      </c>
    </row>
    <row r="45" spans="1:27" ht="13.5">
      <c r="A45" s="5" t="s">
        <v>49</v>
      </c>
      <c r="B45" s="3"/>
      <c r="C45" s="25"/>
      <c r="D45" s="25"/>
      <c r="E45" s="26">
        <v>2362524800</v>
      </c>
      <c r="F45" s="27">
        <v>2362524800</v>
      </c>
      <c r="G45" s="27">
        <v>102457559</v>
      </c>
      <c r="H45" s="27">
        <v>97603730</v>
      </c>
      <c r="I45" s="27">
        <v>99584597</v>
      </c>
      <c r="J45" s="27">
        <v>299645886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299645886</v>
      </c>
      <c r="X45" s="27">
        <v>584164501</v>
      </c>
      <c r="Y45" s="27">
        <v>-284518615</v>
      </c>
      <c r="Z45" s="7">
        <v>-48.71</v>
      </c>
      <c r="AA45" s="25">
        <v>2362524800</v>
      </c>
    </row>
    <row r="46" spans="1:27" ht="13.5">
      <c r="A46" s="5" t="s">
        <v>50</v>
      </c>
      <c r="B46" s="3"/>
      <c r="C46" s="22">
        <v>1658966000</v>
      </c>
      <c r="D46" s="22"/>
      <c r="E46" s="23">
        <v>1633017000</v>
      </c>
      <c r="F46" s="24">
        <v>1633017000</v>
      </c>
      <c r="G46" s="24">
        <v>134339862</v>
      </c>
      <c r="H46" s="24">
        <v>144094318</v>
      </c>
      <c r="I46" s="24">
        <v>138611576</v>
      </c>
      <c r="J46" s="24">
        <v>417045756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417045756</v>
      </c>
      <c r="X46" s="24">
        <v>404404749</v>
      </c>
      <c r="Y46" s="24">
        <v>12641007</v>
      </c>
      <c r="Z46" s="6">
        <v>3.13</v>
      </c>
      <c r="AA46" s="22">
        <v>1633017000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34492071000</v>
      </c>
      <c r="D48" s="40">
        <f>+D28+D32+D38+D42+D47</f>
        <v>0</v>
      </c>
      <c r="E48" s="41">
        <f t="shared" si="9"/>
        <v>37311926329</v>
      </c>
      <c r="F48" s="42">
        <f t="shared" si="9"/>
        <v>37311926329</v>
      </c>
      <c r="G48" s="42">
        <f t="shared" si="9"/>
        <v>2973287241</v>
      </c>
      <c r="H48" s="42">
        <f t="shared" si="9"/>
        <v>3396621138</v>
      </c>
      <c r="I48" s="42">
        <f t="shared" si="9"/>
        <v>3195080754</v>
      </c>
      <c r="J48" s="42">
        <f t="shared" si="9"/>
        <v>9564989133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9564989133</v>
      </c>
      <c r="X48" s="42">
        <f t="shared" si="9"/>
        <v>8803416133</v>
      </c>
      <c r="Y48" s="42">
        <f t="shared" si="9"/>
        <v>761573000</v>
      </c>
      <c r="Z48" s="43">
        <f>+IF(X48&lt;&gt;0,+(Y48/X48)*100,0)</f>
        <v>8.65088039113827</v>
      </c>
      <c r="AA48" s="40">
        <f>+AA28+AA32+AA38+AA42+AA47</f>
        <v>37311926329</v>
      </c>
    </row>
    <row r="49" spans="1:27" ht="13.5">
      <c r="A49" s="14" t="s">
        <v>58</v>
      </c>
      <c r="B49" s="15"/>
      <c r="C49" s="44">
        <f aca="true" t="shared" si="10" ref="C49:Y49">+C25-C48</f>
        <v>4000010000</v>
      </c>
      <c r="D49" s="44">
        <f>+D25-D48</f>
        <v>0</v>
      </c>
      <c r="E49" s="45">
        <f t="shared" si="10"/>
        <v>4650074671</v>
      </c>
      <c r="F49" s="46">
        <f t="shared" si="10"/>
        <v>4650074671</v>
      </c>
      <c r="G49" s="46">
        <f t="shared" si="10"/>
        <v>-237781633</v>
      </c>
      <c r="H49" s="46">
        <f t="shared" si="10"/>
        <v>-204200279</v>
      </c>
      <c r="I49" s="46">
        <f t="shared" si="10"/>
        <v>289346907</v>
      </c>
      <c r="J49" s="46">
        <f t="shared" si="10"/>
        <v>-152635005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-152635005</v>
      </c>
      <c r="X49" s="46">
        <f>IF(F25=F48,0,X25-X48)</f>
        <v>1102377261</v>
      </c>
      <c r="Y49" s="46">
        <f t="shared" si="10"/>
        <v>-1255012266</v>
      </c>
      <c r="Z49" s="47">
        <f>+IF(X49&lt;&gt;0,+(Y49/X49)*100,0)</f>
        <v>-113.84598634241966</v>
      </c>
      <c r="AA49" s="44">
        <f>+AA25-AA48</f>
        <v>4650074671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7507957427</v>
      </c>
      <c r="D5" s="19">
        <f>SUM(D6:D8)</f>
        <v>0</v>
      </c>
      <c r="E5" s="20">
        <f t="shared" si="0"/>
        <v>8851027497</v>
      </c>
      <c r="F5" s="21">
        <f t="shared" si="0"/>
        <v>8851027497</v>
      </c>
      <c r="G5" s="21">
        <f t="shared" si="0"/>
        <v>951638429</v>
      </c>
      <c r="H5" s="21">
        <f t="shared" si="0"/>
        <v>894949333</v>
      </c>
      <c r="I5" s="21">
        <f t="shared" si="0"/>
        <v>460186402</v>
      </c>
      <c r="J5" s="21">
        <f t="shared" si="0"/>
        <v>2306774164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2306774164</v>
      </c>
      <c r="X5" s="21">
        <f t="shared" si="0"/>
        <v>2551007375</v>
      </c>
      <c r="Y5" s="21">
        <f t="shared" si="0"/>
        <v>-244233211</v>
      </c>
      <c r="Z5" s="4">
        <f>+IF(X5&lt;&gt;0,+(Y5/X5)*100,0)</f>
        <v>-9.57399078471892</v>
      </c>
      <c r="AA5" s="19">
        <f>SUM(AA6:AA8)</f>
        <v>8851027497</v>
      </c>
    </row>
    <row r="6" spans="1:27" ht="13.5">
      <c r="A6" s="5" t="s">
        <v>33</v>
      </c>
      <c r="B6" s="3"/>
      <c r="C6" s="22">
        <v>212009449</v>
      </c>
      <c r="D6" s="22"/>
      <c r="E6" s="23">
        <v>153513000</v>
      </c>
      <c r="F6" s="24">
        <v>153513000</v>
      </c>
      <c r="G6" s="24"/>
      <c r="H6" s="24">
        <v>29830727</v>
      </c>
      <c r="I6" s="24">
        <v>18070223</v>
      </c>
      <c r="J6" s="24">
        <v>47900950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47900950</v>
      </c>
      <c r="X6" s="24">
        <v>31604439</v>
      </c>
      <c r="Y6" s="24">
        <v>16296511</v>
      </c>
      <c r="Z6" s="6">
        <v>51.56</v>
      </c>
      <c r="AA6" s="22">
        <v>153513000</v>
      </c>
    </row>
    <row r="7" spans="1:27" ht="13.5">
      <c r="A7" s="5" t="s">
        <v>34</v>
      </c>
      <c r="B7" s="3"/>
      <c r="C7" s="25">
        <v>7119538014</v>
      </c>
      <c r="D7" s="25"/>
      <c r="E7" s="26">
        <v>7721480202</v>
      </c>
      <c r="F7" s="27">
        <v>7721480202</v>
      </c>
      <c r="G7" s="27">
        <v>947196315</v>
      </c>
      <c r="H7" s="27">
        <v>855053029</v>
      </c>
      <c r="I7" s="27">
        <v>425971166</v>
      </c>
      <c r="J7" s="27">
        <v>2228220510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2228220510</v>
      </c>
      <c r="X7" s="27">
        <v>2275436246</v>
      </c>
      <c r="Y7" s="27">
        <v>-47215736</v>
      </c>
      <c r="Z7" s="7">
        <v>-2.08</v>
      </c>
      <c r="AA7" s="25">
        <v>7721480202</v>
      </c>
    </row>
    <row r="8" spans="1:27" ht="13.5">
      <c r="A8" s="5" t="s">
        <v>35</v>
      </c>
      <c r="B8" s="3"/>
      <c r="C8" s="22">
        <v>176409964</v>
      </c>
      <c r="D8" s="22"/>
      <c r="E8" s="23">
        <v>976034295</v>
      </c>
      <c r="F8" s="24">
        <v>976034295</v>
      </c>
      <c r="G8" s="24">
        <v>4442114</v>
      </c>
      <c r="H8" s="24">
        <v>10065577</v>
      </c>
      <c r="I8" s="24">
        <v>16145013</v>
      </c>
      <c r="J8" s="24">
        <v>30652704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30652704</v>
      </c>
      <c r="X8" s="24">
        <v>243966690</v>
      </c>
      <c r="Y8" s="24">
        <v>-213313986</v>
      </c>
      <c r="Z8" s="6">
        <v>-87.44</v>
      </c>
      <c r="AA8" s="22">
        <v>976034295</v>
      </c>
    </row>
    <row r="9" spans="1:27" ht="13.5">
      <c r="A9" s="2" t="s">
        <v>36</v>
      </c>
      <c r="B9" s="3"/>
      <c r="C9" s="19">
        <f aca="true" t="shared" si="1" ref="C9:Y9">SUM(C10:C14)</f>
        <v>707197960</v>
      </c>
      <c r="D9" s="19">
        <f>SUM(D10:D14)</f>
        <v>0</v>
      </c>
      <c r="E9" s="20">
        <f t="shared" si="1"/>
        <v>1255937413</v>
      </c>
      <c r="F9" s="21">
        <f t="shared" si="1"/>
        <v>1255937413</v>
      </c>
      <c r="G9" s="21">
        <f t="shared" si="1"/>
        <v>4958503</v>
      </c>
      <c r="H9" s="21">
        <f t="shared" si="1"/>
        <v>21971495</v>
      </c>
      <c r="I9" s="21">
        <f t="shared" si="1"/>
        <v>61113893</v>
      </c>
      <c r="J9" s="21">
        <f t="shared" si="1"/>
        <v>88043891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88043891</v>
      </c>
      <c r="X9" s="21">
        <f t="shared" si="1"/>
        <v>184422643</v>
      </c>
      <c r="Y9" s="21">
        <f t="shared" si="1"/>
        <v>-96378752</v>
      </c>
      <c r="Z9" s="4">
        <f>+IF(X9&lt;&gt;0,+(Y9/X9)*100,0)</f>
        <v>-52.259717371038874</v>
      </c>
      <c r="AA9" s="19">
        <f>SUM(AA10:AA14)</f>
        <v>1255937413</v>
      </c>
    </row>
    <row r="10" spans="1:27" ht="13.5">
      <c r="A10" s="5" t="s">
        <v>37</v>
      </c>
      <c r="B10" s="3"/>
      <c r="C10" s="22">
        <v>35296812</v>
      </c>
      <c r="D10" s="22"/>
      <c r="E10" s="23">
        <v>49768757</v>
      </c>
      <c r="F10" s="24">
        <v>49768757</v>
      </c>
      <c r="G10" s="24">
        <v>1434503</v>
      </c>
      <c r="H10" s="24">
        <v>1579250</v>
      </c>
      <c r="I10" s="24">
        <v>1746391</v>
      </c>
      <c r="J10" s="24">
        <v>4760144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4760144</v>
      </c>
      <c r="X10" s="24">
        <v>12440478</v>
      </c>
      <c r="Y10" s="24">
        <v>-7680334</v>
      </c>
      <c r="Z10" s="6">
        <v>-61.74</v>
      </c>
      <c r="AA10" s="22">
        <v>49768757</v>
      </c>
    </row>
    <row r="11" spans="1:27" ht="13.5">
      <c r="A11" s="5" t="s">
        <v>38</v>
      </c>
      <c r="B11" s="3"/>
      <c r="C11" s="22">
        <v>46981495</v>
      </c>
      <c r="D11" s="22"/>
      <c r="E11" s="23">
        <v>26028718</v>
      </c>
      <c r="F11" s="24">
        <v>26028718</v>
      </c>
      <c r="G11" s="24">
        <v>194220</v>
      </c>
      <c r="H11" s="24">
        <v>994585</v>
      </c>
      <c r="I11" s="24">
        <v>1424848</v>
      </c>
      <c r="J11" s="24">
        <v>2613653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2613653</v>
      </c>
      <c r="X11" s="24">
        <v>6728017</v>
      </c>
      <c r="Y11" s="24">
        <v>-4114364</v>
      </c>
      <c r="Z11" s="6">
        <v>-61.15</v>
      </c>
      <c r="AA11" s="22">
        <v>26028718</v>
      </c>
    </row>
    <row r="12" spans="1:27" ht="13.5">
      <c r="A12" s="5" t="s">
        <v>39</v>
      </c>
      <c r="B12" s="3"/>
      <c r="C12" s="22">
        <v>35134690</v>
      </c>
      <c r="D12" s="22"/>
      <c r="E12" s="23">
        <v>121693848</v>
      </c>
      <c r="F12" s="24">
        <v>121693848</v>
      </c>
      <c r="G12" s="24">
        <v>1041530</v>
      </c>
      <c r="H12" s="24">
        <v>1493601</v>
      </c>
      <c r="I12" s="24">
        <v>1436373</v>
      </c>
      <c r="J12" s="24">
        <v>3971504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3971504</v>
      </c>
      <c r="X12" s="24">
        <v>30301716</v>
      </c>
      <c r="Y12" s="24">
        <v>-26330212</v>
      </c>
      <c r="Z12" s="6">
        <v>-86.89</v>
      </c>
      <c r="AA12" s="22">
        <v>121693848</v>
      </c>
    </row>
    <row r="13" spans="1:27" ht="13.5">
      <c r="A13" s="5" t="s">
        <v>40</v>
      </c>
      <c r="B13" s="3"/>
      <c r="C13" s="22">
        <v>475917961</v>
      </c>
      <c r="D13" s="22"/>
      <c r="E13" s="23">
        <v>941813965</v>
      </c>
      <c r="F13" s="24">
        <v>941813965</v>
      </c>
      <c r="G13" s="24">
        <v>1194262</v>
      </c>
      <c r="H13" s="24">
        <v>1302549</v>
      </c>
      <c r="I13" s="24">
        <v>55695825</v>
      </c>
      <c r="J13" s="24">
        <v>58192636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58192636</v>
      </c>
      <c r="X13" s="24">
        <v>97292884</v>
      </c>
      <c r="Y13" s="24">
        <v>-39100248</v>
      </c>
      <c r="Z13" s="6">
        <v>-40.19</v>
      </c>
      <c r="AA13" s="22">
        <v>941813965</v>
      </c>
    </row>
    <row r="14" spans="1:27" ht="13.5">
      <c r="A14" s="5" t="s">
        <v>41</v>
      </c>
      <c r="B14" s="3"/>
      <c r="C14" s="25">
        <v>113867002</v>
      </c>
      <c r="D14" s="25"/>
      <c r="E14" s="26">
        <v>116632125</v>
      </c>
      <c r="F14" s="27">
        <v>116632125</v>
      </c>
      <c r="G14" s="27">
        <v>1093988</v>
      </c>
      <c r="H14" s="27">
        <v>16601510</v>
      </c>
      <c r="I14" s="27">
        <v>810456</v>
      </c>
      <c r="J14" s="27">
        <v>18505954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18505954</v>
      </c>
      <c r="X14" s="27">
        <v>37659548</v>
      </c>
      <c r="Y14" s="27">
        <v>-19153594</v>
      </c>
      <c r="Z14" s="7">
        <v>-50.86</v>
      </c>
      <c r="AA14" s="25">
        <v>116632125</v>
      </c>
    </row>
    <row r="15" spans="1:27" ht="13.5">
      <c r="A15" s="2" t="s">
        <v>42</v>
      </c>
      <c r="B15" s="8"/>
      <c r="C15" s="19">
        <f aca="true" t="shared" si="2" ref="C15:Y15">SUM(C16:C18)</f>
        <v>1442380601</v>
      </c>
      <c r="D15" s="19">
        <f>SUM(D16:D18)</f>
        <v>0</v>
      </c>
      <c r="E15" s="20">
        <f t="shared" si="2"/>
        <v>1620021634</v>
      </c>
      <c r="F15" s="21">
        <f t="shared" si="2"/>
        <v>1620021634</v>
      </c>
      <c r="G15" s="21">
        <f t="shared" si="2"/>
        <v>29070034</v>
      </c>
      <c r="H15" s="21">
        <f t="shared" si="2"/>
        <v>254664357</v>
      </c>
      <c r="I15" s="21">
        <f t="shared" si="2"/>
        <v>132297309</v>
      </c>
      <c r="J15" s="21">
        <f t="shared" si="2"/>
        <v>416031700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416031700</v>
      </c>
      <c r="X15" s="21">
        <f t="shared" si="2"/>
        <v>366743183</v>
      </c>
      <c r="Y15" s="21">
        <f t="shared" si="2"/>
        <v>49288517</v>
      </c>
      <c r="Z15" s="4">
        <f>+IF(X15&lt;&gt;0,+(Y15/X15)*100,0)</f>
        <v>13.439518247296228</v>
      </c>
      <c r="AA15" s="19">
        <f>SUM(AA16:AA18)</f>
        <v>1620021634</v>
      </c>
    </row>
    <row r="16" spans="1:27" ht="13.5">
      <c r="A16" s="5" t="s">
        <v>43</v>
      </c>
      <c r="B16" s="3"/>
      <c r="C16" s="22">
        <v>269416711</v>
      </c>
      <c r="D16" s="22"/>
      <c r="E16" s="23">
        <v>259065434</v>
      </c>
      <c r="F16" s="24">
        <v>259065434</v>
      </c>
      <c r="G16" s="24">
        <v>18410993</v>
      </c>
      <c r="H16" s="24">
        <v>12225220</v>
      </c>
      <c r="I16" s="24">
        <v>20417048</v>
      </c>
      <c r="J16" s="24">
        <v>51053261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51053261</v>
      </c>
      <c r="X16" s="24">
        <v>80531763</v>
      </c>
      <c r="Y16" s="24">
        <v>-29478502</v>
      </c>
      <c r="Z16" s="6">
        <v>-36.6</v>
      </c>
      <c r="AA16" s="22">
        <v>259065434</v>
      </c>
    </row>
    <row r="17" spans="1:27" ht="13.5">
      <c r="A17" s="5" t="s">
        <v>44</v>
      </c>
      <c r="B17" s="3"/>
      <c r="C17" s="22">
        <v>1171599009</v>
      </c>
      <c r="D17" s="22"/>
      <c r="E17" s="23">
        <v>1360399600</v>
      </c>
      <c r="F17" s="24">
        <v>1360399600</v>
      </c>
      <c r="G17" s="24">
        <v>10650496</v>
      </c>
      <c r="H17" s="24">
        <v>242426805</v>
      </c>
      <c r="I17" s="24">
        <v>111866471</v>
      </c>
      <c r="J17" s="24">
        <v>364943772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364943772</v>
      </c>
      <c r="X17" s="24">
        <v>286072289</v>
      </c>
      <c r="Y17" s="24">
        <v>78871483</v>
      </c>
      <c r="Z17" s="6">
        <v>27.57</v>
      </c>
      <c r="AA17" s="22">
        <v>1360399600</v>
      </c>
    </row>
    <row r="18" spans="1:27" ht="13.5">
      <c r="A18" s="5" t="s">
        <v>45</v>
      </c>
      <c r="B18" s="3"/>
      <c r="C18" s="22">
        <v>1364881</v>
      </c>
      <c r="D18" s="22"/>
      <c r="E18" s="23">
        <v>556600</v>
      </c>
      <c r="F18" s="24">
        <v>556600</v>
      </c>
      <c r="G18" s="24">
        <v>8545</v>
      </c>
      <c r="H18" s="24">
        <v>12332</v>
      </c>
      <c r="I18" s="24">
        <v>13790</v>
      </c>
      <c r="J18" s="24">
        <v>34667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34667</v>
      </c>
      <c r="X18" s="24">
        <v>139131</v>
      </c>
      <c r="Y18" s="24">
        <v>-104464</v>
      </c>
      <c r="Z18" s="6">
        <v>-75.08</v>
      </c>
      <c r="AA18" s="22">
        <v>556600</v>
      </c>
    </row>
    <row r="19" spans="1:27" ht="13.5">
      <c r="A19" s="2" t="s">
        <v>46</v>
      </c>
      <c r="B19" s="8"/>
      <c r="C19" s="19">
        <f aca="true" t="shared" si="3" ref="C19:Y19">SUM(C20:C23)</f>
        <v>13281340175</v>
      </c>
      <c r="D19" s="19">
        <f>SUM(D20:D23)</f>
        <v>0</v>
      </c>
      <c r="E19" s="20">
        <f t="shared" si="3"/>
        <v>15546371536</v>
      </c>
      <c r="F19" s="21">
        <f t="shared" si="3"/>
        <v>15546371536</v>
      </c>
      <c r="G19" s="21">
        <f t="shared" si="3"/>
        <v>1424163816</v>
      </c>
      <c r="H19" s="21">
        <f t="shared" si="3"/>
        <v>1308103734</v>
      </c>
      <c r="I19" s="21">
        <f t="shared" si="3"/>
        <v>1434607811</v>
      </c>
      <c r="J19" s="21">
        <f t="shared" si="3"/>
        <v>4166875361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4166875361</v>
      </c>
      <c r="X19" s="21">
        <f t="shared" si="3"/>
        <v>4137079769</v>
      </c>
      <c r="Y19" s="21">
        <f t="shared" si="3"/>
        <v>29795592</v>
      </c>
      <c r="Z19" s="4">
        <f>+IF(X19&lt;&gt;0,+(Y19/X19)*100,0)</f>
        <v>0.7202083030466218</v>
      </c>
      <c r="AA19" s="19">
        <f>SUM(AA20:AA23)</f>
        <v>15546371536</v>
      </c>
    </row>
    <row r="20" spans="1:27" ht="13.5">
      <c r="A20" s="5" t="s">
        <v>47</v>
      </c>
      <c r="B20" s="3"/>
      <c r="C20" s="22">
        <v>8674662793</v>
      </c>
      <c r="D20" s="22"/>
      <c r="E20" s="23">
        <v>10208624135</v>
      </c>
      <c r="F20" s="24">
        <v>10208624135</v>
      </c>
      <c r="G20" s="24">
        <v>1023735612</v>
      </c>
      <c r="H20" s="24">
        <v>884343569</v>
      </c>
      <c r="I20" s="24">
        <v>932603492</v>
      </c>
      <c r="J20" s="24">
        <v>2840682673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2840682673</v>
      </c>
      <c r="X20" s="24">
        <v>2785146951</v>
      </c>
      <c r="Y20" s="24">
        <v>55535722</v>
      </c>
      <c r="Z20" s="6">
        <v>1.99</v>
      </c>
      <c r="AA20" s="22">
        <v>10208624135</v>
      </c>
    </row>
    <row r="21" spans="1:27" ht="13.5">
      <c r="A21" s="5" t="s">
        <v>48</v>
      </c>
      <c r="B21" s="3"/>
      <c r="C21" s="22">
        <v>2577985115</v>
      </c>
      <c r="D21" s="22"/>
      <c r="E21" s="23">
        <v>3321983622</v>
      </c>
      <c r="F21" s="24">
        <v>3321983622</v>
      </c>
      <c r="G21" s="24">
        <v>256143176</v>
      </c>
      <c r="H21" s="24">
        <v>260612413</v>
      </c>
      <c r="I21" s="24">
        <v>303755176</v>
      </c>
      <c r="J21" s="24">
        <v>820510765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820510765</v>
      </c>
      <c r="X21" s="24">
        <v>821807262</v>
      </c>
      <c r="Y21" s="24">
        <v>-1296497</v>
      </c>
      <c r="Z21" s="6">
        <v>-0.16</v>
      </c>
      <c r="AA21" s="22">
        <v>3321983622</v>
      </c>
    </row>
    <row r="22" spans="1:27" ht="13.5">
      <c r="A22" s="5" t="s">
        <v>49</v>
      </c>
      <c r="B22" s="3"/>
      <c r="C22" s="25">
        <v>1197926115</v>
      </c>
      <c r="D22" s="25"/>
      <c r="E22" s="26">
        <v>979668976</v>
      </c>
      <c r="F22" s="27">
        <v>979668976</v>
      </c>
      <c r="G22" s="27">
        <v>57206438</v>
      </c>
      <c r="H22" s="27">
        <v>81966919</v>
      </c>
      <c r="I22" s="27">
        <v>115357422</v>
      </c>
      <c r="J22" s="27">
        <v>254530779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254530779</v>
      </c>
      <c r="X22" s="27">
        <v>271102214</v>
      </c>
      <c r="Y22" s="27">
        <v>-16571435</v>
      </c>
      <c r="Z22" s="7">
        <v>-6.11</v>
      </c>
      <c r="AA22" s="25">
        <v>979668976</v>
      </c>
    </row>
    <row r="23" spans="1:27" ht="13.5">
      <c r="A23" s="5" t="s">
        <v>50</v>
      </c>
      <c r="B23" s="3"/>
      <c r="C23" s="22">
        <v>830766152</v>
      </c>
      <c r="D23" s="22"/>
      <c r="E23" s="23">
        <v>1036094803</v>
      </c>
      <c r="F23" s="24">
        <v>1036094803</v>
      </c>
      <c r="G23" s="24">
        <v>87078590</v>
      </c>
      <c r="H23" s="24">
        <v>81180833</v>
      </c>
      <c r="I23" s="24">
        <v>82891721</v>
      </c>
      <c r="J23" s="24">
        <v>251151144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251151144</v>
      </c>
      <c r="X23" s="24">
        <v>259023342</v>
      </c>
      <c r="Y23" s="24">
        <v>-7872198</v>
      </c>
      <c r="Z23" s="6">
        <v>-3.04</v>
      </c>
      <c r="AA23" s="22">
        <v>1036094803</v>
      </c>
    </row>
    <row r="24" spans="1:27" ht="13.5">
      <c r="A24" s="2" t="s">
        <v>51</v>
      </c>
      <c r="B24" s="8" t="s">
        <v>52</v>
      </c>
      <c r="C24" s="19">
        <v>254952166</v>
      </c>
      <c r="D24" s="19"/>
      <c r="E24" s="20">
        <v>210525959</v>
      </c>
      <c r="F24" s="21">
        <v>210525959</v>
      </c>
      <c r="G24" s="21">
        <v>13763757</v>
      </c>
      <c r="H24" s="21">
        <v>16542868</v>
      </c>
      <c r="I24" s="21">
        <v>15287906</v>
      </c>
      <c r="J24" s="21">
        <v>45594531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45594531</v>
      </c>
      <c r="X24" s="21">
        <v>52610415</v>
      </c>
      <c r="Y24" s="21">
        <v>-7015884</v>
      </c>
      <c r="Z24" s="4">
        <v>-13.34</v>
      </c>
      <c r="AA24" s="19">
        <v>210525959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23193828329</v>
      </c>
      <c r="D25" s="40">
        <f>+D5+D9+D15+D19+D24</f>
        <v>0</v>
      </c>
      <c r="E25" s="41">
        <f t="shared" si="4"/>
        <v>27483884039</v>
      </c>
      <c r="F25" s="42">
        <f t="shared" si="4"/>
        <v>27483884039</v>
      </c>
      <c r="G25" s="42">
        <f t="shared" si="4"/>
        <v>2423594539</v>
      </c>
      <c r="H25" s="42">
        <f t="shared" si="4"/>
        <v>2496231787</v>
      </c>
      <c r="I25" s="42">
        <f t="shared" si="4"/>
        <v>2103493321</v>
      </c>
      <c r="J25" s="42">
        <f t="shared" si="4"/>
        <v>7023319647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7023319647</v>
      </c>
      <c r="X25" s="42">
        <f t="shared" si="4"/>
        <v>7291863385</v>
      </c>
      <c r="Y25" s="42">
        <f t="shared" si="4"/>
        <v>-268543738</v>
      </c>
      <c r="Z25" s="43">
        <f>+IF(X25&lt;&gt;0,+(Y25/X25)*100,0)</f>
        <v>-3.68278619361435</v>
      </c>
      <c r="AA25" s="40">
        <f>+AA5+AA9+AA15+AA19+AA24</f>
        <v>27483884039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4348149783</v>
      </c>
      <c r="D28" s="19">
        <f>SUM(D29:D31)</f>
        <v>0</v>
      </c>
      <c r="E28" s="20">
        <f t="shared" si="5"/>
        <v>5117741756</v>
      </c>
      <c r="F28" s="21">
        <f t="shared" si="5"/>
        <v>5117741756</v>
      </c>
      <c r="G28" s="21">
        <f t="shared" si="5"/>
        <v>281778718</v>
      </c>
      <c r="H28" s="21">
        <f t="shared" si="5"/>
        <v>495105464</v>
      </c>
      <c r="I28" s="21">
        <f t="shared" si="5"/>
        <v>428048473</v>
      </c>
      <c r="J28" s="21">
        <f t="shared" si="5"/>
        <v>1204932655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1204932655</v>
      </c>
      <c r="X28" s="21">
        <f t="shared" si="5"/>
        <v>1255811705</v>
      </c>
      <c r="Y28" s="21">
        <f t="shared" si="5"/>
        <v>-50879050</v>
      </c>
      <c r="Z28" s="4">
        <f>+IF(X28&lt;&gt;0,+(Y28/X28)*100,0)</f>
        <v>-4.051487161445115</v>
      </c>
      <c r="AA28" s="19">
        <f>SUM(AA29:AA31)</f>
        <v>5117741756</v>
      </c>
    </row>
    <row r="29" spans="1:27" ht="13.5">
      <c r="A29" s="5" t="s">
        <v>33</v>
      </c>
      <c r="B29" s="3"/>
      <c r="C29" s="22">
        <v>808456226</v>
      </c>
      <c r="D29" s="22"/>
      <c r="E29" s="23">
        <v>1398270052</v>
      </c>
      <c r="F29" s="24">
        <v>1398270052</v>
      </c>
      <c r="G29" s="24">
        <v>80543608</v>
      </c>
      <c r="H29" s="24">
        <v>101457723</v>
      </c>
      <c r="I29" s="24">
        <v>103390137</v>
      </c>
      <c r="J29" s="24">
        <v>285391468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285391468</v>
      </c>
      <c r="X29" s="24">
        <v>343163177</v>
      </c>
      <c r="Y29" s="24">
        <v>-57771709</v>
      </c>
      <c r="Z29" s="6">
        <v>-16.84</v>
      </c>
      <c r="AA29" s="22">
        <v>1398270052</v>
      </c>
    </row>
    <row r="30" spans="1:27" ht="13.5">
      <c r="A30" s="5" t="s">
        <v>34</v>
      </c>
      <c r="B30" s="3"/>
      <c r="C30" s="25">
        <v>457062230</v>
      </c>
      <c r="D30" s="25"/>
      <c r="E30" s="26">
        <v>629788177</v>
      </c>
      <c r="F30" s="27">
        <v>629788177</v>
      </c>
      <c r="G30" s="27">
        <v>21149263</v>
      </c>
      <c r="H30" s="27">
        <v>22591189</v>
      </c>
      <c r="I30" s="27">
        <v>22818876</v>
      </c>
      <c r="J30" s="27">
        <v>66559328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66559328</v>
      </c>
      <c r="X30" s="27">
        <v>157087416</v>
      </c>
      <c r="Y30" s="27">
        <v>-90528088</v>
      </c>
      <c r="Z30" s="7">
        <v>-57.63</v>
      </c>
      <c r="AA30" s="25">
        <v>629788177</v>
      </c>
    </row>
    <row r="31" spans="1:27" ht="13.5">
      <c r="A31" s="5" t="s">
        <v>35</v>
      </c>
      <c r="B31" s="3"/>
      <c r="C31" s="22">
        <v>3082631327</v>
      </c>
      <c r="D31" s="22"/>
      <c r="E31" s="23">
        <v>3089683527</v>
      </c>
      <c r="F31" s="24">
        <v>3089683527</v>
      </c>
      <c r="G31" s="24">
        <v>180085847</v>
      </c>
      <c r="H31" s="24">
        <v>371056552</v>
      </c>
      <c r="I31" s="24">
        <v>301839460</v>
      </c>
      <c r="J31" s="24">
        <v>852981859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852981859</v>
      </c>
      <c r="X31" s="24">
        <v>755561112</v>
      </c>
      <c r="Y31" s="24">
        <v>97420747</v>
      </c>
      <c r="Z31" s="6">
        <v>12.89</v>
      </c>
      <c r="AA31" s="22">
        <v>3089683527</v>
      </c>
    </row>
    <row r="32" spans="1:27" ht="13.5">
      <c r="A32" s="2" t="s">
        <v>36</v>
      </c>
      <c r="B32" s="3"/>
      <c r="C32" s="19">
        <f aca="true" t="shared" si="6" ref="C32:Y32">SUM(C33:C37)</f>
        <v>3484408447</v>
      </c>
      <c r="D32" s="19">
        <f>SUM(D33:D37)</f>
        <v>0</v>
      </c>
      <c r="E32" s="20">
        <f t="shared" si="6"/>
        <v>3490120259</v>
      </c>
      <c r="F32" s="21">
        <f t="shared" si="6"/>
        <v>3490120259</v>
      </c>
      <c r="G32" s="21">
        <f t="shared" si="6"/>
        <v>193174296</v>
      </c>
      <c r="H32" s="21">
        <f t="shared" si="6"/>
        <v>251842947</v>
      </c>
      <c r="I32" s="21">
        <f t="shared" si="6"/>
        <v>267504300</v>
      </c>
      <c r="J32" s="21">
        <f t="shared" si="6"/>
        <v>712521543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712521543</v>
      </c>
      <c r="X32" s="21">
        <f t="shared" si="6"/>
        <v>827028632</v>
      </c>
      <c r="Y32" s="21">
        <f t="shared" si="6"/>
        <v>-114507089</v>
      </c>
      <c r="Z32" s="4">
        <f>+IF(X32&lt;&gt;0,+(Y32/X32)*100,0)</f>
        <v>-13.845601538980334</v>
      </c>
      <c r="AA32" s="19">
        <f>SUM(AA33:AA37)</f>
        <v>3490120259</v>
      </c>
    </row>
    <row r="33" spans="1:27" ht="13.5">
      <c r="A33" s="5" t="s">
        <v>37</v>
      </c>
      <c r="B33" s="3"/>
      <c r="C33" s="22">
        <v>496884782</v>
      </c>
      <c r="D33" s="22"/>
      <c r="E33" s="23">
        <v>573423765</v>
      </c>
      <c r="F33" s="24">
        <v>573423765</v>
      </c>
      <c r="G33" s="24">
        <v>29902589</v>
      </c>
      <c r="H33" s="24">
        <v>35755721</v>
      </c>
      <c r="I33" s="24">
        <v>34035583</v>
      </c>
      <c r="J33" s="24">
        <v>99693893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99693893</v>
      </c>
      <c r="X33" s="24">
        <v>140092870</v>
      </c>
      <c r="Y33" s="24">
        <v>-40398977</v>
      </c>
      <c r="Z33" s="6">
        <v>-28.84</v>
      </c>
      <c r="AA33" s="22">
        <v>573423765</v>
      </c>
    </row>
    <row r="34" spans="1:27" ht="13.5">
      <c r="A34" s="5" t="s">
        <v>38</v>
      </c>
      <c r="B34" s="3"/>
      <c r="C34" s="22">
        <v>620435043</v>
      </c>
      <c r="D34" s="22"/>
      <c r="E34" s="23">
        <v>620487145</v>
      </c>
      <c r="F34" s="24">
        <v>620487145</v>
      </c>
      <c r="G34" s="24">
        <v>38891779</v>
      </c>
      <c r="H34" s="24">
        <v>41946923</v>
      </c>
      <c r="I34" s="24">
        <v>48959020</v>
      </c>
      <c r="J34" s="24">
        <v>129797722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129797722</v>
      </c>
      <c r="X34" s="24">
        <v>153062074</v>
      </c>
      <c r="Y34" s="24">
        <v>-23264352</v>
      </c>
      <c r="Z34" s="6">
        <v>-15.2</v>
      </c>
      <c r="AA34" s="22">
        <v>620487145</v>
      </c>
    </row>
    <row r="35" spans="1:27" ht="13.5">
      <c r="A35" s="5" t="s">
        <v>39</v>
      </c>
      <c r="B35" s="3"/>
      <c r="C35" s="22">
        <v>1574790594</v>
      </c>
      <c r="D35" s="22"/>
      <c r="E35" s="23">
        <v>1254374800</v>
      </c>
      <c r="F35" s="24">
        <v>1254374800</v>
      </c>
      <c r="G35" s="24">
        <v>72804450</v>
      </c>
      <c r="H35" s="24">
        <v>108212818</v>
      </c>
      <c r="I35" s="24">
        <v>114267788</v>
      </c>
      <c r="J35" s="24">
        <v>295285056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295285056</v>
      </c>
      <c r="X35" s="24">
        <v>277947746</v>
      </c>
      <c r="Y35" s="24">
        <v>17337310</v>
      </c>
      <c r="Z35" s="6">
        <v>6.24</v>
      </c>
      <c r="AA35" s="22">
        <v>1254374800</v>
      </c>
    </row>
    <row r="36" spans="1:27" ht="13.5">
      <c r="A36" s="5" t="s">
        <v>40</v>
      </c>
      <c r="B36" s="3"/>
      <c r="C36" s="22">
        <v>390961440</v>
      </c>
      <c r="D36" s="22"/>
      <c r="E36" s="23">
        <v>595881799</v>
      </c>
      <c r="F36" s="24">
        <v>595881799</v>
      </c>
      <c r="G36" s="24">
        <v>17318597</v>
      </c>
      <c r="H36" s="24">
        <v>35228223</v>
      </c>
      <c r="I36" s="24">
        <v>37142585</v>
      </c>
      <c r="J36" s="24">
        <v>89689405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89689405</v>
      </c>
      <c r="X36" s="24">
        <v>148688892</v>
      </c>
      <c r="Y36" s="24">
        <v>-58999487</v>
      </c>
      <c r="Z36" s="6">
        <v>-39.68</v>
      </c>
      <c r="AA36" s="22">
        <v>595881799</v>
      </c>
    </row>
    <row r="37" spans="1:27" ht="13.5">
      <c r="A37" s="5" t="s">
        <v>41</v>
      </c>
      <c r="B37" s="3"/>
      <c r="C37" s="25">
        <v>401336588</v>
      </c>
      <c r="D37" s="25"/>
      <c r="E37" s="26">
        <v>445952750</v>
      </c>
      <c r="F37" s="27">
        <v>445952750</v>
      </c>
      <c r="G37" s="27">
        <v>34256881</v>
      </c>
      <c r="H37" s="27">
        <v>30699262</v>
      </c>
      <c r="I37" s="27">
        <v>33099324</v>
      </c>
      <c r="J37" s="27">
        <v>98055467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98055467</v>
      </c>
      <c r="X37" s="27">
        <v>107237050</v>
      </c>
      <c r="Y37" s="27">
        <v>-9181583</v>
      </c>
      <c r="Z37" s="7">
        <v>-8.56</v>
      </c>
      <c r="AA37" s="25">
        <v>445952750</v>
      </c>
    </row>
    <row r="38" spans="1:27" ht="13.5">
      <c r="A38" s="2" t="s">
        <v>42</v>
      </c>
      <c r="B38" s="8"/>
      <c r="C38" s="19">
        <f aca="true" t="shared" si="7" ref="C38:Y38">SUM(C39:C41)</f>
        <v>2094854822</v>
      </c>
      <c r="D38" s="19">
        <f>SUM(D39:D41)</f>
        <v>0</v>
      </c>
      <c r="E38" s="20">
        <f t="shared" si="7"/>
        <v>2234763988</v>
      </c>
      <c r="F38" s="21">
        <f t="shared" si="7"/>
        <v>2234763988</v>
      </c>
      <c r="G38" s="21">
        <f t="shared" si="7"/>
        <v>129548777</v>
      </c>
      <c r="H38" s="21">
        <f t="shared" si="7"/>
        <v>165362137</v>
      </c>
      <c r="I38" s="21">
        <f t="shared" si="7"/>
        <v>161053278</v>
      </c>
      <c r="J38" s="21">
        <f t="shared" si="7"/>
        <v>455964192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455964192</v>
      </c>
      <c r="X38" s="21">
        <f t="shared" si="7"/>
        <v>565263554</v>
      </c>
      <c r="Y38" s="21">
        <f t="shared" si="7"/>
        <v>-109299362</v>
      </c>
      <c r="Z38" s="4">
        <f>+IF(X38&lt;&gt;0,+(Y38/X38)*100,0)</f>
        <v>-19.336000212035607</v>
      </c>
      <c r="AA38" s="19">
        <f>SUM(AA39:AA41)</f>
        <v>2234763988</v>
      </c>
    </row>
    <row r="39" spans="1:27" ht="13.5">
      <c r="A39" s="5" t="s">
        <v>43</v>
      </c>
      <c r="B39" s="3"/>
      <c r="C39" s="22">
        <v>612990327</v>
      </c>
      <c r="D39" s="22"/>
      <c r="E39" s="23">
        <v>648311933</v>
      </c>
      <c r="F39" s="24">
        <v>648311933</v>
      </c>
      <c r="G39" s="24">
        <v>52667978</v>
      </c>
      <c r="H39" s="24">
        <v>50093697</v>
      </c>
      <c r="I39" s="24">
        <v>47637805</v>
      </c>
      <c r="J39" s="24">
        <v>150399480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150399480</v>
      </c>
      <c r="X39" s="24">
        <v>174055199</v>
      </c>
      <c r="Y39" s="24">
        <v>-23655719</v>
      </c>
      <c r="Z39" s="6">
        <v>-13.59</v>
      </c>
      <c r="AA39" s="22">
        <v>648311933</v>
      </c>
    </row>
    <row r="40" spans="1:27" ht="13.5">
      <c r="A40" s="5" t="s">
        <v>44</v>
      </c>
      <c r="B40" s="3"/>
      <c r="C40" s="22">
        <v>1420010741</v>
      </c>
      <c r="D40" s="22"/>
      <c r="E40" s="23">
        <v>1528513207</v>
      </c>
      <c r="F40" s="24">
        <v>1528513207</v>
      </c>
      <c r="G40" s="24">
        <v>74626044</v>
      </c>
      <c r="H40" s="24">
        <v>109853663</v>
      </c>
      <c r="I40" s="24">
        <v>109374483</v>
      </c>
      <c r="J40" s="24">
        <v>293854190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293854190</v>
      </c>
      <c r="X40" s="24">
        <v>377228186</v>
      </c>
      <c r="Y40" s="24">
        <v>-83373996</v>
      </c>
      <c r="Z40" s="6">
        <v>-22.1</v>
      </c>
      <c r="AA40" s="22">
        <v>1528513207</v>
      </c>
    </row>
    <row r="41" spans="1:27" ht="13.5">
      <c r="A41" s="5" t="s">
        <v>45</v>
      </c>
      <c r="B41" s="3"/>
      <c r="C41" s="22">
        <v>61853754</v>
      </c>
      <c r="D41" s="22"/>
      <c r="E41" s="23">
        <v>57938848</v>
      </c>
      <c r="F41" s="24">
        <v>57938848</v>
      </c>
      <c r="G41" s="24">
        <v>2254755</v>
      </c>
      <c r="H41" s="24">
        <v>5414777</v>
      </c>
      <c r="I41" s="24">
        <v>4040990</v>
      </c>
      <c r="J41" s="24">
        <v>11710522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11710522</v>
      </c>
      <c r="X41" s="24">
        <v>13980169</v>
      </c>
      <c r="Y41" s="24">
        <v>-2269647</v>
      </c>
      <c r="Z41" s="6">
        <v>-16.23</v>
      </c>
      <c r="AA41" s="22">
        <v>57938848</v>
      </c>
    </row>
    <row r="42" spans="1:27" ht="13.5">
      <c r="A42" s="2" t="s">
        <v>46</v>
      </c>
      <c r="B42" s="8"/>
      <c r="C42" s="19">
        <f aca="true" t="shared" si="8" ref="C42:Y42">SUM(C43:C46)</f>
        <v>12028001934</v>
      </c>
      <c r="D42" s="19">
        <f>SUM(D43:D46)</f>
        <v>0</v>
      </c>
      <c r="E42" s="20">
        <f t="shared" si="8"/>
        <v>12784430168</v>
      </c>
      <c r="F42" s="21">
        <f t="shared" si="8"/>
        <v>12784430168</v>
      </c>
      <c r="G42" s="21">
        <f t="shared" si="8"/>
        <v>298861263</v>
      </c>
      <c r="H42" s="21">
        <f t="shared" si="8"/>
        <v>2054476250</v>
      </c>
      <c r="I42" s="21">
        <f t="shared" si="8"/>
        <v>1319436473</v>
      </c>
      <c r="J42" s="21">
        <f t="shared" si="8"/>
        <v>3672773986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3672773986</v>
      </c>
      <c r="X42" s="21">
        <f t="shared" si="8"/>
        <v>3758606039</v>
      </c>
      <c r="Y42" s="21">
        <f t="shared" si="8"/>
        <v>-85832053</v>
      </c>
      <c r="Z42" s="4">
        <f>+IF(X42&lt;&gt;0,+(Y42/X42)*100,0)</f>
        <v>-2.283613981071454</v>
      </c>
      <c r="AA42" s="19">
        <f>SUM(AA43:AA46)</f>
        <v>12784430168</v>
      </c>
    </row>
    <row r="43" spans="1:27" ht="13.5">
      <c r="A43" s="5" t="s">
        <v>47</v>
      </c>
      <c r="B43" s="3"/>
      <c r="C43" s="22">
        <v>8718968749</v>
      </c>
      <c r="D43" s="22"/>
      <c r="E43" s="23">
        <v>8723960367</v>
      </c>
      <c r="F43" s="24">
        <v>8723960367</v>
      </c>
      <c r="G43" s="24">
        <v>173154426</v>
      </c>
      <c r="H43" s="24">
        <v>1639923792</v>
      </c>
      <c r="I43" s="24">
        <v>993426966</v>
      </c>
      <c r="J43" s="24">
        <v>2806505184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2806505184</v>
      </c>
      <c r="X43" s="24">
        <v>2751874467</v>
      </c>
      <c r="Y43" s="24">
        <v>54630717</v>
      </c>
      <c r="Z43" s="6">
        <v>1.99</v>
      </c>
      <c r="AA43" s="22">
        <v>8723960367</v>
      </c>
    </row>
    <row r="44" spans="1:27" ht="13.5">
      <c r="A44" s="5" t="s">
        <v>48</v>
      </c>
      <c r="B44" s="3"/>
      <c r="C44" s="22">
        <v>2172716221</v>
      </c>
      <c r="D44" s="22"/>
      <c r="E44" s="23">
        <v>2813610235</v>
      </c>
      <c r="F44" s="24">
        <v>2813610235</v>
      </c>
      <c r="G44" s="24">
        <v>72642660</v>
      </c>
      <c r="H44" s="24">
        <v>329564383</v>
      </c>
      <c r="I44" s="24">
        <v>225289620</v>
      </c>
      <c r="J44" s="24">
        <v>627496663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627496663</v>
      </c>
      <c r="X44" s="24">
        <v>699081965</v>
      </c>
      <c r="Y44" s="24">
        <v>-71585302</v>
      </c>
      <c r="Z44" s="6">
        <v>-10.24</v>
      </c>
      <c r="AA44" s="22">
        <v>2813610235</v>
      </c>
    </row>
    <row r="45" spans="1:27" ht="13.5">
      <c r="A45" s="5" t="s">
        <v>49</v>
      </c>
      <c r="B45" s="3"/>
      <c r="C45" s="25">
        <v>533042438</v>
      </c>
      <c r="D45" s="25"/>
      <c r="E45" s="26">
        <v>607802872</v>
      </c>
      <c r="F45" s="27">
        <v>607802872</v>
      </c>
      <c r="G45" s="27">
        <v>25233680</v>
      </c>
      <c r="H45" s="27">
        <v>30710111</v>
      </c>
      <c r="I45" s="27">
        <v>41695398</v>
      </c>
      <c r="J45" s="27">
        <v>97639189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97639189</v>
      </c>
      <c r="X45" s="27">
        <v>150635085</v>
      </c>
      <c r="Y45" s="27">
        <v>-52995896</v>
      </c>
      <c r="Z45" s="7">
        <v>-35.18</v>
      </c>
      <c r="AA45" s="25">
        <v>607802872</v>
      </c>
    </row>
    <row r="46" spans="1:27" ht="13.5">
      <c r="A46" s="5" t="s">
        <v>50</v>
      </c>
      <c r="B46" s="3"/>
      <c r="C46" s="22">
        <v>603274526</v>
      </c>
      <c r="D46" s="22"/>
      <c r="E46" s="23">
        <v>639056694</v>
      </c>
      <c r="F46" s="24">
        <v>639056694</v>
      </c>
      <c r="G46" s="24">
        <v>27830497</v>
      </c>
      <c r="H46" s="24">
        <v>54277964</v>
      </c>
      <c r="I46" s="24">
        <v>59024489</v>
      </c>
      <c r="J46" s="24">
        <v>141132950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141132950</v>
      </c>
      <c r="X46" s="24">
        <v>157014522</v>
      </c>
      <c r="Y46" s="24">
        <v>-15881572</v>
      </c>
      <c r="Z46" s="6">
        <v>-10.11</v>
      </c>
      <c r="AA46" s="22">
        <v>639056694</v>
      </c>
    </row>
    <row r="47" spans="1:27" ht="13.5">
      <c r="A47" s="2" t="s">
        <v>51</v>
      </c>
      <c r="B47" s="8" t="s">
        <v>52</v>
      </c>
      <c r="C47" s="19">
        <v>173106939</v>
      </c>
      <c r="D47" s="19"/>
      <c r="E47" s="20">
        <v>212899590</v>
      </c>
      <c r="F47" s="21">
        <v>212899590</v>
      </c>
      <c r="G47" s="21">
        <v>18620831</v>
      </c>
      <c r="H47" s="21">
        <v>16931660</v>
      </c>
      <c r="I47" s="21">
        <v>11617371</v>
      </c>
      <c r="J47" s="21">
        <v>47169862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47169862</v>
      </c>
      <c r="X47" s="21">
        <v>52321678</v>
      </c>
      <c r="Y47" s="21">
        <v>-5151816</v>
      </c>
      <c r="Z47" s="4">
        <v>-9.85</v>
      </c>
      <c r="AA47" s="19">
        <v>212899590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22128521925</v>
      </c>
      <c r="D48" s="40">
        <f>+D28+D32+D38+D42+D47</f>
        <v>0</v>
      </c>
      <c r="E48" s="41">
        <f t="shared" si="9"/>
        <v>23839955761</v>
      </c>
      <c r="F48" s="42">
        <f t="shared" si="9"/>
        <v>23839955761</v>
      </c>
      <c r="G48" s="42">
        <f t="shared" si="9"/>
        <v>921983885</v>
      </c>
      <c r="H48" s="42">
        <f t="shared" si="9"/>
        <v>2983718458</v>
      </c>
      <c r="I48" s="42">
        <f t="shared" si="9"/>
        <v>2187659895</v>
      </c>
      <c r="J48" s="42">
        <f t="shared" si="9"/>
        <v>6093362238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6093362238</v>
      </c>
      <c r="X48" s="42">
        <f t="shared" si="9"/>
        <v>6459031608</v>
      </c>
      <c r="Y48" s="42">
        <f t="shared" si="9"/>
        <v>-365669370</v>
      </c>
      <c r="Z48" s="43">
        <f>+IF(X48&lt;&gt;0,+(Y48/X48)*100,0)</f>
        <v>-5.66136523541843</v>
      </c>
      <c r="AA48" s="40">
        <f>+AA28+AA32+AA38+AA42+AA47</f>
        <v>23839955761</v>
      </c>
    </row>
    <row r="49" spans="1:27" ht="13.5">
      <c r="A49" s="14" t="s">
        <v>58</v>
      </c>
      <c r="B49" s="15"/>
      <c r="C49" s="44">
        <f aca="true" t="shared" si="10" ref="C49:Y49">+C25-C48</f>
        <v>1065306404</v>
      </c>
      <c r="D49" s="44">
        <f>+D25-D48</f>
        <v>0</v>
      </c>
      <c r="E49" s="45">
        <f t="shared" si="10"/>
        <v>3643928278</v>
      </c>
      <c r="F49" s="46">
        <f t="shared" si="10"/>
        <v>3643928278</v>
      </c>
      <c r="G49" s="46">
        <f t="shared" si="10"/>
        <v>1501610654</v>
      </c>
      <c r="H49" s="46">
        <f t="shared" si="10"/>
        <v>-487486671</v>
      </c>
      <c r="I49" s="46">
        <f t="shared" si="10"/>
        <v>-84166574</v>
      </c>
      <c r="J49" s="46">
        <f t="shared" si="10"/>
        <v>929957409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929957409</v>
      </c>
      <c r="X49" s="46">
        <f>IF(F25=F48,0,X25-X48)</f>
        <v>832831777</v>
      </c>
      <c r="Y49" s="46">
        <f t="shared" si="10"/>
        <v>97125632</v>
      </c>
      <c r="Z49" s="47">
        <f>+IF(X49&lt;&gt;0,+(Y49/X49)*100,0)</f>
        <v>11.662094877054626</v>
      </c>
      <c r="AA49" s="44">
        <f>+AA25-AA48</f>
        <v>3643928278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8912935017</v>
      </c>
      <c r="F5" s="21">
        <f t="shared" si="0"/>
        <v>8912935017</v>
      </c>
      <c r="G5" s="21">
        <f t="shared" si="0"/>
        <v>1346755936</v>
      </c>
      <c r="H5" s="21">
        <f t="shared" si="0"/>
        <v>733223420</v>
      </c>
      <c r="I5" s="21">
        <f t="shared" si="0"/>
        <v>464381389</v>
      </c>
      <c r="J5" s="21">
        <f t="shared" si="0"/>
        <v>2544360745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2544360745</v>
      </c>
      <c r="X5" s="21">
        <f t="shared" si="0"/>
        <v>2846758757</v>
      </c>
      <c r="Y5" s="21">
        <f t="shared" si="0"/>
        <v>-302398012</v>
      </c>
      <c r="Z5" s="4">
        <f>+IF(X5&lt;&gt;0,+(Y5/X5)*100,0)</f>
        <v>-10.622537342035828</v>
      </c>
      <c r="AA5" s="19">
        <f>SUM(AA6:AA8)</f>
        <v>8912935017</v>
      </c>
    </row>
    <row r="6" spans="1:27" ht="13.5">
      <c r="A6" s="5" t="s">
        <v>33</v>
      </c>
      <c r="B6" s="3"/>
      <c r="C6" s="22"/>
      <c r="D6" s="22"/>
      <c r="E6" s="23">
        <v>104480132</v>
      </c>
      <c r="F6" s="24">
        <v>104480132</v>
      </c>
      <c r="G6" s="24">
        <v>51715</v>
      </c>
      <c r="H6" s="24">
        <v>746906</v>
      </c>
      <c r="I6" s="24">
        <v>97781</v>
      </c>
      <c r="J6" s="24">
        <v>896402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896402</v>
      </c>
      <c r="X6" s="24">
        <v>464039</v>
      </c>
      <c r="Y6" s="24">
        <v>432363</v>
      </c>
      <c r="Z6" s="6">
        <v>93.17</v>
      </c>
      <c r="AA6" s="22">
        <v>104480132</v>
      </c>
    </row>
    <row r="7" spans="1:27" ht="13.5">
      <c r="A7" s="5" t="s">
        <v>34</v>
      </c>
      <c r="B7" s="3"/>
      <c r="C7" s="25"/>
      <c r="D7" s="25"/>
      <c r="E7" s="26">
        <v>8555653275</v>
      </c>
      <c r="F7" s="27">
        <v>8555653275</v>
      </c>
      <c r="G7" s="27">
        <v>1317705898</v>
      </c>
      <c r="H7" s="27">
        <v>717449458</v>
      </c>
      <c r="I7" s="27">
        <v>452550940</v>
      </c>
      <c r="J7" s="27">
        <v>2487706296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2487706296</v>
      </c>
      <c r="X7" s="27">
        <v>2794042080</v>
      </c>
      <c r="Y7" s="27">
        <v>-306335784</v>
      </c>
      <c r="Z7" s="7">
        <v>-10.96</v>
      </c>
      <c r="AA7" s="25">
        <v>8555653275</v>
      </c>
    </row>
    <row r="8" spans="1:27" ht="13.5">
      <c r="A8" s="5" t="s">
        <v>35</v>
      </c>
      <c r="B8" s="3"/>
      <c r="C8" s="22"/>
      <c r="D8" s="22"/>
      <c r="E8" s="23">
        <v>252801610</v>
      </c>
      <c r="F8" s="24">
        <v>252801610</v>
      </c>
      <c r="G8" s="24">
        <v>28998323</v>
      </c>
      <c r="H8" s="24">
        <v>15027056</v>
      </c>
      <c r="I8" s="24">
        <v>11732668</v>
      </c>
      <c r="J8" s="24">
        <v>55758047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55758047</v>
      </c>
      <c r="X8" s="24">
        <v>52252638</v>
      </c>
      <c r="Y8" s="24">
        <v>3505409</v>
      </c>
      <c r="Z8" s="6">
        <v>6.71</v>
      </c>
      <c r="AA8" s="22">
        <v>252801610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1702260454</v>
      </c>
      <c r="F9" s="21">
        <f t="shared" si="1"/>
        <v>1702260454</v>
      </c>
      <c r="G9" s="21">
        <f t="shared" si="1"/>
        <v>19885151</v>
      </c>
      <c r="H9" s="21">
        <f t="shared" si="1"/>
        <v>63320237</v>
      </c>
      <c r="I9" s="21">
        <f t="shared" si="1"/>
        <v>52248955</v>
      </c>
      <c r="J9" s="21">
        <f t="shared" si="1"/>
        <v>135454343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135454343</v>
      </c>
      <c r="X9" s="21">
        <f t="shared" si="1"/>
        <v>163940462</v>
      </c>
      <c r="Y9" s="21">
        <f t="shared" si="1"/>
        <v>-28486119</v>
      </c>
      <c r="Z9" s="4">
        <f>+IF(X9&lt;&gt;0,+(Y9/X9)*100,0)</f>
        <v>-17.375892840902203</v>
      </c>
      <c r="AA9" s="19">
        <f>SUM(AA10:AA14)</f>
        <v>1702260454</v>
      </c>
    </row>
    <row r="10" spans="1:27" ht="13.5">
      <c r="A10" s="5" t="s">
        <v>37</v>
      </c>
      <c r="B10" s="3"/>
      <c r="C10" s="22"/>
      <c r="D10" s="22"/>
      <c r="E10" s="23">
        <v>198585567</v>
      </c>
      <c r="F10" s="24">
        <v>198585567</v>
      </c>
      <c r="G10" s="24">
        <v>3122143</v>
      </c>
      <c r="H10" s="24">
        <v>4508316</v>
      </c>
      <c r="I10" s="24">
        <v>8488070</v>
      </c>
      <c r="J10" s="24">
        <v>16118529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16118529</v>
      </c>
      <c r="X10" s="24">
        <v>32836236</v>
      </c>
      <c r="Y10" s="24">
        <v>-16717707</v>
      </c>
      <c r="Z10" s="6">
        <v>-50.91</v>
      </c>
      <c r="AA10" s="22">
        <v>198585567</v>
      </c>
    </row>
    <row r="11" spans="1:27" ht="13.5">
      <c r="A11" s="5" t="s">
        <v>38</v>
      </c>
      <c r="B11" s="3"/>
      <c r="C11" s="22"/>
      <c r="D11" s="22"/>
      <c r="E11" s="23">
        <v>131793220</v>
      </c>
      <c r="F11" s="24">
        <v>131793220</v>
      </c>
      <c r="G11" s="24">
        <v>7983004</v>
      </c>
      <c r="H11" s="24">
        <v>4638564</v>
      </c>
      <c r="I11" s="24">
        <v>12241578</v>
      </c>
      <c r="J11" s="24">
        <v>24863146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24863146</v>
      </c>
      <c r="X11" s="24">
        <v>20862784</v>
      </c>
      <c r="Y11" s="24">
        <v>4000362</v>
      </c>
      <c r="Z11" s="6">
        <v>19.17</v>
      </c>
      <c r="AA11" s="22">
        <v>131793220</v>
      </c>
    </row>
    <row r="12" spans="1:27" ht="13.5">
      <c r="A12" s="5" t="s">
        <v>39</v>
      </c>
      <c r="B12" s="3"/>
      <c r="C12" s="22"/>
      <c r="D12" s="22"/>
      <c r="E12" s="23">
        <v>127387250</v>
      </c>
      <c r="F12" s="24">
        <v>127387250</v>
      </c>
      <c r="G12" s="24">
        <v>5640405</v>
      </c>
      <c r="H12" s="24">
        <v>12042520</v>
      </c>
      <c r="I12" s="24">
        <v>-569113</v>
      </c>
      <c r="J12" s="24">
        <v>17113812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17113812</v>
      </c>
      <c r="X12" s="24">
        <v>-48873943</v>
      </c>
      <c r="Y12" s="24">
        <v>65987755</v>
      </c>
      <c r="Z12" s="6">
        <v>-135.02</v>
      </c>
      <c r="AA12" s="22">
        <v>127387250</v>
      </c>
    </row>
    <row r="13" spans="1:27" ht="13.5">
      <c r="A13" s="5" t="s">
        <v>40</v>
      </c>
      <c r="B13" s="3"/>
      <c r="C13" s="22"/>
      <c r="D13" s="22"/>
      <c r="E13" s="23">
        <v>1163243943</v>
      </c>
      <c r="F13" s="24">
        <v>1163243943</v>
      </c>
      <c r="G13" s="24">
        <v>3133239</v>
      </c>
      <c r="H13" s="24">
        <v>42121000</v>
      </c>
      <c r="I13" s="24">
        <v>32084920</v>
      </c>
      <c r="J13" s="24">
        <v>77339159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77339159</v>
      </c>
      <c r="X13" s="24">
        <v>159122846</v>
      </c>
      <c r="Y13" s="24">
        <v>-81783687</v>
      </c>
      <c r="Z13" s="6">
        <v>-51.4</v>
      </c>
      <c r="AA13" s="22">
        <v>1163243943</v>
      </c>
    </row>
    <row r="14" spans="1:27" ht="13.5">
      <c r="A14" s="5" t="s">
        <v>41</v>
      </c>
      <c r="B14" s="3"/>
      <c r="C14" s="25"/>
      <c r="D14" s="25"/>
      <c r="E14" s="26">
        <v>81250474</v>
      </c>
      <c r="F14" s="27">
        <v>81250474</v>
      </c>
      <c r="G14" s="27">
        <v>6360</v>
      </c>
      <c r="H14" s="27">
        <v>9837</v>
      </c>
      <c r="I14" s="27">
        <v>3500</v>
      </c>
      <c r="J14" s="27">
        <v>19697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19697</v>
      </c>
      <c r="X14" s="27">
        <v>-7461</v>
      </c>
      <c r="Y14" s="27">
        <v>27158</v>
      </c>
      <c r="Z14" s="7">
        <v>-364</v>
      </c>
      <c r="AA14" s="25">
        <v>81250474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1306798567</v>
      </c>
      <c r="F15" s="21">
        <f t="shared" si="2"/>
        <v>1306798567</v>
      </c>
      <c r="G15" s="21">
        <f t="shared" si="2"/>
        <v>46462599</v>
      </c>
      <c r="H15" s="21">
        <f t="shared" si="2"/>
        <v>68656183</v>
      </c>
      <c r="I15" s="21">
        <f t="shared" si="2"/>
        <v>63811001</v>
      </c>
      <c r="J15" s="21">
        <f t="shared" si="2"/>
        <v>178929783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178929783</v>
      </c>
      <c r="X15" s="21">
        <f t="shared" si="2"/>
        <v>200890482</v>
      </c>
      <c r="Y15" s="21">
        <f t="shared" si="2"/>
        <v>-21960699</v>
      </c>
      <c r="Z15" s="4">
        <f>+IF(X15&lt;&gt;0,+(Y15/X15)*100,0)</f>
        <v>-10.93167719115732</v>
      </c>
      <c r="AA15" s="19">
        <f>SUM(AA16:AA18)</f>
        <v>1306798567</v>
      </c>
    </row>
    <row r="16" spans="1:27" ht="13.5">
      <c r="A16" s="5" t="s">
        <v>43</v>
      </c>
      <c r="B16" s="3"/>
      <c r="C16" s="22"/>
      <c r="D16" s="22"/>
      <c r="E16" s="23">
        <v>218732552</v>
      </c>
      <c r="F16" s="24">
        <v>218732552</v>
      </c>
      <c r="G16" s="24">
        <v>27392636</v>
      </c>
      <c r="H16" s="24">
        <v>36821952</v>
      </c>
      <c r="I16" s="24">
        <v>48503121</v>
      </c>
      <c r="J16" s="24">
        <v>112717709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112717709</v>
      </c>
      <c r="X16" s="24">
        <v>18458494</v>
      </c>
      <c r="Y16" s="24">
        <v>94259215</v>
      </c>
      <c r="Z16" s="6">
        <v>510.65</v>
      </c>
      <c r="AA16" s="22">
        <v>218732552</v>
      </c>
    </row>
    <row r="17" spans="1:27" ht="13.5">
      <c r="A17" s="5" t="s">
        <v>44</v>
      </c>
      <c r="B17" s="3"/>
      <c r="C17" s="22"/>
      <c r="D17" s="22"/>
      <c r="E17" s="23">
        <v>1075310689</v>
      </c>
      <c r="F17" s="24">
        <v>1075310689</v>
      </c>
      <c r="G17" s="24">
        <v>19069963</v>
      </c>
      <c r="H17" s="24">
        <v>31834231</v>
      </c>
      <c r="I17" s="24">
        <v>15337334</v>
      </c>
      <c r="J17" s="24">
        <v>66241528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66241528</v>
      </c>
      <c r="X17" s="24">
        <v>182426859</v>
      </c>
      <c r="Y17" s="24">
        <v>-116185331</v>
      </c>
      <c r="Z17" s="6">
        <v>-63.69</v>
      </c>
      <c r="AA17" s="22">
        <v>1075310689</v>
      </c>
    </row>
    <row r="18" spans="1:27" ht="13.5">
      <c r="A18" s="5" t="s">
        <v>45</v>
      </c>
      <c r="B18" s="3"/>
      <c r="C18" s="22"/>
      <c r="D18" s="22"/>
      <c r="E18" s="23">
        <v>12755326</v>
      </c>
      <c r="F18" s="24">
        <v>12755326</v>
      </c>
      <c r="G18" s="24"/>
      <c r="H18" s="24"/>
      <c r="I18" s="24">
        <v>-29454</v>
      </c>
      <c r="J18" s="24">
        <v>-29454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-29454</v>
      </c>
      <c r="X18" s="24">
        <v>5129</v>
      </c>
      <c r="Y18" s="24">
        <v>-34583</v>
      </c>
      <c r="Z18" s="6">
        <v>-674.26</v>
      </c>
      <c r="AA18" s="22">
        <v>12755326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17720508834</v>
      </c>
      <c r="F19" s="21">
        <f t="shared" si="3"/>
        <v>17720508834</v>
      </c>
      <c r="G19" s="21">
        <f t="shared" si="3"/>
        <v>1238988734</v>
      </c>
      <c r="H19" s="21">
        <f t="shared" si="3"/>
        <v>1868610718</v>
      </c>
      <c r="I19" s="21">
        <f t="shared" si="3"/>
        <v>1931893440</v>
      </c>
      <c r="J19" s="21">
        <f t="shared" si="3"/>
        <v>5039492892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5039492892</v>
      </c>
      <c r="X19" s="21">
        <f t="shared" si="3"/>
        <v>4555528441</v>
      </c>
      <c r="Y19" s="21">
        <f t="shared" si="3"/>
        <v>483964451</v>
      </c>
      <c r="Z19" s="4">
        <f>+IF(X19&lt;&gt;0,+(Y19/X19)*100,0)</f>
        <v>10.623673131843367</v>
      </c>
      <c r="AA19" s="19">
        <f>SUM(AA20:AA23)</f>
        <v>17720508834</v>
      </c>
    </row>
    <row r="20" spans="1:27" ht="13.5">
      <c r="A20" s="5" t="s">
        <v>47</v>
      </c>
      <c r="B20" s="3"/>
      <c r="C20" s="22"/>
      <c r="D20" s="22"/>
      <c r="E20" s="23">
        <v>11104079090</v>
      </c>
      <c r="F20" s="24">
        <v>11104079090</v>
      </c>
      <c r="G20" s="24">
        <v>899354109</v>
      </c>
      <c r="H20" s="24">
        <v>1005051972</v>
      </c>
      <c r="I20" s="24">
        <v>897300855</v>
      </c>
      <c r="J20" s="24">
        <v>2801706936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2801706936</v>
      </c>
      <c r="X20" s="24">
        <v>3023896645</v>
      </c>
      <c r="Y20" s="24">
        <v>-222189709</v>
      </c>
      <c r="Z20" s="6">
        <v>-7.35</v>
      </c>
      <c r="AA20" s="22">
        <v>11104079090</v>
      </c>
    </row>
    <row r="21" spans="1:27" ht="13.5">
      <c r="A21" s="5" t="s">
        <v>48</v>
      </c>
      <c r="B21" s="3"/>
      <c r="C21" s="22"/>
      <c r="D21" s="22"/>
      <c r="E21" s="23">
        <v>4075013869</v>
      </c>
      <c r="F21" s="24">
        <v>4075013869</v>
      </c>
      <c r="G21" s="24">
        <v>233821930</v>
      </c>
      <c r="H21" s="24">
        <v>480211229</v>
      </c>
      <c r="I21" s="24">
        <v>892853490</v>
      </c>
      <c r="J21" s="24">
        <v>1606886649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1606886649</v>
      </c>
      <c r="X21" s="24">
        <v>735644505</v>
      </c>
      <c r="Y21" s="24">
        <v>871242144</v>
      </c>
      <c r="Z21" s="6">
        <v>118.43</v>
      </c>
      <c r="AA21" s="22">
        <v>4075013869</v>
      </c>
    </row>
    <row r="22" spans="1:27" ht="13.5">
      <c r="A22" s="5" t="s">
        <v>49</v>
      </c>
      <c r="B22" s="3"/>
      <c r="C22" s="25"/>
      <c r="D22" s="25"/>
      <c r="E22" s="26">
        <v>1662091270</v>
      </c>
      <c r="F22" s="27">
        <v>1662091270</v>
      </c>
      <c r="G22" s="27">
        <v>62854148</v>
      </c>
      <c r="H22" s="27">
        <v>196466967</v>
      </c>
      <c r="I22" s="27">
        <v>97340792</v>
      </c>
      <c r="J22" s="27">
        <v>356661907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356661907</v>
      </c>
      <c r="X22" s="27">
        <v>479730303</v>
      </c>
      <c r="Y22" s="27">
        <v>-123068396</v>
      </c>
      <c r="Z22" s="7">
        <v>-25.65</v>
      </c>
      <c r="AA22" s="25">
        <v>1662091270</v>
      </c>
    </row>
    <row r="23" spans="1:27" ht="13.5">
      <c r="A23" s="5" t="s">
        <v>50</v>
      </c>
      <c r="B23" s="3"/>
      <c r="C23" s="22"/>
      <c r="D23" s="22"/>
      <c r="E23" s="23">
        <v>879324605</v>
      </c>
      <c r="F23" s="24">
        <v>879324605</v>
      </c>
      <c r="G23" s="24">
        <v>42958547</v>
      </c>
      <c r="H23" s="24">
        <v>186880550</v>
      </c>
      <c r="I23" s="24">
        <v>44398303</v>
      </c>
      <c r="J23" s="24">
        <v>274237400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274237400</v>
      </c>
      <c r="X23" s="24">
        <v>316256988</v>
      </c>
      <c r="Y23" s="24">
        <v>-42019588</v>
      </c>
      <c r="Z23" s="6">
        <v>-13.29</v>
      </c>
      <c r="AA23" s="22">
        <v>879324605</v>
      </c>
    </row>
    <row r="24" spans="1:27" ht="13.5">
      <c r="A24" s="2" t="s">
        <v>51</v>
      </c>
      <c r="B24" s="8" t="s">
        <v>52</v>
      </c>
      <c r="C24" s="19"/>
      <c r="D24" s="19"/>
      <c r="E24" s="20">
        <v>460612178</v>
      </c>
      <c r="F24" s="21">
        <v>460612178</v>
      </c>
      <c r="G24" s="21">
        <v>1786201</v>
      </c>
      <c r="H24" s="21">
        <v>8402413</v>
      </c>
      <c r="I24" s="21">
        <v>16487761</v>
      </c>
      <c r="J24" s="21">
        <v>26676375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26676375</v>
      </c>
      <c r="X24" s="21">
        <v>137873746</v>
      </c>
      <c r="Y24" s="21">
        <v>-111197371</v>
      </c>
      <c r="Z24" s="4">
        <v>-80.65</v>
      </c>
      <c r="AA24" s="19">
        <v>460612178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30103115050</v>
      </c>
      <c r="F25" s="42">
        <f t="shared" si="4"/>
        <v>30103115050</v>
      </c>
      <c r="G25" s="42">
        <f t="shared" si="4"/>
        <v>2653878621</v>
      </c>
      <c r="H25" s="42">
        <f t="shared" si="4"/>
        <v>2742212971</v>
      </c>
      <c r="I25" s="42">
        <f t="shared" si="4"/>
        <v>2528822546</v>
      </c>
      <c r="J25" s="42">
        <f t="shared" si="4"/>
        <v>7924914138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7924914138</v>
      </c>
      <c r="X25" s="42">
        <f t="shared" si="4"/>
        <v>7904991888</v>
      </c>
      <c r="Y25" s="42">
        <f t="shared" si="4"/>
        <v>19922250</v>
      </c>
      <c r="Z25" s="43">
        <f>+IF(X25&lt;&gt;0,+(Y25/X25)*100,0)</f>
        <v>0.25202113148582145</v>
      </c>
      <c r="AA25" s="40">
        <f>+AA5+AA9+AA15+AA19+AA24</f>
        <v>30103115050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3619149344</v>
      </c>
      <c r="F28" s="21">
        <f t="shared" si="5"/>
        <v>3619149344</v>
      </c>
      <c r="G28" s="21">
        <f t="shared" si="5"/>
        <v>213697031</v>
      </c>
      <c r="H28" s="21">
        <f t="shared" si="5"/>
        <v>224331971</v>
      </c>
      <c r="I28" s="21">
        <f t="shared" si="5"/>
        <v>146072335</v>
      </c>
      <c r="J28" s="21">
        <f t="shared" si="5"/>
        <v>584101337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584101337</v>
      </c>
      <c r="X28" s="21">
        <f t="shared" si="5"/>
        <v>705006644</v>
      </c>
      <c r="Y28" s="21">
        <f t="shared" si="5"/>
        <v>-120905307</v>
      </c>
      <c r="Z28" s="4">
        <f>+IF(X28&lt;&gt;0,+(Y28/X28)*100,0)</f>
        <v>-17.149527317078732</v>
      </c>
      <c r="AA28" s="19">
        <f>SUM(AA29:AA31)</f>
        <v>3619149344</v>
      </c>
    </row>
    <row r="29" spans="1:27" ht="13.5">
      <c r="A29" s="5" t="s">
        <v>33</v>
      </c>
      <c r="B29" s="3"/>
      <c r="C29" s="22"/>
      <c r="D29" s="22"/>
      <c r="E29" s="23">
        <v>363840286</v>
      </c>
      <c r="F29" s="24">
        <v>363840286</v>
      </c>
      <c r="G29" s="24">
        <v>29813691</v>
      </c>
      <c r="H29" s="24">
        <v>29068527</v>
      </c>
      <c r="I29" s="24">
        <v>23470636</v>
      </c>
      <c r="J29" s="24">
        <v>82352854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82352854</v>
      </c>
      <c r="X29" s="24">
        <v>83387838</v>
      </c>
      <c r="Y29" s="24">
        <v>-1034984</v>
      </c>
      <c r="Z29" s="6">
        <v>-1.24</v>
      </c>
      <c r="AA29" s="22">
        <v>363840286</v>
      </c>
    </row>
    <row r="30" spans="1:27" ht="13.5">
      <c r="A30" s="5" t="s">
        <v>34</v>
      </c>
      <c r="B30" s="3"/>
      <c r="C30" s="25"/>
      <c r="D30" s="25"/>
      <c r="E30" s="26">
        <v>1724690134</v>
      </c>
      <c r="F30" s="27">
        <v>1724690134</v>
      </c>
      <c r="G30" s="27">
        <v>83913180</v>
      </c>
      <c r="H30" s="27">
        <v>90412399</v>
      </c>
      <c r="I30" s="27">
        <v>29297383</v>
      </c>
      <c r="J30" s="27">
        <v>203622962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203622962</v>
      </c>
      <c r="X30" s="27">
        <v>296014943</v>
      </c>
      <c r="Y30" s="27">
        <v>-92391981</v>
      </c>
      <c r="Z30" s="7">
        <v>-31.21</v>
      </c>
      <c r="AA30" s="25">
        <v>1724690134</v>
      </c>
    </row>
    <row r="31" spans="1:27" ht="13.5">
      <c r="A31" s="5" t="s">
        <v>35</v>
      </c>
      <c r="B31" s="3"/>
      <c r="C31" s="22"/>
      <c r="D31" s="22"/>
      <c r="E31" s="23">
        <v>1530618924</v>
      </c>
      <c r="F31" s="24">
        <v>1530618924</v>
      </c>
      <c r="G31" s="24">
        <v>99970160</v>
      </c>
      <c r="H31" s="24">
        <v>104851045</v>
      </c>
      <c r="I31" s="24">
        <v>93304316</v>
      </c>
      <c r="J31" s="24">
        <v>298125521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298125521</v>
      </c>
      <c r="X31" s="24">
        <v>325603863</v>
      </c>
      <c r="Y31" s="24">
        <v>-27478342</v>
      </c>
      <c r="Z31" s="6">
        <v>-8.44</v>
      </c>
      <c r="AA31" s="22">
        <v>1530618924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4618748457</v>
      </c>
      <c r="F32" s="21">
        <f t="shared" si="6"/>
        <v>4618748457</v>
      </c>
      <c r="G32" s="21">
        <f t="shared" si="6"/>
        <v>305378557</v>
      </c>
      <c r="H32" s="21">
        <f t="shared" si="6"/>
        <v>379299469</v>
      </c>
      <c r="I32" s="21">
        <f t="shared" si="6"/>
        <v>346126340</v>
      </c>
      <c r="J32" s="21">
        <f t="shared" si="6"/>
        <v>1030804366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1030804366</v>
      </c>
      <c r="X32" s="21">
        <f t="shared" si="6"/>
        <v>1063185349</v>
      </c>
      <c r="Y32" s="21">
        <f t="shared" si="6"/>
        <v>-32380983</v>
      </c>
      <c r="Z32" s="4">
        <f>+IF(X32&lt;&gt;0,+(Y32/X32)*100,0)</f>
        <v>-3.0456573757771</v>
      </c>
      <c r="AA32" s="19">
        <f>SUM(AA33:AA37)</f>
        <v>4618748457</v>
      </c>
    </row>
    <row r="33" spans="1:27" ht="13.5">
      <c r="A33" s="5" t="s">
        <v>37</v>
      </c>
      <c r="B33" s="3"/>
      <c r="C33" s="22"/>
      <c r="D33" s="22"/>
      <c r="E33" s="23">
        <v>794298999</v>
      </c>
      <c r="F33" s="24">
        <v>794298999</v>
      </c>
      <c r="G33" s="24">
        <v>43922818</v>
      </c>
      <c r="H33" s="24">
        <v>70385885</v>
      </c>
      <c r="I33" s="24">
        <v>49642675</v>
      </c>
      <c r="J33" s="24">
        <v>163951378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163951378</v>
      </c>
      <c r="X33" s="24">
        <v>183949411</v>
      </c>
      <c r="Y33" s="24">
        <v>-19998033</v>
      </c>
      <c r="Z33" s="6">
        <v>-10.87</v>
      </c>
      <c r="AA33" s="22">
        <v>794298999</v>
      </c>
    </row>
    <row r="34" spans="1:27" ht="13.5">
      <c r="A34" s="5" t="s">
        <v>38</v>
      </c>
      <c r="B34" s="3"/>
      <c r="C34" s="22"/>
      <c r="D34" s="22"/>
      <c r="E34" s="23">
        <v>1191767000</v>
      </c>
      <c r="F34" s="24">
        <v>1191767000</v>
      </c>
      <c r="G34" s="24">
        <v>78550658</v>
      </c>
      <c r="H34" s="24">
        <v>88379265</v>
      </c>
      <c r="I34" s="24">
        <v>77996292</v>
      </c>
      <c r="J34" s="24">
        <v>244926215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244926215</v>
      </c>
      <c r="X34" s="24">
        <v>259243250</v>
      </c>
      <c r="Y34" s="24">
        <v>-14317035</v>
      </c>
      <c r="Z34" s="6">
        <v>-5.52</v>
      </c>
      <c r="AA34" s="22">
        <v>1191767000</v>
      </c>
    </row>
    <row r="35" spans="1:27" ht="13.5">
      <c r="A35" s="5" t="s">
        <v>39</v>
      </c>
      <c r="B35" s="3"/>
      <c r="C35" s="22"/>
      <c r="D35" s="22"/>
      <c r="E35" s="23">
        <v>1505242863</v>
      </c>
      <c r="F35" s="24">
        <v>1505242863</v>
      </c>
      <c r="G35" s="24">
        <v>106509651</v>
      </c>
      <c r="H35" s="24">
        <v>115353943</v>
      </c>
      <c r="I35" s="24">
        <v>120895436</v>
      </c>
      <c r="J35" s="24">
        <v>342759030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342759030</v>
      </c>
      <c r="X35" s="24">
        <v>379440512</v>
      </c>
      <c r="Y35" s="24">
        <v>-36681482</v>
      </c>
      <c r="Z35" s="6">
        <v>-9.67</v>
      </c>
      <c r="AA35" s="22">
        <v>1505242863</v>
      </c>
    </row>
    <row r="36" spans="1:27" ht="13.5">
      <c r="A36" s="5" t="s">
        <v>40</v>
      </c>
      <c r="B36" s="3"/>
      <c r="C36" s="22"/>
      <c r="D36" s="22"/>
      <c r="E36" s="23">
        <v>847132594</v>
      </c>
      <c r="F36" s="24">
        <v>847132594</v>
      </c>
      <c r="G36" s="24">
        <v>48539374</v>
      </c>
      <c r="H36" s="24">
        <v>74570634</v>
      </c>
      <c r="I36" s="24">
        <v>65047302</v>
      </c>
      <c r="J36" s="24">
        <v>188157310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188157310</v>
      </c>
      <c r="X36" s="24">
        <v>143958200</v>
      </c>
      <c r="Y36" s="24">
        <v>44199110</v>
      </c>
      <c r="Z36" s="6">
        <v>30.7</v>
      </c>
      <c r="AA36" s="22">
        <v>847132594</v>
      </c>
    </row>
    <row r="37" spans="1:27" ht="13.5">
      <c r="A37" s="5" t="s">
        <v>41</v>
      </c>
      <c r="B37" s="3"/>
      <c r="C37" s="25"/>
      <c r="D37" s="25"/>
      <c r="E37" s="26">
        <v>280307001</v>
      </c>
      <c r="F37" s="27">
        <v>280307001</v>
      </c>
      <c r="G37" s="27">
        <v>27856056</v>
      </c>
      <c r="H37" s="27">
        <v>30609742</v>
      </c>
      <c r="I37" s="27">
        <v>32544635</v>
      </c>
      <c r="J37" s="27">
        <v>91010433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91010433</v>
      </c>
      <c r="X37" s="27">
        <v>96593976</v>
      </c>
      <c r="Y37" s="27">
        <v>-5583543</v>
      </c>
      <c r="Z37" s="7">
        <v>-5.78</v>
      </c>
      <c r="AA37" s="25">
        <v>280307001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2866646325</v>
      </c>
      <c r="F38" s="21">
        <f t="shared" si="7"/>
        <v>2866646325</v>
      </c>
      <c r="G38" s="21">
        <f t="shared" si="7"/>
        <v>246059055</v>
      </c>
      <c r="H38" s="21">
        <f t="shared" si="7"/>
        <v>252535748</v>
      </c>
      <c r="I38" s="21">
        <f t="shared" si="7"/>
        <v>194793441</v>
      </c>
      <c r="J38" s="21">
        <f t="shared" si="7"/>
        <v>693388244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693388244</v>
      </c>
      <c r="X38" s="21">
        <f t="shared" si="7"/>
        <v>672528670</v>
      </c>
      <c r="Y38" s="21">
        <f t="shared" si="7"/>
        <v>20859574</v>
      </c>
      <c r="Z38" s="4">
        <f>+IF(X38&lt;&gt;0,+(Y38/X38)*100,0)</f>
        <v>3.101663160322964</v>
      </c>
      <c r="AA38" s="19">
        <f>SUM(AA39:AA41)</f>
        <v>2866646325</v>
      </c>
    </row>
    <row r="39" spans="1:27" ht="13.5">
      <c r="A39" s="5" t="s">
        <v>43</v>
      </c>
      <c r="B39" s="3"/>
      <c r="C39" s="22"/>
      <c r="D39" s="22"/>
      <c r="E39" s="23">
        <v>851461159</v>
      </c>
      <c r="F39" s="24">
        <v>851461159</v>
      </c>
      <c r="G39" s="24">
        <v>95371282</v>
      </c>
      <c r="H39" s="24">
        <v>94657009</v>
      </c>
      <c r="I39" s="24">
        <v>79698733</v>
      </c>
      <c r="J39" s="24">
        <v>269727024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269727024</v>
      </c>
      <c r="X39" s="24">
        <v>200526310</v>
      </c>
      <c r="Y39" s="24">
        <v>69200714</v>
      </c>
      <c r="Z39" s="6">
        <v>34.51</v>
      </c>
      <c r="AA39" s="22">
        <v>851461159</v>
      </c>
    </row>
    <row r="40" spans="1:27" ht="13.5">
      <c r="A40" s="5" t="s">
        <v>44</v>
      </c>
      <c r="B40" s="3"/>
      <c r="C40" s="22"/>
      <c r="D40" s="22"/>
      <c r="E40" s="23">
        <v>1826926588</v>
      </c>
      <c r="F40" s="24">
        <v>1826926588</v>
      </c>
      <c r="G40" s="24">
        <v>136388043</v>
      </c>
      <c r="H40" s="24">
        <v>147266448</v>
      </c>
      <c r="I40" s="24">
        <v>105548194</v>
      </c>
      <c r="J40" s="24">
        <v>389202685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389202685</v>
      </c>
      <c r="X40" s="24">
        <v>440074118</v>
      </c>
      <c r="Y40" s="24">
        <v>-50871433</v>
      </c>
      <c r="Z40" s="6">
        <v>-11.56</v>
      </c>
      <c r="AA40" s="22">
        <v>1826926588</v>
      </c>
    </row>
    <row r="41" spans="1:27" ht="13.5">
      <c r="A41" s="5" t="s">
        <v>45</v>
      </c>
      <c r="B41" s="3"/>
      <c r="C41" s="22"/>
      <c r="D41" s="22"/>
      <c r="E41" s="23">
        <v>188258578</v>
      </c>
      <c r="F41" s="24">
        <v>188258578</v>
      </c>
      <c r="G41" s="24">
        <v>14299730</v>
      </c>
      <c r="H41" s="24">
        <v>10612291</v>
      </c>
      <c r="I41" s="24">
        <v>9546514</v>
      </c>
      <c r="J41" s="24">
        <v>34458535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34458535</v>
      </c>
      <c r="X41" s="24">
        <v>31928242</v>
      </c>
      <c r="Y41" s="24">
        <v>2530293</v>
      </c>
      <c r="Z41" s="6">
        <v>7.92</v>
      </c>
      <c r="AA41" s="22">
        <v>188258578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15149001315</v>
      </c>
      <c r="F42" s="21">
        <f t="shared" si="8"/>
        <v>15149001315</v>
      </c>
      <c r="G42" s="21">
        <f t="shared" si="8"/>
        <v>1296306713</v>
      </c>
      <c r="H42" s="21">
        <f t="shared" si="8"/>
        <v>1416452412</v>
      </c>
      <c r="I42" s="21">
        <f t="shared" si="8"/>
        <v>1105943531</v>
      </c>
      <c r="J42" s="21">
        <f t="shared" si="8"/>
        <v>3818702656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3818702656</v>
      </c>
      <c r="X42" s="21">
        <f t="shared" si="8"/>
        <v>3799229508</v>
      </c>
      <c r="Y42" s="21">
        <f t="shared" si="8"/>
        <v>19473148</v>
      </c>
      <c r="Z42" s="4">
        <f>+IF(X42&lt;&gt;0,+(Y42/X42)*100,0)</f>
        <v>0.5125551893876267</v>
      </c>
      <c r="AA42" s="19">
        <f>SUM(AA43:AA46)</f>
        <v>15149001315</v>
      </c>
    </row>
    <row r="43" spans="1:27" ht="13.5">
      <c r="A43" s="5" t="s">
        <v>47</v>
      </c>
      <c r="B43" s="3"/>
      <c r="C43" s="22"/>
      <c r="D43" s="22"/>
      <c r="E43" s="23">
        <v>9471503747</v>
      </c>
      <c r="F43" s="24">
        <v>9471503747</v>
      </c>
      <c r="G43" s="24">
        <v>1029989326</v>
      </c>
      <c r="H43" s="24">
        <v>908612119</v>
      </c>
      <c r="I43" s="24">
        <v>738671943</v>
      </c>
      <c r="J43" s="24">
        <v>2677273388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2677273388</v>
      </c>
      <c r="X43" s="24">
        <v>2508969063</v>
      </c>
      <c r="Y43" s="24">
        <v>168304325</v>
      </c>
      <c r="Z43" s="6">
        <v>6.71</v>
      </c>
      <c r="AA43" s="22">
        <v>9471503747</v>
      </c>
    </row>
    <row r="44" spans="1:27" ht="13.5">
      <c r="A44" s="5" t="s">
        <v>48</v>
      </c>
      <c r="B44" s="3"/>
      <c r="C44" s="22"/>
      <c r="D44" s="22"/>
      <c r="E44" s="23">
        <v>3660337707</v>
      </c>
      <c r="F44" s="24">
        <v>3660337707</v>
      </c>
      <c r="G44" s="24">
        <v>144618860</v>
      </c>
      <c r="H44" s="24">
        <v>333525429</v>
      </c>
      <c r="I44" s="24">
        <v>220327363</v>
      </c>
      <c r="J44" s="24">
        <v>698471652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698471652</v>
      </c>
      <c r="X44" s="24">
        <v>794892376</v>
      </c>
      <c r="Y44" s="24">
        <v>-96420724</v>
      </c>
      <c r="Z44" s="6">
        <v>-12.13</v>
      </c>
      <c r="AA44" s="22">
        <v>3660337707</v>
      </c>
    </row>
    <row r="45" spans="1:27" ht="13.5">
      <c r="A45" s="5" t="s">
        <v>49</v>
      </c>
      <c r="B45" s="3"/>
      <c r="C45" s="25"/>
      <c r="D45" s="25"/>
      <c r="E45" s="26">
        <v>1137835257</v>
      </c>
      <c r="F45" s="27">
        <v>1137835257</v>
      </c>
      <c r="G45" s="27">
        <v>65343878</v>
      </c>
      <c r="H45" s="27">
        <v>91570821</v>
      </c>
      <c r="I45" s="27">
        <v>76346732</v>
      </c>
      <c r="J45" s="27">
        <v>233261431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233261431</v>
      </c>
      <c r="X45" s="27">
        <v>254382037</v>
      </c>
      <c r="Y45" s="27">
        <v>-21120606</v>
      </c>
      <c r="Z45" s="7">
        <v>-8.3</v>
      </c>
      <c r="AA45" s="25">
        <v>1137835257</v>
      </c>
    </row>
    <row r="46" spans="1:27" ht="13.5">
      <c r="A46" s="5" t="s">
        <v>50</v>
      </c>
      <c r="B46" s="3"/>
      <c r="C46" s="22"/>
      <c r="D46" s="22"/>
      <c r="E46" s="23">
        <v>879324604</v>
      </c>
      <c r="F46" s="24">
        <v>879324604</v>
      </c>
      <c r="G46" s="24">
        <v>56354649</v>
      </c>
      <c r="H46" s="24">
        <v>82744043</v>
      </c>
      <c r="I46" s="24">
        <v>70597493</v>
      </c>
      <c r="J46" s="24">
        <v>209696185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209696185</v>
      </c>
      <c r="X46" s="24">
        <v>240986032</v>
      </c>
      <c r="Y46" s="24">
        <v>-31289847</v>
      </c>
      <c r="Z46" s="6">
        <v>-12.98</v>
      </c>
      <c r="AA46" s="22">
        <v>879324604</v>
      </c>
    </row>
    <row r="47" spans="1:27" ht="13.5">
      <c r="A47" s="2" t="s">
        <v>51</v>
      </c>
      <c r="B47" s="8" t="s">
        <v>52</v>
      </c>
      <c r="C47" s="19"/>
      <c r="D47" s="19"/>
      <c r="E47" s="20">
        <v>599739778</v>
      </c>
      <c r="F47" s="21">
        <v>599739778</v>
      </c>
      <c r="G47" s="21">
        <v>13674800</v>
      </c>
      <c r="H47" s="21">
        <v>11899545</v>
      </c>
      <c r="I47" s="21">
        <v>4580990</v>
      </c>
      <c r="J47" s="21">
        <v>30155335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30155335</v>
      </c>
      <c r="X47" s="21">
        <v>139112664</v>
      </c>
      <c r="Y47" s="21">
        <v>-108957329</v>
      </c>
      <c r="Z47" s="4">
        <v>-78.32</v>
      </c>
      <c r="AA47" s="19">
        <v>599739778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26853285219</v>
      </c>
      <c r="F48" s="42">
        <f t="shared" si="9"/>
        <v>26853285219</v>
      </c>
      <c r="G48" s="42">
        <f t="shared" si="9"/>
        <v>2075116156</v>
      </c>
      <c r="H48" s="42">
        <f t="shared" si="9"/>
        <v>2284519145</v>
      </c>
      <c r="I48" s="42">
        <f t="shared" si="9"/>
        <v>1797516637</v>
      </c>
      <c r="J48" s="42">
        <f t="shared" si="9"/>
        <v>6157151938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6157151938</v>
      </c>
      <c r="X48" s="42">
        <f t="shared" si="9"/>
        <v>6379062835</v>
      </c>
      <c r="Y48" s="42">
        <f t="shared" si="9"/>
        <v>-221910897</v>
      </c>
      <c r="Z48" s="43">
        <f>+IF(X48&lt;&gt;0,+(Y48/X48)*100,0)</f>
        <v>-3.478738221270398</v>
      </c>
      <c r="AA48" s="40">
        <f>+AA28+AA32+AA38+AA42+AA47</f>
        <v>26853285219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3249829831</v>
      </c>
      <c r="F49" s="46">
        <f t="shared" si="10"/>
        <v>3249829831</v>
      </c>
      <c r="G49" s="46">
        <f t="shared" si="10"/>
        <v>578762465</v>
      </c>
      <c r="H49" s="46">
        <f t="shared" si="10"/>
        <v>457693826</v>
      </c>
      <c r="I49" s="46">
        <f t="shared" si="10"/>
        <v>731305909</v>
      </c>
      <c r="J49" s="46">
        <f t="shared" si="10"/>
        <v>1767762200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1767762200</v>
      </c>
      <c r="X49" s="46">
        <f>IF(F25=F48,0,X25-X48)</f>
        <v>1525929053</v>
      </c>
      <c r="Y49" s="46">
        <f t="shared" si="10"/>
        <v>241833147</v>
      </c>
      <c r="Z49" s="47">
        <f>+IF(X49&lt;&gt;0,+(Y49/X49)*100,0)</f>
        <v>15.848256281938685</v>
      </c>
      <c r="AA49" s="44">
        <f>+AA25-AA48</f>
        <v>3249829831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9373347610</v>
      </c>
      <c r="D5" s="19">
        <f>SUM(D6:D8)</f>
        <v>0</v>
      </c>
      <c r="E5" s="20">
        <f t="shared" si="0"/>
        <v>10091797086</v>
      </c>
      <c r="F5" s="21">
        <f t="shared" si="0"/>
        <v>10101725818</v>
      </c>
      <c r="G5" s="21">
        <f t="shared" si="0"/>
        <v>1056130792</v>
      </c>
      <c r="H5" s="21">
        <f t="shared" si="0"/>
        <v>1325599659</v>
      </c>
      <c r="I5" s="21">
        <f t="shared" si="0"/>
        <v>545212330</v>
      </c>
      <c r="J5" s="21">
        <f t="shared" si="0"/>
        <v>2926942781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2926942781</v>
      </c>
      <c r="X5" s="21">
        <f t="shared" si="0"/>
        <v>2799092683</v>
      </c>
      <c r="Y5" s="21">
        <f t="shared" si="0"/>
        <v>127850098</v>
      </c>
      <c r="Z5" s="4">
        <f>+IF(X5&lt;&gt;0,+(Y5/X5)*100,0)</f>
        <v>4.567555007252326</v>
      </c>
      <c r="AA5" s="19">
        <f>SUM(AA6:AA8)</f>
        <v>10101725818</v>
      </c>
    </row>
    <row r="6" spans="1:27" ht="13.5">
      <c r="A6" s="5" t="s">
        <v>33</v>
      </c>
      <c r="B6" s="3"/>
      <c r="C6" s="22">
        <v>1219793</v>
      </c>
      <c r="D6" s="22"/>
      <c r="E6" s="23">
        <v>3674360</v>
      </c>
      <c r="F6" s="24">
        <v>7565809</v>
      </c>
      <c r="G6" s="24">
        <v>95604</v>
      </c>
      <c r="H6" s="24">
        <v>53228</v>
      </c>
      <c r="I6" s="24">
        <v>66645</v>
      </c>
      <c r="J6" s="24">
        <v>215477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215477</v>
      </c>
      <c r="X6" s="24">
        <v>793681</v>
      </c>
      <c r="Y6" s="24">
        <v>-578204</v>
      </c>
      <c r="Z6" s="6">
        <v>-72.85</v>
      </c>
      <c r="AA6" s="22">
        <v>7565809</v>
      </c>
    </row>
    <row r="7" spans="1:27" ht="13.5">
      <c r="A7" s="5" t="s">
        <v>34</v>
      </c>
      <c r="B7" s="3"/>
      <c r="C7" s="25">
        <v>9187370833</v>
      </c>
      <c r="D7" s="25"/>
      <c r="E7" s="26">
        <v>9759439259</v>
      </c>
      <c r="F7" s="27">
        <v>9759439259</v>
      </c>
      <c r="G7" s="27">
        <v>1035198413</v>
      </c>
      <c r="H7" s="27">
        <v>1314351204</v>
      </c>
      <c r="I7" s="27">
        <v>532924568</v>
      </c>
      <c r="J7" s="27">
        <v>2882474185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2882474185</v>
      </c>
      <c r="X7" s="27">
        <v>2718891774</v>
      </c>
      <c r="Y7" s="27">
        <v>163582411</v>
      </c>
      <c r="Z7" s="7">
        <v>6.02</v>
      </c>
      <c r="AA7" s="25">
        <v>9759439259</v>
      </c>
    </row>
    <row r="8" spans="1:27" ht="13.5">
      <c r="A8" s="5" t="s">
        <v>35</v>
      </c>
      <c r="B8" s="3"/>
      <c r="C8" s="22">
        <v>184756984</v>
      </c>
      <c r="D8" s="22"/>
      <c r="E8" s="23">
        <v>328683467</v>
      </c>
      <c r="F8" s="24">
        <v>334720750</v>
      </c>
      <c r="G8" s="24">
        <v>20836775</v>
      </c>
      <c r="H8" s="24">
        <v>11195227</v>
      </c>
      <c r="I8" s="24">
        <v>12221117</v>
      </c>
      <c r="J8" s="24">
        <v>44253119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44253119</v>
      </c>
      <c r="X8" s="24">
        <v>79407228</v>
      </c>
      <c r="Y8" s="24">
        <v>-35154109</v>
      </c>
      <c r="Z8" s="6">
        <v>-44.27</v>
      </c>
      <c r="AA8" s="22">
        <v>334720750</v>
      </c>
    </row>
    <row r="9" spans="1:27" ht="13.5">
      <c r="A9" s="2" t="s">
        <v>36</v>
      </c>
      <c r="B9" s="3"/>
      <c r="C9" s="19">
        <f aca="true" t="shared" si="1" ref="C9:Y9">SUM(C10:C14)</f>
        <v>2632224351</v>
      </c>
      <c r="D9" s="19">
        <f>SUM(D10:D14)</f>
        <v>0</v>
      </c>
      <c r="E9" s="20">
        <f t="shared" si="1"/>
        <v>3113186849</v>
      </c>
      <c r="F9" s="21">
        <f t="shared" si="1"/>
        <v>4082767003</v>
      </c>
      <c r="G9" s="21">
        <f t="shared" si="1"/>
        <v>109219263</v>
      </c>
      <c r="H9" s="21">
        <f t="shared" si="1"/>
        <v>144635232</v>
      </c>
      <c r="I9" s="21">
        <f t="shared" si="1"/>
        <v>169556213</v>
      </c>
      <c r="J9" s="21">
        <f t="shared" si="1"/>
        <v>423410708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423410708</v>
      </c>
      <c r="X9" s="21">
        <f t="shared" si="1"/>
        <v>522518676</v>
      </c>
      <c r="Y9" s="21">
        <f t="shared" si="1"/>
        <v>-99107968</v>
      </c>
      <c r="Z9" s="4">
        <f>+IF(X9&lt;&gt;0,+(Y9/X9)*100,0)</f>
        <v>-18.967354192714062</v>
      </c>
      <c r="AA9" s="19">
        <f>SUM(AA10:AA14)</f>
        <v>4082767003</v>
      </c>
    </row>
    <row r="10" spans="1:27" ht="13.5">
      <c r="A10" s="5" t="s">
        <v>37</v>
      </c>
      <c r="B10" s="3"/>
      <c r="C10" s="22">
        <v>73890754</v>
      </c>
      <c r="D10" s="22"/>
      <c r="E10" s="23">
        <v>135471179</v>
      </c>
      <c r="F10" s="24">
        <v>119781067</v>
      </c>
      <c r="G10" s="24">
        <v>4677364</v>
      </c>
      <c r="H10" s="24">
        <v>4705018</v>
      </c>
      <c r="I10" s="24">
        <v>8345791</v>
      </c>
      <c r="J10" s="24">
        <v>17728173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17728173</v>
      </c>
      <c r="X10" s="24">
        <v>27966208</v>
      </c>
      <c r="Y10" s="24">
        <v>-10238035</v>
      </c>
      <c r="Z10" s="6">
        <v>-36.61</v>
      </c>
      <c r="AA10" s="22">
        <v>119781067</v>
      </c>
    </row>
    <row r="11" spans="1:27" ht="13.5">
      <c r="A11" s="5" t="s">
        <v>38</v>
      </c>
      <c r="B11" s="3"/>
      <c r="C11" s="22">
        <v>149451641</v>
      </c>
      <c r="D11" s="22"/>
      <c r="E11" s="23">
        <v>123551558</v>
      </c>
      <c r="F11" s="24">
        <v>131757838</v>
      </c>
      <c r="G11" s="24">
        <v>425395</v>
      </c>
      <c r="H11" s="24">
        <v>5663196</v>
      </c>
      <c r="I11" s="24">
        <v>15491193</v>
      </c>
      <c r="J11" s="24">
        <v>21579784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>
        <v>21579784</v>
      </c>
      <c r="X11" s="24">
        <v>22229760</v>
      </c>
      <c r="Y11" s="24">
        <v>-649976</v>
      </c>
      <c r="Z11" s="6">
        <v>-2.92</v>
      </c>
      <c r="AA11" s="22">
        <v>131757838</v>
      </c>
    </row>
    <row r="12" spans="1:27" ht="13.5">
      <c r="A12" s="5" t="s">
        <v>39</v>
      </c>
      <c r="B12" s="3"/>
      <c r="C12" s="22">
        <v>850563776</v>
      </c>
      <c r="D12" s="22"/>
      <c r="E12" s="23">
        <v>265074358</v>
      </c>
      <c r="F12" s="24">
        <v>1030173628</v>
      </c>
      <c r="G12" s="24">
        <v>35851237</v>
      </c>
      <c r="H12" s="24">
        <v>14220238</v>
      </c>
      <c r="I12" s="24">
        <v>28371018</v>
      </c>
      <c r="J12" s="24">
        <v>78442493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78442493</v>
      </c>
      <c r="X12" s="24">
        <v>66649118</v>
      </c>
      <c r="Y12" s="24">
        <v>11793375</v>
      </c>
      <c r="Z12" s="6">
        <v>17.69</v>
      </c>
      <c r="AA12" s="22">
        <v>1030173628</v>
      </c>
    </row>
    <row r="13" spans="1:27" ht="13.5">
      <c r="A13" s="5" t="s">
        <v>40</v>
      </c>
      <c r="B13" s="3"/>
      <c r="C13" s="22">
        <v>1130540214</v>
      </c>
      <c r="D13" s="22"/>
      <c r="E13" s="23">
        <v>2099018133</v>
      </c>
      <c r="F13" s="24">
        <v>2307268452</v>
      </c>
      <c r="G13" s="24">
        <v>33648640</v>
      </c>
      <c r="H13" s="24">
        <v>77177052</v>
      </c>
      <c r="I13" s="24">
        <v>100059056</v>
      </c>
      <c r="J13" s="24">
        <v>210884748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210884748</v>
      </c>
      <c r="X13" s="24">
        <v>302176828</v>
      </c>
      <c r="Y13" s="24">
        <v>-91292080</v>
      </c>
      <c r="Z13" s="6">
        <v>-30.21</v>
      </c>
      <c r="AA13" s="22">
        <v>2307268452</v>
      </c>
    </row>
    <row r="14" spans="1:27" ht="13.5">
      <c r="A14" s="5" t="s">
        <v>41</v>
      </c>
      <c r="B14" s="3"/>
      <c r="C14" s="25">
        <v>427777966</v>
      </c>
      <c r="D14" s="25"/>
      <c r="E14" s="26">
        <v>490071621</v>
      </c>
      <c r="F14" s="27">
        <v>493786018</v>
      </c>
      <c r="G14" s="27">
        <v>34616627</v>
      </c>
      <c r="H14" s="27">
        <v>42869728</v>
      </c>
      <c r="I14" s="27">
        <v>17289155</v>
      </c>
      <c r="J14" s="27">
        <v>94775510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94775510</v>
      </c>
      <c r="X14" s="27">
        <v>103496762</v>
      </c>
      <c r="Y14" s="27">
        <v>-8721252</v>
      </c>
      <c r="Z14" s="7">
        <v>-8.43</v>
      </c>
      <c r="AA14" s="25">
        <v>493786018</v>
      </c>
    </row>
    <row r="15" spans="1:27" ht="13.5">
      <c r="A15" s="2" t="s">
        <v>42</v>
      </c>
      <c r="B15" s="8"/>
      <c r="C15" s="19">
        <f aca="true" t="shared" si="2" ref="C15:Y15">SUM(C16:C18)</f>
        <v>1789924841</v>
      </c>
      <c r="D15" s="19">
        <f>SUM(D16:D18)</f>
        <v>0</v>
      </c>
      <c r="E15" s="20">
        <f t="shared" si="2"/>
        <v>2284042304</v>
      </c>
      <c r="F15" s="21">
        <f t="shared" si="2"/>
        <v>2279618651</v>
      </c>
      <c r="G15" s="21">
        <f t="shared" si="2"/>
        <v>45282265</v>
      </c>
      <c r="H15" s="21">
        <f t="shared" si="2"/>
        <v>122710693</v>
      </c>
      <c r="I15" s="21">
        <f t="shared" si="2"/>
        <v>130384316</v>
      </c>
      <c r="J15" s="21">
        <f t="shared" si="2"/>
        <v>298377274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298377274</v>
      </c>
      <c r="X15" s="21">
        <f t="shared" si="2"/>
        <v>466363276</v>
      </c>
      <c r="Y15" s="21">
        <f t="shared" si="2"/>
        <v>-167986002</v>
      </c>
      <c r="Z15" s="4">
        <f>+IF(X15&lt;&gt;0,+(Y15/X15)*100,0)</f>
        <v>-36.0204181257188</v>
      </c>
      <c r="AA15" s="19">
        <f>SUM(AA16:AA18)</f>
        <v>2279618651</v>
      </c>
    </row>
    <row r="16" spans="1:27" ht="13.5">
      <c r="A16" s="5" t="s">
        <v>43</v>
      </c>
      <c r="B16" s="3"/>
      <c r="C16" s="22">
        <v>211991576</v>
      </c>
      <c r="D16" s="22"/>
      <c r="E16" s="23">
        <v>283953816</v>
      </c>
      <c r="F16" s="24">
        <v>231335600</v>
      </c>
      <c r="G16" s="24">
        <v>19802632</v>
      </c>
      <c r="H16" s="24">
        <v>18588516</v>
      </c>
      <c r="I16" s="24">
        <v>17028335</v>
      </c>
      <c r="J16" s="24">
        <v>55419483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55419483</v>
      </c>
      <c r="X16" s="24">
        <v>111744840</v>
      </c>
      <c r="Y16" s="24">
        <v>-56325357</v>
      </c>
      <c r="Z16" s="6">
        <v>-50.41</v>
      </c>
      <c r="AA16" s="22">
        <v>231335600</v>
      </c>
    </row>
    <row r="17" spans="1:27" ht="13.5">
      <c r="A17" s="5" t="s">
        <v>44</v>
      </c>
      <c r="B17" s="3"/>
      <c r="C17" s="22">
        <v>1551035153</v>
      </c>
      <c r="D17" s="22"/>
      <c r="E17" s="23">
        <v>1954592127</v>
      </c>
      <c r="F17" s="24">
        <v>2009646970</v>
      </c>
      <c r="G17" s="24">
        <v>23575106</v>
      </c>
      <c r="H17" s="24">
        <v>103079340</v>
      </c>
      <c r="I17" s="24">
        <v>108448892</v>
      </c>
      <c r="J17" s="24">
        <v>235103338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235103338</v>
      </c>
      <c r="X17" s="24">
        <v>346654692</v>
      </c>
      <c r="Y17" s="24">
        <v>-111551354</v>
      </c>
      <c r="Z17" s="6">
        <v>-32.18</v>
      </c>
      <c r="AA17" s="22">
        <v>2009646970</v>
      </c>
    </row>
    <row r="18" spans="1:27" ht="13.5">
      <c r="A18" s="5" t="s">
        <v>45</v>
      </c>
      <c r="B18" s="3"/>
      <c r="C18" s="22">
        <v>26898112</v>
      </c>
      <c r="D18" s="22"/>
      <c r="E18" s="23">
        <v>45496361</v>
      </c>
      <c r="F18" s="24">
        <v>38636081</v>
      </c>
      <c r="G18" s="24">
        <v>1904527</v>
      </c>
      <c r="H18" s="24">
        <v>1042837</v>
      </c>
      <c r="I18" s="24">
        <v>4907089</v>
      </c>
      <c r="J18" s="24">
        <v>7854453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7854453</v>
      </c>
      <c r="X18" s="24">
        <v>7963744</v>
      </c>
      <c r="Y18" s="24">
        <v>-109291</v>
      </c>
      <c r="Z18" s="6">
        <v>-1.37</v>
      </c>
      <c r="AA18" s="22">
        <v>38636081</v>
      </c>
    </row>
    <row r="19" spans="1:27" ht="13.5">
      <c r="A19" s="2" t="s">
        <v>46</v>
      </c>
      <c r="B19" s="8"/>
      <c r="C19" s="19">
        <f aca="true" t="shared" si="3" ref="C19:Y19">SUM(C20:C23)</f>
        <v>14327962001</v>
      </c>
      <c r="D19" s="19">
        <f>SUM(D20:D23)</f>
        <v>0</v>
      </c>
      <c r="E19" s="20">
        <f t="shared" si="3"/>
        <v>15761553886</v>
      </c>
      <c r="F19" s="21">
        <f t="shared" si="3"/>
        <v>15808203296</v>
      </c>
      <c r="G19" s="21">
        <f t="shared" si="3"/>
        <v>1204318787</v>
      </c>
      <c r="H19" s="21">
        <f t="shared" si="3"/>
        <v>1288455643</v>
      </c>
      <c r="I19" s="21">
        <f t="shared" si="3"/>
        <v>1288127969</v>
      </c>
      <c r="J19" s="21">
        <f t="shared" si="3"/>
        <v>3780902399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3780902399</v>
      </c>
      <c r="X19" s="21">
        <f t="shared" si="3"/>
        <v>3954548969</v>
      </c>
      <c r="Y19" s="21">
        <f t="shared" si="3"/>
        <v>-173646570</v>
      </c>
      <c r="Z19" s="4">
        <f>+IF(X19&lt;&gt;0,+(Y19/X19)*100,0)</f>
        <v>-4.39105878726571</v>
      </c>
      <c r="AA19" s="19">
        <f>SUM(AA20:AA23)</f>
        <v>15808203296</v>
      </c>
    </row>
    <row r="20" spans="1:27" ht="13.5">
      <c r="A20" s="5" t="s">
        <v>47</v>
      </c>
      <c r="B20" s="3"/>
      <c r="C20" s="22">
        <v>9626606901</v>
      </c>
      <c r="D20" s="22"/>
      <c r="E20" s="23">
        <v>10374795291</v>
      </c>
      <c r="F20" s="24">
        <v>10452912082</v>
      </c>
      <c r="G20" s="24">
        <v>881454440</v>
      </c>
      <c r="H20" s="24">
        <v>926175704</v>
      </c>
      <c r="I20" s="24">
        <v>909030982</v>
      </c>
      <c r="J20" s="24">
        <v>2716661126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2716661126</v>
      </c>
      <c r="X20" s="24">
        <v>2627127861</v>
      </c>
      <c r="Y20" s="24">
        <v>89533265</v>
      </c>
      <c r="Z20" s="6">
        <v>3.41</v>
      </c>
      <c r="AA20" s="22">
        <v>10452912082</v>
      </c>
    </row>
    <row r="21" spans="1:27" ht="13.5">
      <c r="A21" s="5" t="s">
        <v>48</v>
      </c>
      <c r="B21" s="3"/>
      <c r="C21" s="22">
        <v>2332376054</v>
      </c>
      <c r="D21" s="22"/>
      <c r="E21" s="23">
        <v>2688261271</v>
      </c>
      <c r="F21" s="24">
        <v>2664604274</v>
      </c>
      <c r="G21" s="24">
        <v>155279317</v>
      </c>
      <c r="H21" s="24">
        <v>164859713</v>
      </c>
      <c r="I21" s="24">
        <v>178669612</v>
      </c>
      <c r="J21" s="24">
        <v>498808642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498808642</v>
      </c>
      <c r="X21" s="24">
        <v>663629128</v>
      </c>
      <c r="Y21" s="24">
        <v>-164820486</v>
      </c>
      <c r="Z21" s="6">
        <v>-24.84</v>
      </c>
      <c r="AA21" s="22">
        <v>2664604274</v>
      </c>
    </row>
    <row r="22" spans="1:27" ht="13.5">
      <c r="A22" s="5" t="s">
        <v>49</v>
      </c>
      <c r="B22" s="3"/>
      <c r="C22" s="25">
        <v>1375489222</v>
      </c>
      <c r="D22" s="25"/>
      <c r="E22" s="26">
        <v>1640953902</v>
      </c>
      <c r="F22" s="27">
        <v>1633143518</v>
      </c>
      <c r="G22" s="27">
        <v>84631621</v>
      </c>
      <c r="H22" s="27">
        <v>105194654</v>
      </c>
      <c r="I22" s="27">
        <v>104436571</v>
      </c>
      <c r="J22" s="27">
        <v>294262846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v>294262846</v>
      </c>
      <c r="X22" s="27">
        <v>361906124</v>
      </c>
      <c r="Y22" s="27">
        <v>-67643278</v>
      </c>
      <c r="Z22" s="7">
        <v>-18.69</v>
      </c>
      <c r="AA22" s="25">
        <v>1633143518</v>
      </c>
    </row>
    <row r="23" spans="1:27" ht="13.5">
      <c r="A23" s="5" t="s">
        <v>50</v>
      </c>
      <c r="B23" s="3"/>
      <c r="C23" s="22">
        <v>993489824</v>
      </c>
      <c r="D23" s="22"/>
      <c r="E23" s="23">
        <v>1057543422</v>
      </c>
      <c r="F23" s="24">
        <v>1057543422</v>
      </c>
      <c r="G23" s="24">
        <v>82953409</v>
      </c>
      <c r="H23" s="24">
        <v>92225572</v>
      </c>
      <c r="I23" s="24">
        <v>95990804</v>
      </c>
      <c r="J23" s="24">
        <v>271169785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271169785</v>
      </c>
      <c r="X23" s="24">
        <v>301885856</v>
      </c>
      <c r="Y23" s="24">
        <v>-30716071</v>
      </c>
      <c r="Z23" s="6">
        <v>-10.17</v>
      </c>
      <c r="AA23" s="22">
        <v>1057543422</v>
      </c>
    </row>
    <row r="24" spans="1:27" ht="13.5">
      <c r="A24" s="2" t="s">
        <v>51</v>
      </c>
      <c r="B24" s="8" t="s">
        <v>52</v>
      </c>
      <c r="C24" s="19">
        <v>1029597</v>
      </c>
      <c r="D24" s="19"/>
      <c r="E24" s="20">
        <v>3257722</v>
      </c>
      <c r="F24" s="21">
        <v>3257722</v>
      </c>
      <c r="G24" s="21">
        <v>153</v>
      </c>
      <c r="H24" s="21">
        <v>1025</v>
      </c>
      <c r="I24" s="21">
        <v>856</v>
      </c>
      <c r="J24" s="21">
        <v>2034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2034</v>
      </c>
      <c r="X24" s="21">
        <v>706929</v>
      </c>
      <c r="Y24" s="21">
        <v>-704895</v>
      </c>
      <c r="Z24" s="4">
        <v>-99.71</v>
      </c>
      <c r="AA24" s="19">
        <v>3257722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28124488400</v>
      </c>
      <c r="D25" s="40">
        <f>+D5+D9+D15+D19+D24</f>
        <v>0</v>
      </c>
      <c r="E25" s="41">
        <f t="shared" si="4"/>
        <v>31253837847</v>
      </c>
      <c r="F25" s="42">
        <f t="shared" si="4"/>
        <v>32275572490</v>
      </c>
      <c r="G25" s="42">
        <f t="shared" si="4"/>
        <v>2414951260</v>
      </c>
      <c r="H25" s="42">
        <f t="shared" si="4"/>
        <v>2881402252</v>
      </c>
      <c r="I25" s="42">
        <f t="shared" si="4"/>
        <v>2133281684</v>
      </c>
      <c r="J25" s="42">
        <f t="shared" si="4"/>
        <v>7429635196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7429635196</v>
      </c>
      <c r="X25" s="42">
        <f t="shared" si="4"/>
        <v>7743230533</v>
      </c>
      <c r="Y25" s="42">
        <f t="shared" si="4"/>
        <v>-313595337</v>
      </c>
      <c r="Z25" s="43">
        <f>+IF(X25&lt;&gt;0,+(Y25/X25)*100,0)</f>
        <v>-4.049928975555144</v>
      </c>
      <c r="AA25" s="40">
        <f>+AA5+AA9+AA15+AA19+AA24</f>
        <v>32275572490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5936977445</v>
      </c>
      <c r="D28" s="19">
        <f>SUM(D29:D31)</f>
        <v>0</v>
      </c>
      <c r="E28" s="20">
        <f t="shared" si="5"/>
        <v>5261995057</v>
      </c>
      <c r="F28" s="21">
        <f t="shared" si="5"/>
        <v>5286702378</v>
      </c>
      <c r="G28" s="21">
        <f t="shared" si="5"/>
        <v>380887397</v>
      </c>
      <c r="H28" s="21">
        <f t="shared" si="5"/>
        <v>423725725</v>
      </c>
      <c r="I28" s="21">
        <f t="shared" si="5"/>
        <v>379005092</v>
      </c>
      <c r="J28" s="21">
        <f t="shared" si="5"/>
        <v>1183618214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1183618214</v>
      </c>
      <c r="X28" s="21">
        <f t="shared" si="5"/>
        <v>1316239692</v>
      </c>
      <c r="Y28" s="21">
        <f t="shared" si="5"/>
        <v>-132621478</v>
      </c>
      <c r="Z28" s="4">
        <f>+IF(X28&lt;&gt;0,+(Y28/X28)*100,0)</f>
        <v>-10.075784737845453</v>
      </c>
      <c r="AA28" s="19">
        <f>SUM(AA29:AA31)</f>
        <v>5286702378</v>
      </c>
    </row>
    <row r="29" spans="1:27" ht="13.5">
      <c r="A29" s="5" t="s">
        <v>33</v>
      </c>
      <c r="B29" s="3"/>
      <c r="C29" s="22">
        <v>307105106</v>
      </c>
      <c r="D29" s="22"/>
      <c r="E29" s="23">
        <v>352475544</v>
      </c>
      <c r="F29" s="24">
        <v>356595941</v>
      </c>
      <c r="G29" s="24">
        <v>33860356</v>
      </c>
      <c r="H29" s="24">
        <v>26414673</v>
      </c>
      <c r="I29" s="24">
        <v>25217152</v>
      </c>
      <c r="J29" s="24">
        <v>85492181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85492181</v>
      </c>
      <c r="X29" s="24">
        <v>95271623</v>
      </c>
      <c r="Y29" s="24">
        <v>-9779442</v>
      </c>
      <c r="Z29" s="6">
        <v>-10.26</v>
      </c>
      <c r="AA29" s="22">
        <v>356595941</v>
      </c>
    </row>
    <row r="30" spans="1:27" ht="13.5">
      <c r="A30" s="5" t="s">
        <v>34</v>
      </c>
      <c r="B30" s="3"/>
      <c r="C30" s="25">
        <v>3508741633</v>
      </c>
      <c r="D30" s="25"/>
      <c r="E30" s="26">
        <v>2497064854</v>
      </c>
      <c r="F30" s="27">
        <v>2498016470</v>
      </c>
      <c r="G30" s="27">
        <v>168944091</v>
      </c>
      <c r="H30" s="27">
        <v>191796499</v>
      </c>
      <c r="I30" s="27">
        <v>186129223</v>
      </c>
      <c r="J30" s="27">
        <v>546869813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v>546869813</v>
      </c>
      <c r="X30" s="27">
        <v>608192593</v>
      </c>
      <c r="Y30" s="27">
        <v>-61322780</v>
      </c>
      <c r="Z30" s="7">
        <v>-10.08</v>
      </c>
      <c r="AA30" s="25">
        <v>2498016470</v>
      </c>
    </row>
    <row r="31" spans="1:27" ht="13.5">
      <c r="A31" s="5" t="s">
        <v>35</v>
      </c>
      <c r="B31" s="3"/>
      <c r="C31" s="22">
        <v>2121130706</v>
      </c>
      <c r="D31" s="22"/>
      <c r="E31" s="23">
        <v>2412454659</v>
      </c>
      <c r="F31" s="24">
        <v>2432089967</v>
      </c>
      <c r="G31" s="24">
        <v>178082950</v>
      </c>
      <c r="H31" s="24">
        <v>205514553</v>
      </c>
      <c r="I31" s="24">
        <v>167658717</v>
      </c>
      <c r="J31" s="24">
        <v>551256220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551256220</v>
      </c>
      <c r="X31" s="24">
        <v>612775476</v>
      </c>
      <c r="Y31" s="24">
        <v>-61519256</v>
      </c>
      <c r="Z31" s="6">
        <v>-10.04</v>
      </c>
      <c r="AA31" s="22">
        <v>2432089967</v>
      </c>
    </row>
    <row r="32" spans="1:27" ht="13.5">
      <c r="A32" s="2" t="s">
        <v>36</v>
      </c>
      <c r="B32" s="3"/>
      <c r="C32" s="19">
        <f aca="true" t="shared" si="6" ref="C32:Y32">SUM(C33:C37)</f>
        <v>5346721085</v>
      </c>
      <c r="D32" s="19">
        <f>SUM(D33:D37)</f>
        <v>0</v>
      </c>
      <c r="E32" s="20">
        <f t="shared" si="6"/>
        <v>6131303019</v>
      </c>
      <c r="F32" s="21">
        <f t="shared" si="6"/>
        <v>6877675784</v>
      </c>
      <c r="G32" s="21">
        <f t="shared" si="6"/>
        <v>293813297</v>
      </c>
      <c r="H32" s="21">
        <f t="shared" si="6"/>
        <v>413051340</v>
      </c>
      <c r="I32" s="21">
        <f t="shared" si="6"/>
        <v>411801678</v>
      </c>
      <c r="J32" s="21">
        <f t="shared" si="6"/>
        <v>1118666315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1118666315</v>
      </c>
      <c r="X32" s="21">
        <f t="shared" si="6"/>
        <v>1222509540</v>
      </c>
      <c r="Y32" s="21">
        <f t="shared" si="6"/>
        <v>-103843225</v>
      </c>
      <c r="Z32" s="4">
        <f>+IF(X32&lt;&gt;0,+(Y32/X32)*100,0)</f>
        <v>-8.494267046783127</v>
      </c>
      <c r="AA32" s="19">
        <f>SUM(AA33:AA37)</f>
        <v>6877675784</v>
      </c>
    </row>
    <row r="33" spans="1:27" ht="13.5">
      <c r="A33" s="5" t="s">
        <v>37</v>
      </c>
      <c r="B33" s="3"/>
      <c r="C33" s="22">
        <v>512790695</v>
      </c>
      <c r="D33" s="22"/>
      <c r="E33" s="23">
        <v>586795208</v>
      </c>
      <c r="F33" s="24">
        <v>587783201</v>
      </c>
      <c r="G33" s="24">
        <v>33085752</v>
      </c>
      <c r="H33" s="24">
        <v>45074954</v>
      </c>
      <c r="I33" s="24">
        <v>45865845</v>
      </c>
      <c r="J33" s="24">
        <v>124026551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v>124026551</v>
      </c>
      <c r="X33" s="24">
        <v>141261872</v>
      </c>
      <c r="Y33" s="24">
        <v>-17235321</v>
      </c>
      <c r="Z33" s="6">
        <v>-12.2</v>
      </c>
      <c r="AA33" s="22">
        <v>587783201</v>
      </c>
    </row>
    <row r="34" spans="1:27" ht="13.5">
      <c r="A34" s="5" t="s">
        <v>38</v>
      </c>
      <c r="B34" s="3"/>
      <c r="C34" s="22">
        <v>1263724248</v>
      </c>
      <c r="D34" s="22"/>
      <c r="E34" s="23">
        <v>1304583092</v>
      </c>
      <c r="F34" s="24">
        <v>1309085453</v>
      </c>
      <c r="G34" s="24">
        <v>68333799</v>
      </c>
      <c r="H34" s="24">
        <v>92940754</v>
      </c>
      <c r="I34" s="24">
        <v>99756556</v>
      </c>
      <c r="J34" s="24">
        <v>261031109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261031109</v>
      </c>
      <c r="X34" s="24">
        <v>276115866</v>
      </c>
      <c r="Y34" s="24">
        <v>-15084757</v>
      </c>
      <c r="Z34" s="6">
        <v>-5.46</v>
      </c>
      <c r="AA34" s="22">
        <v>1309085453</v>
      </c>
    </row>
    <row r="35" spans="1:27" ht="13.5">
      <c r="A35" s="5" t="s">
        <v>39</v>
      </c>
      <c r="B35" s="3"/>
      <c r="C35" s="22">
        <v>1960175865</v>
      </c>
      <c r="D35" s="22"/>
      <c r="E35" s="23">
        <v>1718262200</v>
      </c>
      <c r="F35" s="24">
        <v>2460415546</v>
      </c>
      <c r="G35" s="24">
        <v>104658948</v>
      </c>
      <c r="H35" s="24">
        <v>135826649</v>
      </c>
      <c r="I35" s="24">
        <v>138746426</v>
      </c>
      <c r="J35" s="24">
        <v>379232023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379232023</v>
      </c>
      <c r="X35" s="24">
        <v>418477894</v>
      </c>
      <c r="Y35" s="24">
        <v>-39245871</v>
      </c>
      <c r="Z35" s="6">
        <v>-9.38</v>
      </c>
      <c r="AA35" s="22">
        <v>2460415546</v>
      </c>
    </row>
    <row r="36" spans="1:27" ht="13.5">
      <c r="A36" s="5" t="s">
        <v>40</v>
      </c>
      <c r="B36" s="3"/>
      <c r="C36" s="22">
        <v>968161604</v>
      </c>
      <c r="D36" s="22"/>
      <c r="E36" s="23">
        <v>1795549726</v>
      </c>
      <c r="F36" s="24">
        <v>1794333256</v>
      </c>
      <c r="G36" s="24">
        <v>48903123</v>
      </c>
      <c r="H36" s="24">
        <v>82246647</v>
      </c>
      <c r="I36" s="24">
        <v>63505774</v>
      </c>
      <c r="J36" s="24">
        <v>194655544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194655544</v>
      </c>
      <c r="X36" s="24">
        <v>196004631</v>
      </c>
      <c r="Y36" s="24">
        <v>-1349087</v>
      </c>
      <c r="Z36" s="6">
        <v>-0.69</v>
      </c>
      <c r="AA36" s="22">
        <v>1794333256</v>
      </c>
    </row>
    <row r="37" spans="1:27" ht="13.5">
      <c r="A37" s="5" t="s">
        <v>41</v>
      </c>
      <c r="B37" s="3"/>
      <c r="C37" s="25">
        <v>641868673</v>
      </c>
      <c r="D37" s="25"/>
      <c r="E37" s="26">
        <v>726112793</v>
      </c>
      <c r="F37" s="27">
        <v>726058328</v>
      </c>
      <c r="G37" s="27">
        <v>38831675</v>
      </c>
      <c r="H37" s="27">
        <v>56962336</v>
      </c>
      <c r="I37" s="27">
        <v>63927077</v>
      </c>
      <c r="J37" s="27">
        <v>159721088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159721088</v>
      </c>
      <c r="X37" s="27">
        <v>190649277</v>
      </c>
      <c r="Y37" s="27">
        <v>-30928189</v>
      </c>
      <c r="Z37" s="7">
        <v>-16.22</v>
      </c>
      <c r="AA37" s="25">
        <v>726058328</v>
      </c>
    </row>
    <row r="38" spans="1:27" ht="13.5">
      <c r="A38" s="2" t="s">
        <v>42</v>
      </c>
      <c r="B38" s="8"/>
      <c r="C38" s="19">
        <f aca="true" t="shared" si="7" ref="C38:Y38">SUM(C39:C41)</f>
        <v>2662375689</v>
      </c>
      <c r="D38" s="19">
        <f>SUM(D39:D41)</f>
        <v>0</v>
      </c>
      <c r="E38" s="20">
        <f t="shared" si="7"/>
        <v>3047371026</v>
      </c>
      <c r="F38" s="21">
        <f t="shared" si="7"/>
        <v>3040027023</v>
      </c>
      <c r="G38" s="21">
        <f t="shared" si="7"/>
        <v>186351145</v>
      </c>
      <c r="H38" s="21">
        <f t="shared" si="7"/>
        <v>222206920</v>
      </c>
      <c r="I38" s="21">
        <f t="shared" si="7"/>
        <v>266132174</v>
      </c>
      <c r="J38" s="21">
        <f t="shared" si="7"/>
        <v>674690239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674690239</v>
      </c>
      <c r="X38" s="21">
        <f t="shared" si="7"/>
        <v>671545435</v>
      </c>
      <c r="Y38" s="21">
        <f t="shared" si="7"/>
        <v>3144804</v>
      </c>
      <c r="Z38" s="4">
        <f>+IF(X38&lt;&gt;0,+(Y38/X38)*100,0)</f>
        <v>0.46829355633993697</v>
      </c>
      <c r="AA38" s="19">
        <f>SUM(AA39:AA41)</f>
        <v>3040027023</v>
      </c>
    </row>
    <row r="39" spans="1:27" ht="13.5">
      <c r="A39" s="5" t="s">
        <v>43</v>
      </c>
      <c r="B39" s="3"/>
      <c r="C39" s="22">
        <v>524830208</v>
      </c>
      <c r="D39" s="22"/>
      <c r="E39" s="23">
        <v>597362893</v>
      </c>
      <c r="F39" s="24">
        <v>601939989</v>
      </c>
      <c r="G39" s="24">
        <v>56324878</v>
      </c>
      <c r="H39" s="24">
        <v>42957697</v>
      </c>
      <c r="I39" s="24">
        <v>54114946</v>
      </c>
      <c r="J39" s="24">
        <v>153397521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153397521</v>
      </c>
      <c r="X39" s="24">
        <v>151182451</v>
      </c>
      <c r="Y39" s="24">
        <v>2215070</v>
      </c>
      <c r="Z39" s="6">
        <v>1.47</v>
      </c>
      <c r="AA39" s="22">
        <v>601939989</v>
      </c>
    </row>
    <row r="40" spans="1:27" ht="13.5">
      <c r="A40" s="5" t="s">
        <v>44</v>
      </c>
      <c r="B40" s="3"/>
      <c r="C40" s="22">
        <v>1901701736</v>
      </c>
      <c r="D40" s="22"/>
      <c r="E40" s="23">
        <v>2185070375</v>
      </c>
      <c r="F40" s="24">
        <v>2170879868</v>
      </c>
      <c r="G40" s="24">
        <v>111678094</v>
      </c>
      <c r="H40" s="24">
        <v>159500157</v>
      </c>
      <c r="I40" s="24">
        <v>190490281</v>
      </c>
      <c r="J40" s="24">
        <v>461668532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461668532</v>
      </c>
      <c r="X40" s="24">
        <v>459045586</v>
      </c>
      <c r="Y40" s="24">
        <v>2622946</v>
      </c>
      <c r="Z40" s="6">
        <v>0.57</v>
      </c>
      <c r="AA40" s="22">
        <v>2170879868</v>
      </c>
    </row>
    <row r="41" spans="1:27" ht="13.5">
      <c r="A41" s="5" t="s">
        <v>45</v>
      </c>
      <c r="B41" s="3"/>
      <c r="C41" s="22">
        <v>235843745</v>
      </c>
      <c r="D41" s="22"/>
      <c r="E41" s="23">
        <v>264937758</v>
      </c>
      <c r="F41" s="24">
        <v>267207166</v>
      </c>
      <c r="G41" s="24">
        <v>18348173</v>
      </c>
      <c r="H41" s="24">
        <v>19749066</v>
      </c>
      <c r="I41" s="24">
        <v>21526947</v>
      </c>
      <c r="J41" s="24">
        <v>59624186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59624186</v>
      </c>
      <c r="X41" s="24">
        <v>61317398</v>
      </c>
      <c r="Y41" s="24">
        <v>-1693212</v>
      </c>
      <c r="Z41" s="6">
        <v>-2.76</v>
      </c>
      <c r="AA41" s="22">
        <v>267207166</v>
      </c>
    </row>
    <row r="42" spans="1:27" ht="13.5">
      <c r="A42" s="2" t="s">
        <v>46</v>
      </c>
      <c r="B42" s="8"/>
      <c r="C42" s="19">
        <f aca="true" t="shared" si="8" ref="C42:Y42">SUM(C43:C46)</f>
        <v>12270260227</v>
      </c>
      <c r="D42" s="19">
        <f>SUM(D43:D46)</f>
        <v>0</v>
      </c>
      <c r="E42" s="20">
        <f t="shared" si="8"/>
        <v>13902063678</v>
      </c>
      <c r="F42" s="21">
        <f t="shared" si="8"/>
        <v>13924735959</v>
      </c>
      <c r="G42" s="21">
        <f t="shared" si="8"/>
        <v>422126516</v>
      </c>
      <c r="H42" s="21">
        <f t="shared" si="8"/>
        <v>1426373843</v>
      </c>
      <c r="I42" s="21">
        <f t="shared" si="8"/>
        <v>1408231018</v>
      </c>
      <c r="J42" s="21">
        <f t="shared" si="8"/>
        <v>3256731377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3256731377</v>
      </c>
      <c r="X42" s="21">
        <f t="shared" si="8"/>
        <v>3461865351</v>
      </c>
      <c r="Y42" s="21">
        <f t="shared" si="8"/>
        <v>-205133974</v>
      </c>
      <c r="Z42" s="4">
        <f>+IF(X42&lt;&gt;0,+(Y42/X42)*100,0)</f>
        <v>-5.925533006092934</v>
      </c>
      <c r="AA42" s="19">
        <f>SUM(AA43:AA46)</f>
        <v>13924735959</v>
      </c>
    </row>
    <row r="43" spans="1:27" ht="13.5">
      <c r="A43" s="5" t="s">
        <v>47</v>
      </c>
      <c r="B43" s="3"/>
      <c r="C43" s="22">
        <v>7682668908</v>
      </c>
      <c r="D43" s="22"/>
      <c r="E43" s="23">
        <v>8628237241</v>
      </c>
      <c r="F43" s="24">
        <v>8653184767</v>
      </c>
      <c r="G43" s="24">
        <v>137046894</v>
      </c>
      <c r="H43" s="24">
        <v>1020553237</v>
      </c>
      <c r="I43" s="24">
        <v>961972976</v>
      </c>
      <c r="J43" s="24">
        <v>2119573107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2119573107</v>
      </c>
      <c r="X43" s="24">
        <v>2184581222</v>
      </c>
      <c r="Y43" s="24">
        <v>-65008115</v>
      </c>
      <c r="Z43" s="6">
        <v>-2.98</v>
      </c>
      <c r="AA43" s="22">
        <v>8653184767</v>
      </c>
    </row>
    <row r="44" spans="1:27" ht="13.5">
      <c r="A44" s="5" t="s">
        <v>48</v>
      </c>
      <c r="B44" s="3"/>
      <c r="C44" s="22">
        <v>1955303371</v>
      </c>
      <c r="D44" s="22"/>
      <c r="E44" s="23">
        <v>2227649244</v>
      </c>
      <c r="F44" s="24">
        <v>2203041757</v>
      </c>
      <c r="G44" s="24">
        <v>140272835</v>
      </c>
      <c r="H44" s="24">
        <v>162388371</v>
      </c>
      <c r="I44" s="24">
        <v>199566380</v>
      </c>
      <c r="J44" s="24">
        <v>502227586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502227586</v>
      </c>
      <c r="X44" s="24">
        <v>569200492</v>
      </c>
      <c r="Y44" s="24">
        <v>-66972906</v>
      </c>
      <c r="Z44" s="6">
        <v>-11.77</v>
      </c>
      <c r="AA44" s="22">
        <v>2203041757</v>
      </c>
    </row>
    <row r="45" spans="1:27" ht="13.5">
      <c r="A45" s="5" t="s">
        <v>49</v>
      </c>
      <c r="B45" s="3"/>
      <c r="C45" s="25">
        <v>1182537144</v>
      </c>
      <c r="D45" s="25"/>
      <c r="E45" s="26">
        <v>1360523438</v>
      </c>
      <c r="F45" s="27">
        <v>1382929647</v>
      </c>
      <c r="G45" s="27">
        <v>66040957</v>
      </c>
      <c r="H45" s="27">
        <v>101974597</v>
      </c>
      <c r="I45" s="27">
        <v>107142707</v>
      </c>
      <c r="J45" s="27">
        <v>275158261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275158261</v>
      </c>
      <c r="X45" s="27">
        <v>304280892</v>
      </c>
      <c r="Y45" s="27">
        <v>-29122631</v>
      </c>
      <c r="Z45" s="7">
        <v>-9.57</v>
      </c>
      <c r="AA45" s="25">
        <v>1382929647</v>
      </c>
    </row>
    <row r="46" spans="1:27" ht="13.5">
      <c r="A46" s="5" t="s">
        <v>50</v>
      </c>
      <c r="B46" s="3"/>
      <c r="C46" s="22">
        <v>1449750804</v>
      </c>
      <c r="D46" s="22"/>
      <c r="E46" s="23">
        <v>1685653755</v>
      </c>
      <c r="F46" s="24">
        <v>1685579788</v>
      </c>
      <c r="G46" s="24">
        <v>78765830</v>
      </c>
      <c r="H46" s="24">
        <v>141457638</v>
      </c>
      <c r="I46" s="24">
        <v>139548955</v>
      </c>
      <c r="J46" s="24">
        <v>359772423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359772423</v>
      </c>
      <c r="X46" s="24">
        <v>403802745</v>
      </c>
      <c r="Y46" s="24">
        <v>-44030322</v>
      </c>
      <c r="Z46" s="6">
        <v>-10.9</v>
      </c>
      <c r="AA46" s="22">
        <v>1685579788</v>
      </c>
    </row>
    <row r="47" spans="1:27" ht="13.5">
      <c r="A47" s="2" t="s">
        <v>51</v>
      </c>
      <c r="B47" s="8" t="s">
        <v>52</v>
      </c>
      <c r="C47" s="19">
        <v>85394746</v>
      </c>
      <c r="D47" s="19"/>
      <c r="E47" s="20">
        <v>95478363</v>
      </c>
      <c r="F47" s="21">
        <v>93745712</v>
      </c>
      <c r="G47" s="21">
        <v>11643356</v>
      </c>
      <c r="H47" s="21">
        <v>4881114</v>
      </c>
      <c r="I47" s="21">
        <v>12597513</v>
      </c>
      <c r="J47" s="21">
        <v>29121983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29121983</v>
      </c>
      <c r="X47" s="21">
        <v>18471278</v>
      </c>
      <c r="Y47" s="21">
        <v>10650705</v>
      </c>
      <c r="Z47" s="4">
        <v>57.66</v>
      </c>
      <c r="AA47" s="19">
        <v>93745712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26301729192</v>
      </c>
      <c r="D48" s="40">
        <f>+D28+D32+D38+D42+D47</f>
        <v>0</v>
      </c>
      <c r="E48" s="41">
        <f t="shared" si="9"/>
        <v>28438211143</v>
      </c>
      <c r="F48" s="42">
        <f t="shared" si="9"/>
        <v>29222886856</v>
      </c>
      <c r="G48" s="42">
        <f t="shared" si="9"/>
        <v>1294821711</v>
      </c>
      <c r="H48" s="42">
        <f t="shared" si="9"/>
        <v>2490238942</v>
      </c>
      <c r="I48" s="42">
        <f t="shared" si="9"/>
        <v>2477767475</v>
      </c>
      <c r="J48" s="42">
        <f t="shared" si="9"/>
        <v>6262828128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6262828128</v>
      </c>
      <c r="X48" s="42">
        <f t="shared" si="9"/>
        <v>6690631296</v>
      </c>
      <c r="Y48" s="42">
        <f t="shared" si="9"/>
        <v>-427803168</v>
      </c>
      <c r="Z48" s="43">
        <f>+IF(X48&lt;&gt;0,+(Y48/X48)*100,0)</f>
        <v>-6.394062818194189</v>
      </c>
      <c r="AA48" s="40">
        <f>+AA28+AA32+AA38+AA42+AA47</f>
        <v>29222886856</v>
      </c>
    </row>
    <row r="49" spans="1:27" ht="13.5">
      <c r="A49" s="14" t="s">
        <v>58</v>
      </c>
      <c r="B49" s="15"/>
      <c r="C49" s="44">
        <f aca="true" t="shared" si="10" ref="C49:Y49">+C25-C48</f>
        <v>1822759208</v>
      </c>
      <c r="D49" s="44">
        <f>+D25-D48</f>
        <v>0</v>
      </c>
      <c r="E49" s="45">
        <f t="shared" si="10"/>
        <v>2815626704</v>
      </c>
      <c r="F49" s="46">
        <f t="shared" si="10"/>
        <v>3052685634</v>
      </c>
      <c r="G49" s="46">
        <f t="shared" si="10"/>
        <v>1120129549</v>
      </c>
      <c r="H49" s="46">
        <f t="shared" si="10"/>
        <v>391163310</v>
      </c>
      <c r="I49" s="46">
        <f t="shared" si="10"/>
        <v>-344485791</v>
      </c>
      <c r="J49" s="46">
        <f t="shared" si="10"/>
        <v>1166807068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1166807068</v>
      </c>
      <c r="X49" s="46">
        <f>IF(F25=F48,0,X25-X48)</f>
        <v>1052599237</v>
      </c>
      <c r="Y49" s="46">
        <f t="shared" si="10"/>
        <v>114207831</v>
      </c>
      <c r="Z49" s="47">
        <f>+IF(X49&lt;&gt;0,+(Y49/X49)*100,0)</f>
        <v>10.8500773119979</v>
      </c>
      <c r="AA49" s="44">
        <f>+AA25-AA48</f>
        <v>3052685634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2014-11-14T12:34:19Z</dcterms:created>
  <dcterms:modified xsi:type="dcterms:W3CDTF">2014-11-14T12:35:37Z</dcterms:modified>
  <cp:category/>
  <cp:version/>
  <cp:contentType/>
  <cp:contentStatus/>
</cp:coreProperties>
</file>