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'DC16'!$A$1:$AA$45</definedName>
    <definedName name="_xlnm.Print_Area" localSheetId="11">'DC18'!$A$1:$AA$45</definedName>
    <definedName name="_xlnm.Print_Area" localSheetId="18">'DC19'!$A$1:$AA$45</definedName>
    <definedName name="_xlnm.Print_Area" localSheetId="23">'DC20'!$A$1:$AA$45</definedName>
    <definedName name="_xlnm.Print_Area" localSheetId="1">'FS161'!$A$1:$AA$45</definedName>
    <definedName name="_xlnm.Print_Area" localSheetId="2">'FS162'!$A$1:$AA$45</definedName>
    <definedName name="_xlnm.Print_Area" localSheetId="3">'FS163'!$A$1:$AA$45</definedName>
    <definedName name="_xlnm.Print_Area" localSheetId="4">'FS164'!$A$1:$AA$45</definedName>
    <definedName name="_xlnm.Print_Area" localSheetId="6">'FS181'!$A$1:$AA$45</definedName>
    <definedName name="_xlnm.Print_Area" localSheetId="7">'FS182'!$A$1:$AA$45</definedName>
    <definedName name="_xlnm.Print_Area" localSheetId="8">'FS183'!$A$1:$AA$45</definedName>
    <definedName name="_xlnm.Print_Area" localSheetId="9">'FS184'!$A$1:$AA$45</definedName>
    <definedName name="_xlnm.Print_Area" localSheetId="10">'FS185'!$A$1:$AA$45</definedName>
    <definedName name="_xlnm.Print_Area" localSheetId="12">'FS191'!$A$1:$AA$45</definedName>
    <definedName name="_xlnm.Print_Area" localSheetId="13">'FS192'!$A$1:$AA$45</definedName>
    <definedName name="_xlnm.Print_Area" localSheetId="14">'FS193'!$A$1:$AA$45</definedName>
    <definedName name="_xlnm.Print_Area" localSheetId="15">'FS194'!$A$1:$AA$45</definedName>
    <definedName name="_xlnm.Print_Area" localSheetId="16">'FS195'!$A$1:$AA$45</definedName>
    <definedName name="_xlnm.Print_Area" localSheetId="17">'FS196'!$A$1:$AA$45</definedName>
    <definedName name="_xlnm.Print_Area" localSheetId="19">'FS201'!$A$1:$AA$45</definedName>
    <definedName name="_xlnm.Print_Area" localSheetId="20">'FS203'!$A$1:$AA$45</definedName>
    <definedName name="_xlnm.Print_Area" localSheetId="21">'FS204'!$A$1:$AA$45</definedName>
    <definedName name="_xlnm.Print_Area" localSheetId="22">'FS205'!$A$1:$AA$45</definedName>
    <definedName name="_xlnm.Print_Area" localSheetId="0">'MAN'!$A$1:$AA$45</definedName>
    <definedName name="_xlnm.Print_Area" localSheetId="24">'Summary'!$A$1:$AA$45</definedName>
  </definedNames>
  <calcPr fullCalcOnLoad="1"/>
</workbook>
</file>

<file path=xl/sharedStrings.xml><?xml version="1.0" encoding="utf-8"?>
<sst xmlns="http://schemas.openxmlformats.org/spreadsheetml/2006/main" count="1775" uniqueCount="95">
  <si>
    <t>Free State: Mangaung(MAN)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</si>
  <si>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</si>
  <si>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</si>
  <si>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</si>
  <si>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</si>
  <si>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</si>
  <si>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</si>
  <si>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</si>
  <si>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</si>
  <si>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</si>
  <si>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</si>
  <si>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</si>
  <si>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</si>
  <si>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</si>
  <si>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</si>
  <si>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</si>
  <si>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</si>
  <si>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</si>
  <si>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</si>
  <si>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</si>
  <si>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</si>
  <si>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</si>
  <si>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</si>
  <si>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</si>
  <si>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</si>
  <si>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</si>
  <si>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</si>
  <si>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</si>
  <si>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</si>
  <si>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</si>
  <si>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</si>
  <si>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</si>
  <si>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</si>
  <si>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</si>
  <si>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</si>
  <si>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</si>
  <si>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</si>
  <si>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</si>
  <si>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</si>
  <si>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</si>
  <si>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</si>
  <si>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</si>
  <si>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</si>
  <si>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</si>
  <si>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</si>
  <si>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</si>
  <si>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</si>
  <si>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</si>
  <si>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</si>
  <si>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</si>
  <si>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</si>
  <si>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</si>
  <si>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</si>
  <si>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</si>
  <si>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</si>
  <si>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</si>
  <si>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</si>
  <si>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</si>
  <si>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</si>
  <si>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</si>
  <si>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</si>
  <si>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</si>
  <si>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</si>
  <si>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</si>
  <si>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</si>
  <si>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Free State: Letsemeng(FS161) - Table C5 Quarterly Budget Statement - Capital Expenditure by Standard Classification and Funding for 1st Quarter ended 30 September 2014 (Figures Finalised as at 2014/10/30)</t>
  </si>
  <si>
    <t>Free State: Kopanong(FS162) - Table C5 Quarterly Budget Statement - Capital Expenditure by Standard Classification and Funding for 1st Quarter ended 30 September 2014 (Figures Finalised as at 2014/10/30)</t>
  </si>
  <si>
    <t>Free State: Mohokare(FS163) - Table C5 Quarterly Budget Statement - Capital Expenditure by Standard Classification and Funding for 1st Quarter ended 30 September 2014 (Figures Finalised as at 2014/10/30)</t>
  </si>
  <si>
    <t>Free State: Naledi (Fs)(FS164) - Table C5 Quarterly Budget Statement - Capital Expenditure by Standard Classification and Funding for 1st Quarter ended 30 September 2014 (Figures Finalised as at 2014/10/30)</t>
  </si>
  <si>
    <t>Free State: Xhariep(DC16) - Table C5 Quarterly Budget Statement - Capital Expenditure by Standard Classification and Funding for 1st Quarter ended 30 September 2014 (Figures Finalised as at 2014/10/30)</t>
  </si>
  <si>
    <t>Free State: Masilonyana(FS181) - Table C5 Quarterly Budget Statement - Capital Expenditure by Standard Classification and Funding for 1st Quarter ended 30 September 2014 (Figures Finalised as at 2014/10/30)</t>
  </si>
  <si>
    <t>Free State: Tokologo(FS182) - Table C5 Quarterly Budget Statement - Capital Expenditure by Standard Classification and Funding for 1st Quarter ended 30 September 2014 (Figures Finalised as at 2014/10/30)</t>
  </si>
  <si>
    <t>Free State: Tswelopele(FS183) - Table C5 Quarterly Budget Statement - Capital Expenditure by Standard Classification and Funding for 1st Quarter ended 30 September 2014 (Figures Finalised as at 2014/10/30)</t>
  </si>
  <si>
    <t>Free State: Matjhabeng(FS184) - Table C5 Quarterly Budget Statement - Capital Expenditure by Standard Classification and Funding for 1st Quarter ended 30 September 2014 (Figures Finalised as at 2014/10/30)</t>
  </si>
  <si>
    <t>Free State: Nala(FS185) - Table C5 Quarterly Budget Statement - Capital Expenditure by Standard Classification and Funding for 1st Quarter ended 30 September 2014 (Figures Finalised as at 2014/10/30)</t>
  </si>
  <si>
    <t>Free State: Lejweleputswa(DC18) - Table C5 Quarterly Budget Statement - Capital Expenditure by Standard Classification and Funding for 1st Quarter ended 30 September 2014 (Figures Finalised as at 2014/10/30)</t>
  </si>
  <si>
    <t>Free State: Setsoto(FS191) - Table C5 Quarterly Budget Statement - Capital Expenditure by Standard Classification and Funding for 1st Quarter ended 30 September 2014 (Figures Finalised as at 2014/10/30)</t>
  </si>
  <si>
    <t>Free State: Dihlabeng(FS192) - Table C5 Quarterly Budget Statement - Capital Expenditure by Standard Classification and Funding for 1st Quarter ended 30 September 2014 (Figures Finalised as at 2014/10/30)</t>
  </si>
  <si>
    <t>Free State: Nketoana(FS193) - Table C5 Quarterly Budget Statement - Capital Expenditure by Standard Classification and Funding for 1st Quarter ended 30 September 2014 (Figures Finalised as at 2014/10/30)</t>
  </si>
  <si>
    <t>Free State: Maluti-a-Phofung(FS194) - Table C5 Quarterly Budget Statement - Capital Expenditure by Standard Classification and Funding for 1st Quarter ended 30 September 2014 (Figures Finalised as at 2014/10/30)</t>
  </si>
  <si>
    <t>Free State: Phumelela(FS195) - Table C5 Quarterly Budget Statement - Capital Expenditure by Standard Classification and Funding for 1st Quarter ended 30 September 2014 (Figures Finalised as at 2014/10/30)</t>
  </si>
  <si>
    <t>Free State: Mantsopa(FS196) - Table C5 Quarterly Budget Statement - Capital Expenditure by Standard Classification and Funding for 1st Quarter ended 30 September 2014 (Figures Finalised as at 2014/10/30)</t>
  </si>
  <si>
    <t>Free State: Thabo Mofutsanyana(DC19) - Table C5 Quarterly Budget Statement - Capital Expenditure by Standard Classification and Funding for 1st Quarter ended 30 September 2014 (Figures Finalised as at 2014/10/30)</t>
  </si>
  <si>
    <t>Free State: Moqhaka(FS201) - Table C5 Quarterly Budget Statement - Capital Expenditure by Standard Classification and Funding for 1st Quarter ended 30 September 2014 (Figures Finalised as at 2014/10/30)</t>
  </si>
  <si>
    <t>Free State: Ngwathe(FS203) - Table C5 Quarterly Budget Statement - Capital Expenditure by Standard Classification and Funding for 1st Quarter ended 30 September 2014 (Figures Finalised as at 2014/10/30)</t>
  </si>
  <si>
    <t>Free State: Metsimaholo(FS204) - Table C5 Quarterly Budget Statement - Capital Expenditure by Standard Classification and Funding for 1st Quarter ended 30 September 2014 (Figures Finalised as at 2014/10/30)</t>
  </si>
  <si>
    <t>Free State: Mafube(FS205) - Table C5 Quarterly Budget Statement - Capital Expenditure by Standard Classification and Funding for 1st Quarter ended 30 September 2014 (Figures Finalised as at 2014/10/30)</t>
  </si>
  <si>
    <t>Free State: Fezile Dabi(DC20)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</si>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</sst>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76056421</v>
      </c>
      <c r="D5" s="16">
        <f>SUM(D6:D8)</f>
        <v>0</v>
      </c>
      <c r="E5" s="17">
        <f t="shared" si="0"/>
        <v>69112759</v>
      </c>
      <c r="F5" s="18">
        <f t="shared" si="0"/>
        <v>69112759</v>
      </c>
      <c r="G5" s="18">
        <f t="shared" si="0"/>
        <v>45200</v>
      </c>
      <c r="H5" s="18">
        <f t="shared" si="0"/>
        <v>10020527</v>
      </c>
      <c r="I5" s="18">
        <f t="shared" si="0"/>
        <v>-2980061</v>
      </c>
      <c r="J5" s="18">
        <f t="shared" si="0"/>
        <v>7085666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7085666</v>
      </c>
      <c r="X5" s="18">
        <f t="shared" si="0"/>
        <v>17278191</v>
      </c>
      <c r="Y5" s="18">
        <f t="shared" si="0"/>
        <v>-10192525</v>
      </c>
      <c r="Z5" s="4">
        <f>+IF(X5&lt;&gt;0,+(Y5/X5)*100,0)</f>
        <v>-58.99069526433641</v>
      </c>
      <c r="AA5" s="16">
        <f>SUM(AA6:AA8)</f>
        <v>69112759</v>
      </c>
    </row>
    <row r="6" spans="1:27" ht="13.5">
      <c r="A6" s="5" t="s">
        <v>32</v>
      </c>
      <c r="B6" s="3"/>
      <c r="C6" s="19"/>
      <c r="D6" s="19"/>
      <c r="E6" s="20">
        <v>5400000</v>
      </c>
      <c r="F6" s="21">
        <v>5400000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1350000</v>
      </c>
      <c r="Y6" s="21">
        <v>-1350000</v>
      </c>
      <c r="Z6" s="6">
        <v>-100</v>
      </c>
      <c r="AA6" s="28">
        <v>5400000</v>
      </c>
    </row>
    <row r="7" spans="1:27" ht="13.5">
      <c r="A7" s="5" t="s">
        <v>33</v>
      </c>
      <c r="B7" s="3"/>
      <c r="C7" s="22">
        <v>4713411</v>
      </c>
      <c r="D7" s="22"/>
      <c r="E7" s="23">
        <v>5075000</v>
      </c>
      <c r="F7" s="24">
        <v>5075000</v>
      </c>
      <c r="G7" s="24">
        <v>356</v>
      </c>
      <c r="H7" s="24"/>
      <c r="I7" s="24"/>
      <c r="J7" s="24">
        <v>356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356</v>
      </c>
      <c r="X7" s="24">
        <v>1268751</v>
      </c>
      <c r="Y7" s="24">
        <v>-1268395</v>
      </c>
      <c r="Z7" s="7">
        <v>-99.97</v>
      </c>
      <c r="AA7" s="29">
        <v>5075000</v>
      </c>
    </row>
    <row r="8" spans="1:27" ht="13.5">
      <c r="A8" s="5" t="s">
        <v>34</v>
      </c>
      <c r="B8" s="3"/>
      <c r="C8" s="19">
        <v>71343010</v>
      </c>
      <c r="D8" s="19"/>
      <c r="E8" s="20">
        <v>58637759</v>
      </c>
      <c r="F8" s="21">
        <v>58637759</v>
      </c>
      <c r="G8" s="21">
        <v>44844</v>
      </c>
      <c r="H8" s="21">
        <v>10020527</v>
      </c>
      <c r="I8" s="21">
        <v>-2980061</v>
      </c>
      <c r="J8" s="21">
        <v>7085310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7085310</v>
      </c>
      <c r="X8" s="21">
        <v>14659440</v>
      </c>
      <c r="Y8" s="21">
        <v>-7574130</v>
      </c>
      <c r="Z8" s="6">
        <v>-51.67</v>
      </c>
      <c r="AA8" s="28">
        <v>58637759</v>
      </c>
    </row>
    <row r="9" spans="1:27" ht="13.5">
      <c r="A9" s="2" t="s">
        <v>35</v>
      </c>
      <c r="B9" s="3"/>
      <c r="C9" s="16">
        <f aca="true" t="shared" si="1" ref="C9:Y9">SUM(C10:C14)</f>
        <v>55140126</v>
      </c>
      <c r="D9" s="16">
        <f>SUM(D10:D14)</f>
        <v>0</v>
      </c>
      <c r="E9" s="17">
        <f t="shared" si="1"/>
        <v>109112091</v>
      </c>
      <c r="F9" s="18">
        <f t="shared" si="1"/>
        <v>109112091</v>
      </c>
      <c r="G9" s="18">
        <f t="shared" si="1"/>
        <v>908153</v>
      </c>
      <c r="H9" s="18">
        <f t="shared" si="1"/>
        <v>313599</v>
      </c>
      <c r="I9" s="18">
        <f t="shared" si="1"/>
        <v>1372571</v>
      </c>
      <c r="J9" s="18">
        <f t="shared" si="1"/>
        <v>2594323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2594323</v>
      </c>
      <c r="X9" s="18">
        <f t="shared" si="1"/>
        <v>27278025</v>
      </c>
      <c r="Y9" s="18">
        <f t="shared" si="1"/>
        <v>-24683702</v>
      </c>
      <c r="Z9" s="4">
        <f>+IF(X9&lt;&gt;0,+(Y9/X9)*100,0)</f>
        <v>-90.48932978102336</v>
      </c>
      <c r="AA9" s="30">
        <f>SUM(AA10:AA14)</f>
        <v>109112091</v>
      </c>
    </row>
    <row r="10" spans="1:27" ht="13.5">
      <c r="A10" s="5" t="s">
        <v>36</v>
      </c>
      <c r="B10" s="3"/>
      <c r="C10" s="19">
        <v>26237101</v>
      </c>
      <c r="D10" s="19"/>
      <c r="E10" s="20">
        <v>65481160</v>
      </c>
      <c r="F10" s="21">
        <v>65481160</v>
      </c>
      <c r="G10" s="21">
        <v>908153</v>
      </c>
      <c r="H10" s="21"/>
      <c r="I10" s="21">
        <v>1021387</v>
      </c>
      <c r="J10" s="21">
        <v>1929540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1929540</v>
      </c>
      <c r="X10" s="21">
        <v>16370289</v>
      </c>
      <c r="Y10" s="21">
        <v>-14440749</v>
      </c>
      <c r="Z10" s="6">
        <v>-88.21</v>
      </c>
      <c r="AA10" s="28">
        <v>65481160</v>
      </c>
    </row>
    <row r="11" spans="1:27" ht="13.5">
      <c r="A11" s="5" t="s">
        <v>37</v>
      </c>
      <c r="B11" s="3"/>
      <c r="C11" s="19">
        <v>11624235</v>
      </c>
      <c r="D11" s="19"/>
      <c r="E11" s="20">
        <v>15208868</v>
      </c>
      <c r="F11" s="21">
        <v>15208868</v>
      </c>
      <c r="G11" s="21"/>
      <c r="H11" s="21">
        <v>313599</v>
      </c>
      <c r="I11" s="21">
        <v>351184</v>
      </c>
      <c r="J11" s="21">
        <v>664783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664783</v>
      </c>
      <c r="X11" s="21">
        <v>3802218</v>
      </c>
      <c r="Y11" s="21">
        <v>-3137435</v>
      </c>
      <c r="Z11" s="6">
        <v>-82.52</v>
      </c>
      <c r="AA11" s="28">
        <v>15208868</v>
      </c>
    </row>
    <row r="12" spans="1:27" ht="13.5">
      <c r="A12" s="5" t="s">
        <v>38</v>
      </c>
      <c r="B12" s="3"/>
      <c r="C12" s="19">
        <v>11482232</v>
      </c>
      <c r="D12" s="19"/>
      <c r="E12" s="20">
        <v>8778000</v>
      </c>
      <c r="F12" s="21">
        <v>8778000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2194500</v>
      </c>
      <c r="Y12" s="21">
        <v>-2194500</v>
      </c>
      <c r="Z12" s="6">
        <v>-100</v>
      </c>
      <c r="AA12" s="28">
        <v>8778000</v>
      </c>
    </row>
    <row r="13" spans="1:27" ht="13.5">
      <c r="A13" s="5" t="s">
        <v>39</v>
      </c>
      <c r="B13" s="3"/>
      <c r="C13" s="19">
        <v>5796558</v>
      </c>
      <c r="D13" s="19"/>
      <c r="E13" s="20">
        <v>19264063</v>
      </c>
      <c r="F13" s="21">
        <v>19264063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4816017</v>
      </c>
      <c r="Y13" s="21">
        <v>-4816017</v>
      </c>
      <c r="Z13" s="6">
        <v>-100</v>
      </c>
      <c r="AA13" s="28">
        <v>19264063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95001</v>
      </c>
      <c r="Y14" s="24">
        <v>-95001</v>
      </c>
      <c r="Z14" s="7">
        <v>-100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231401441</v>
      </c>
      <c r="D15" s="16">
        <f>SUM(D16:D18)</f>
        <v>0</v>
      </c>
      <c r="E15" s="17">
        <f t="shared" si="2"/>
        <v>452702415</v>
      </c>
      <c r="F15" s="18">
        <f t="shared" si="2"/>
        <v>452702415</v>
      </c>
      <c r="G15" s="18">
        <f t="shared" si="2"/>
        <v>168631</v>
      </c>
      <c r="H15" s="18">
        <f t="shared" si="2"/>
        <v>8344697</v>
      </c>
      <c r="I15" s="18">
        <f t="shared" si="2"/>
        <v>10310002</v>
      </c>
      <c r="J15" s="18">
        <f t="shared" si="2"/>
        <v>18823330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18823330</v>
      </c>
      <c r="X15" s="18">
        <f t="shared" si="2"/>
        <v>113175606</v>
      </c>
      <c r="Y15" s="18">
        <f t="shared" si="2"/>
        <v>-94352276</v>
      </c>
      <c r="Z15" s="4">
        <f>+IF(X15&lt;&gt;0,+(Y15/X15)*100,0)</f>
        <v>-83.3680325069344</v>
      </c>
      <c r="AA15" s="30">
        <f>SUM(AA16:AA18)</f>
        <v>452702415</v>
      </c>
    </row>
    <row r="16" spans="1:27" ht="13.5">
      <c r="A16" s="5" t="s">
        <v>42</v>
      </c>
      <c r="B16" s="3"/>
      <c r="C16" s="19">
        <v>73218341</v>
      </c>
      <c r="D16" s="19"/>
      <c r="E16" s="20">
        <v>251415775</v>
      </c>
      <c r="F16" s="21">
        <v>251415775</v>
      </c>
      <c r="G16" s="21"/>
      <c r="H16" s="21">
        <v>2087030</v>
      </c>
      <c r="I16" s="21">
        <v>250301</v>
      </c>
      <c r="J16" s="21">
        <v>2337331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2337331</v>
      </c>
      <c r="X16" s="21">
        <v>62853945</v>
      </c>
      <c r="Y16" s="21">
        <v>-60516614</v>
      </c>
      <c r="Z16" s="6">
        <v>-96.28</v>
      </c>
      <c r="AA16" s="28">
        <v>251415775</v>
      </c>
    </row>
    <row r="17" spans="1:27" ht="13.5">
      <c r="A17" s="5" t="s">
        <v>43</v>
      </c>
      <c r="B17" s="3"/>
      <c r="C17" s="19">
        <v>157716395</v>
      </c>
      <c r="D17" s="19"/>
      <c r="E17" s="20">
        <v>196286640</v>
      </c>
      <c r="F17" s="21">
        <v>196286640</v>
      </c>
      <c r="G17" s="21">
        <v>168631</v>
      </c>
      <c r="H17" s="21">
        <v>6257667</v>
      </c>
      <c r="I17" s="21">
        <v>10059701</v>
      </c>
      <c r="J17" s="21">
        <v>16485999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16485999</v>
      </c>
      <c r="X17" s="21">
        <v>49071660</v>
      </c>
      <c r="Y17" s="21">
        <v>-32585661</v>
      </c>
      <c r="Z17" s="6">
        <v>-66.4</v>
      </c>
      <c r="AA17" s="28">
        <v>196286640</v>
      </c>
    </row>
    <row r="18" spans="1:27" ht="13.5">
      <c r="A18" s="5" t="s">
        <v>44</v>
      </c>
      <c r="B18" s="3"/>
      <c r="C18" s="19">
        <v>466705</v>
      </c>
      <c r="D18" s="19"/>
      <c r="E18" s="20">
        <v>5000000</v>
      </c>
      <c r="F18" s="21">
        <v>5000000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1250001</v>
      </c>
      <c r="Y18" s="21">
        <v>-1250001</v>
      </c>
      <c r="Z18" s="6">
        <v>-100</v>
      </c>
      <c r="AA18" s="28">
        <v>5000000</v>
      </c>
    </row>
    <row r="19" spans="1:27" ht="13.5">
      <c r="A19" s="2" t="s">
        <v>45</v>
      </c>
      <c r="B19" s="8"/>
      <c r="C19" s="16">
        <f aca="true" t="shared" si="3" ref="C19:Y19">SUM(C20:C23)</f>
        <v>730398869</v>
      </c>
      <c r="D19" s="16">
        <f>SUM(D20:D23)</f>
        <v>0</v>
      </c>
      <c r="E19" s="17">
        <f t="shared" si="3"/>
        <v>837835383</v>
      </c>
      <c r="F19" s="18">
        <f t="shared" si="3"/>
        <v>837835383</v>
      </c>
      <c r="G19" s="18">
        <f t="shared" si="3"/>
        <v>5566673</v>
      </c>
      <c r="H19" s="18">
        <f t="shared" si="3"/>
        <v>32548150</v>
      </c>
      <c r="I19" s="18">
        <f t="shared" si="3"/>
        <v>32373753</v>
      </c>
      <c r="J19" s="18">
        <f t="shared" si="3"/>
        <v>70488576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70488576</v>
      </c>
      <c r="X19" s="18">
        <f t="shared" si="3"/>
        <v>209458845</v>
      </c>
      <c r="Y19" s="18">
        <f t="shared" si="3"/>
        <v>-138970269</v>
      </c>
      <c r="Z19" s="4">
        <f>+IF(X19&lt;&gt;0,+(Y19/X19)*100,0)</f>
        <v>-66.34729080072985</v>
      </c>
      <c r="AA19" s="30">
        <f>SUM(AA20:AA23)</f>
        <v>837835383</v>
      </c>
    </row>
    <row r="20" spans="1:27" ht="13.5">
      <c r="A20" s="5" t="s">
        <v>46</v>
      </c>
      <c r="B20" s="3"/>
      <c r="C20" s="19">
        <v>229072836</v>
      </c>
      <c r="D20" s="19"/>
      <c r="E20" s="20">
        <v>298963243</v>
      </c>
      <c r="F20" s="21">
        <v>298963243</v>
      </c>
      <c r="G20" s="21">
        <v>514949</v>
      </c>
      <c r="H20" s="21">
        <v>4663627</v>
      </c>
      <c r="I20" s="21">
        <v>6218727</v>
      </c>
      <c r="J20" s="21">
        <v>11397303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11397303</v>
      </c>
      <c r="X20" s="21">
        <v>74740812</v>
      </c>
      <c r="Y20" s="21">
        <v>-63343509</v>
      </c>
      <c r="Z20" s="6">
        <v>-84.75</v>
      </c>
      <c r="AA20" s="28">
        <v>298963243</v>
      </c>
    </row>
    <row r="21" spans="1:27" ht="13.5">
      <c r="A21" s="5" t="s">
        <v>47</v>
      </c>
      <c r="B21" s="3"/>
      <c r="C21" s="19">
        <v>248675482</v>
      </c>
      <c r="D21" s="19"/>
      <c r="E21" s="20">
        <v>278720069</v>
      </c>
      <c r="F21" s="21">
        <v>278720069</v>
      </c>
      <c r="G21" s="21"/>
      <c r="H21" s="21">
        <v>11900874</v>
      </c>
      <c r="I21" s="21">
        <v>14952590</v>
      </c>
      <c r="J21" s="21">
        <v>26853464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26853464</v>
      </c>
      <c r="X21" s="21">
        <v>69680016</v>
      </c>
      <c r="Y21" s="21">
        <v>-42826552</v>
      </c>
      <c r="Z21" s="6">
        <v>-61.46</v>
      </c>
      <c r="AA21" s="28">
        <v>278720069</v>
      </c>
    </row>
    <row r="22" spans="1:27" ht="13.5">
      <c r="A22" s="5" t="s">
        <v>48</v>
      </c>
      <c r="B22" s="3"/>
      <c r="C22" s="22">
        <v>241891407</v>
      </c>
      <c r="D22" s="22"/>
      <c r="E22" s="23">
        <v>239002071</v>
      </c>
      <c r="F22" s="24">
        <v>239002071</v>
      </c>
      <c r="G22" s="24">
        <v>4301724</v>
      </c>
      <c r="H22" s="24">
        <v>14967213</v>
      </c>
      <c r="I22" s="24">
        <v>9428684</v>
      </c>
      <c r="J22" s="24">
        <v>28697621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28697621</v>
      </c>
      <c r="X22" s="24">
        <v>59750517</v>
      </c>
      <c r="Y22" s="24">
        <v>-31052896</v>
      </c>
      <c r="Z22" s="7">
        <v>-51.97</v>
      </c>
      <c r="AA22" s="29">
        <v>239002071</v>
      </c>
    </row>
    <row r="23" spans="1:27" ht="13.5">
      <c r="A23" s="5" t="s">
        <v>49</v>
      </c>
      <c r="B23" s="3"/>
      <c r="C23" s="19">
        <v>10759144</v>
      </c>
      <c r="D23" s="19"/>
      <c r="E23" s="20">
        <v>21150000</v>
      </c>
      <c r="F23" s="21">
        <v>21150000</v>
      </c>
      <c r="G23" s="21">
        <v>750000</v>
      </c>
      <c r="H23" s="21">
        <v>1016436</v>
      </c>
      <c r="I23" s="21">
        <v>1773752</v>
      </c>
      <c r="J23" s="21">
        <v>3540188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3540188</v>
      </c>
      <c r="X23" s="21">
        <v>5287500</v>
      </c>
      <c r="Y23" s="21">
        <v>-1747312</v>
      </c>
      <c r="Z23" s="6">
        <v>-33.05</v>
      </c>
      <c r="AA23" s="28">
        <v>21150000</v>
      </c>
    </row>
    <row r="24" spans="1:27" ht="13.5">
      <c r="A24" s="2" t="s">
        <v>50</v>
      </c>
      <c r="B24" s="8"/>
      <c r="C24" s="16"/>
      <c r="D24" s="16"/>
      <c r="E24" s="17">
        <v>700000</v>
      </c>
      <c r="F24" s="18">
        <v>700000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174999</v>
      </c>
      <c r="Y24" s="18">
        <v>-174999</v>
      </c>
      <c r="Z24" s="4">
        <v>-100</v>
      </c>
      <c r="AA24" s="30">
        <v>700000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1092996857</v>
      </c>
      <c r="D25" s="50">
        <f>+D5+D9+D15+D19+D24</f>
        <v>0</v>
      </c>
      <c r="E25" s="51">
        <f t="shared" si="4"/>
        <v>1469462648</v>
      </c>
      <c r="F25" s="52">
        <f t="shared" si="4"/>
        <v>1469462648</v>
      </c>
      <c r="G25" s="52">
        <f t="shared" si="4"/>
        <v>6688657</v>
      </c>
      <c r="H25" s="52">
        <f t="shared" si="4"/>
        <v>51226973</v>
      </c>
      <c r="I25" s="52">
        <f t="shared" si="4"/>
        <v>41076265</v>
      </c>
      <c r="J25" s="52">
        <f t="shared" si="4"/>
        <v>98991895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98991895</v>
      </c>
      <c r="X25" s="52">
        <f t="shared" si="4"/>
        <v>367365666</v>
      </c>
      <c r="Y25" s="52">
        <f t="shared" si="4"/>
        <v>-268373771</v>
      </c>
      <c r="Z25" s="53">
        <f>+IF(X25&lt;&gt;0,+(Y25/X25)*100,0)</f>
        <v>-73.05358008061647</v>
      </c>
      <c r="AA25" s="54">
        <f>+AA5+AA9+AA15+AA19+AA24</f>
        <v>1469462648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697901712</v>
      </c>
      <c r="D28" s="19"/>
      <c r="E28" s="20">
        <v>752924228</v>
      </c>
      <c r="F28" s="21">
        <v>752924228</v>
      </c>
      <c r="G28" s="21">
        <v>1826784</v>
      </c>
      <c r="H28" s="21">
        <v>23143520</v>
      </c>
      <c r="I28" s="21">
        <v>32805121</v>
      </c>
      <c r="J28" s="21">
        <v>57775425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57775425</v>
      </c>
      <c r="X28" s="21"/>
      <c r="Y28" s="21">
        <v>57775425</v>
      </c>
      <c r="Z28" s="6"/>
      <c r="AA28" s="19">
        <v>752924228</v>
      </c>
    </row>
    <row r="29" spans="1:27" ht="13.5">
      <c r="A29" s="56" t="s">
        <v>55</v>
      </c>
      <c r="B29" s="3"/>
      <c r="C29" s="19">
        <v>74408690</v>
      </c>
      <c r="D29" s="19"/>
      <c r="E29" s="20"/>
      <c r="F29" s="21"/>
      <c r="G29" s="21">
        <v>4301724</v>
      </c>
      <c r="H29" s="21">
        <v>9029949</v>
      </c>
      <c r="I29" s="21">
        <v>1330079</v>
      </c>
      <c r="J29" s="21">
        <v>14661752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14661752</v>
      </c>
      <c r="X29" s="21"/>
      <c r="Y29" s="21">
        <v>14661752</v>
      </c>
      <c r="Z29" s="6"/>
      <c r="AA29" s="28"/>
    </row>
    <row r="30" spans="1:27" ht="13.5">
      <c r="A30" s="56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772330765</v>
      </c>
      <c r="D32" s="25">
        <f>SUM(D28:D31)</f>
        <v>0</v>
      </c>
      <c r="E32" s="26">
        <f t="shared" si="5"/>
        <v>752924228</v>
      </c>
      <c r="F32" s="27">
        <f t="shared" si="5"/>
        <v>752924228</v>
      </c>
      <c r="G32" s="27">
        <f t="shared" si="5"/>
        <v>6128508</v>
      </c>
      <c r="H32" s="27">
        <f t="shared" si="5"/>
        <v>32173469</v>
      </c>
      <c r="I32" s="27">
        <f t="shared" si="5"/>
        <v>34135200</v>
      </c>
      <c r="J32" s="27">
        <f t="shared" si="5"/>
        <v>72437177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72437177</v>
      </c>
      <c r="X32" s="27">
        <f t="shared" si="5"/>
        <v>0</v>
      </c>
      <c r="Y32" s="27">
        <f t="shared" si="5"/>
        <v>72437177</v>
      </c>
      <c r="Z32" s="13">
        <f>+IF(X32&lt;&gt;0,+(Y32/X32)*100,0)</f>
        <v>0</v>
      </c>
      <c r="AA32" s="31">
        <f>SUM(AA28:AA31)</f>
        <v>752924228</v>
      </c>
    </row>
    <row r="33" spans="1:27" ht="13.5">
      <c r="A33" s="59" t="s">
        <v>59</v>
      </c>
      <c r="B33" s="3" t="s">
        <v>60</v>
      </c>
      <c r="C33" s="19">
        <v>25712905</v>
      </c>
      <c r="D33" s="19"/>
      <c r="E33" s="20">
        <v>19267015</v>
      </c>
      <c r="F33" s="21">
        <v>19267015</v>
      </c>
      <c r="G33" s="21">
        <v>275437</v>
      </c>
      <c r="H33" s="21">
        <v>663737</v>
      </c>
      <c r="I33" s="21">
        <v>1198661</v>
      </c>
      <c r="J33" s="21">
        <v>2137835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2137835</v>
      </c>
      <c r="X33" s="21"/>
      <c r="Y33" s="21">
        <v>2137835</v>
      </c>
      <c r="Z33" s="6"/>
      <c r="AA33" s="28">
        <v>19267015</v>
      </c>
    </row>
    <row r="34" spans="1:27" ht="13.5">
      <c r="A34" s="59" t="s">
        <v>61</v>
      </c>
      <c r="B34" s="3" t="s">
        <v>62</v>
      </c>
      <c r="C34" s="19">
        <v>28772000</v>
      </c>
      <c r="D34" s="19"/>
      <c r="E34" s="20">
        <v>368517759</v>
      </c>
      <c r="F34" s="21">
        <v>368517759</v>
      </c>
      <c r="G34" s="21">
        <v>44844</v>
      </c>
      <c r="H34" s="21">
        <v>14193372</v>
      </c>
      <c r="I34" s="21">
        <v>-26412</v>
      </c>
      <c r="J34" s="21">
        <v>14211804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14211804</v>
      </c>
      <c r="X34" s="21"/>
      <c r="Y34" s="21">
        <v>14211804</v>
      </c>
      <c r="Z34" s="6"/>
      <c r="AA34" s="28">
        <v>368517759</v>
      </c>
    </row>
    <row r="35" spans="1:27" ht="13.5">
      <c r="A35" s="59" t="s">
        <v>63</v>
      </c>
      <c r="B35" s="3"/>
      <c r="C35" s="19">
        <v>266181190</v>
      </c>
      <c r="D35" s="19"/>
      <c r="E35" s="20">
        <v>328753646</v>
      </c>
      <c r="F35" s="21">
        <v>328753646</v>
      </c>
      <c r="G35" s="21">
        <v>239868</v>
      </c>
      <c r="H35" s="21">
        <v>4196394</v>
      </c>
      <c r="I35" s="21">
        <v>5768815</v>
      </c>
      <c r="J35" s="21">
        <v>10205077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10205077</v>
      </c>
      <c r="X35" s="21"/>
      <c r="Y35" s="21">
        <v>10205077</v>
      </c>
      <c r="Z35" s="6"/>
      <c r="AA35" s="28">
        <v>328753646</v>
      </c>
    </row>
    <row r="36" spans="1:27" ht="13.5">
      <c r="A36" s="60" t="s">
        <v>64</v>
      </c>
      <c r="B36" s="10"/>
      <c r="C36" s="61">
        <f aca="true" t="shared" si="6" ref="C36:Y36">SUM(C32:C35)</f>
        <v>1092996860</v>
      </c>
      <c r="D36" s="61">
        <f>SUM(D32:D35)</f>
        <v>0</v>
      </c>
      <c r="E36" s="62">
        <f t="shared" si="6"/>
        <v>1469462648</v>
      </c>
      <c r="F36" s="63">
        <f t="shared" si="6"/>
        <v>1469462648</v>
      </c>
      <c r="G36" s="63">
        <f t="shared" si="6"/>
        <v>6688657</v>
      </c>
      <c r="H36" s="63">
        <f t="shared" si="6"/>
        <v>51226972</v>
      </c>
      <c r="I36" s="63">
        <f t="shared" si="6"/>
        <v>41076264</v>
      </c>
      <c r="J36" s="63">
        <f t="shared" si="6"/>
        <v>98991893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98991893</v>
      </c>
      <c r="X36" s="63">
        <f t="shared" si="6"/>
        <v>0</v>
      </c>
      <c r="Y36" s="63">
        <f t="shared" si="6"/>
        <v>98991893</v>
      </c>
      <c r="Z36" s="64">
        <f>+IF(X36&lt;&gt;0,+(Y36/X36)*100,0)</f>
        <v>0</v>
      </c>
      <c r="AA36" s="65">
        <f>SUM(AA32:AA35)</f>
        <v>1469462648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82356</v>
      </c>
      <c r="H5" s="18">
        <f t="shared" si="0"/>
        <v>128977</v>
      </c>
      <c r="I5" s="18">
        <f t="shared" si="0"/>
        <v>105283</v>
      </c>
      <c r="J5" s="18">
        <f t="shared" si="0"/>
        <v>316616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316616</v>
      </c>
      <c r="X5" s="18">
        <f t="shared" si="0"/>
        <v>10500000</v>
      </c>
      <c r="Y5" s="18">
        <f t="shared" si="0"/>
        <v>-10183384</v>
      </c>
      <c r="Z5" s="4">
        <f>+IF(X5&lt;&gt;0,+(Y5/X5)*100,0)</f>
        <v>-96.98460952380952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82356</v>
      </c>
      <c r="H6" s="21">
        <v>128977</v>
      </c>
      <c r="I6" s="21">
        <v>105283</v>
      </c>
      <c r="J6" s="21">
        <v>316616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316616</v>
      </c>
      <c r="X6" s="21">
        <v>10500000</v>
      </c>
      <c r="Y6" s="21">
        <v>-10183384</v>
      </c>
      <c r="Z6" s="6">
        <v>-96.98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72060673</v>
      </c>
      <c r="F9" s="18">
        <f t="shared" si="1"/>
        <v>72060673</v>
      </c>
      <c r="G9" s="18">
        <f t="shared" si="1"/>
        <v>4385004</v>
      </c>
      <c r="H9" s="18">
        <f t="shared" si="1"/>
        <v>15743435</v>
      </c>
      <c r="I9" s="18">
        <f t="shared" si="1"/>
        <v>3007517</v>
      </c>
      <c r="J9" s="18">
        <f t="shared" si="1"/>
        <v>23135956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23135956</v>
      </c>
      <c r="X9" s="18">
        <f t="shared" si="1"/>
        <v>13206573</v>
      </c>
      <c r="Y9" s="18">
        <f t="shared" si="1"/>
        <v>9929383</v>
      </c>
      <c r="Z9" s="4">
        <f>+IF(X9&lt;&gt;0,+(Y9/X9)*100,0)</f>
        <v>75.18515969282872</v>
      </c>
      <c r="AA9" s="30">
        <f>SUM(AA10:AA14)</f>
        <v>72060673</v>
      </c>
    </row>
    <row r="10" spans="1:27" ht="13.5">
      <c r="A10" s="5" t="s">
        <v>36</v>
      </c>
      <c r="B10" s="3"/>
      <c r="C10" s="19"/>
      <c r="D10" s="19"/>
      <c r="E10" s="20">
        <v>42196552</v>
      </c>
      <c r="F10" s="21">
        <v>42196552</v>
      </c>
      <c r="G10" s="21">
        <v>2110528</v>
      </c>
      <c r="H10" s="21">
        <v>9075334</v>
      </c>
      <c r="I10" s="21">
        <v>2256361</v>
      </c>
      <c r="J10" s="21">
        <v>13442223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13442223</v>
      </c>
      <c r="X10" s="21">
        <v>5740542</v>
      </c>
      <c r="Y10" s="21">
        <v>7701681</v>
      </c>
      <c r="Z10" s="6">
        <v>134.16</v>
      </c>
      <c r="AA10" s="28">
        <v>42196552</v>
      </c>
    </row>
    <row r="11" spans="1:27" ht="13.5">
      <c r="A11" s="5" t="s">
        <v>37</v>
      </c>
      <c r="B11" s="3"/>
      <c r="C11" s="19"/>
      <c r="D11" s="19"/>
      <c r="E11" s="20">
        <v>24864121</v>
      </c>
      <c r="F11" s="21">
        <v>24864121</v>
      </c>
      <c r="G11" s="21">
        <v>1677092</v>
      </c>
      <c r="H11" s="21">
        <v>5380721</v>
      </c>
      <c r="I11" s="21">
        <v>751156</v>
      </c>
      <c r="J11" s="21">
        <v>7808969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7808969</v>
      </c>
      <c r="X11" s="21">
        <v>6216030</v>
      </c>
      <c r="Y11" s="21">
        <v>1592939</v>
      </c>
      <c r="Z11" s="6">
        <v>25.63</v>
      </c>
      <c r="AA11" s="28">
        <v>24864121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>
        <v>597384</v>
      </c>
      <c r="H12" s="21">
        <v>1287380</v>
      </c>
      <c r="I12" s="21"/>
      <c r="J12" s="21">
        <v>1884764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1884764</v>
      </c>
      <c r="X12" s="21">
        <v>1250001</v>
      </c>
      <c r="Y12" s="21">
        <v>634763</v>
      </c>
      <c r="Z12" s="6">
        <v>50.78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185908963</v>
      </c>
      <c r="D15" s="16">
        <f>SUM(D16:D18)</f>
        <v>0</v>
      </c>
      <c r="E15" s="17">
        <f t="shared" si="2"/>
        <v>20747632</v>
      </c>
      <c r="F15" s="18">
        <f t="shared" si="2"/>
        <v>20747632</v>
      </c>
      <c r="G15" s="18">
        <f t="shared" si="2"/>
        <v>452813</v>
      </c>
      <c r="H15" s="18">
        <f t="shared" si="2"/>
        <v>1167863</v>
      </c>
      <c r="I15" s="18">
        <f t="shared" si="2"/>
        <v>514858</v>
      </c>
      <c r="J15" s="18">
        <f t="shared" si="2"/>
        <v>2135534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2135534</v>
      </c>
      <c r="X15" s="18">
        <f t="shared" si="2"/>
        <v>10909380</v>
      </c>
      <c r="Y15" s="18">
        <f t="shared" si="2"/>
        <v>-8773846</v>
      </c>
      <c r="Z15" s="4">
        <f>+IF(X15&lt;&gt;0,+(Y15/X15)*100,0)</f>
        <v>-80.42479040972081</v>
      </c>
      <c r="AA15" s="30">
        <f>SUM(AA16:AA18)</f>
        <v>20747632</v>
      </c>
    </row>
    <row r="16" spans="1:27" ht="13.5">
      <c r="A16" s="5" t="s">
        <v>42</v>
      </c>
      <c r="B16" s="3"/>
      <c r="C16" s="19"/>
      <c r="D16" s="19"/>
      <c r="E16" s="20">
        <v>7812300</v>
      </c>
      <c r="F16" s="21">
        <v>7812300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4808598</v>
      </c>
      <c r="Y16" s="21">
        <v>-4808598</v>
      </c>
      <c r="Z16" s="6">
        <v>-100</v>
      </c>
      <c r="AA16" s="28">
        <v>7812300</v>
      </c>
    </row>
    <row r="17" spans="1:27" ht="13.5">
      <c r="A17" s="5" t="s">
        <v>43</v>
      </c>
      <c r="B17" s="3"/>
      <c r="C17" s="19">
        <v>185908963</v>
      </c>
      <c r="D17" s="19"/>
      <c r="E17" s="20">
        <v>12935332</v>
      </c>
      <c r="F17" s="21">
        <v>12935332</v>
      </c>
      <c r="G17" s="21">
        <v>452813</v>
      </c>
      <c r="H17" s="21">
        <v>1167863</v>
      </c>
      <c r="I17" s="21">
        <v>514858</v>
      </c>
      <c r="J17" s="21">
        <v>2135534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2135534</v>
      </c>
      <c r="X17" s="21">
        <v>6100782</v>
      </c>
      <c r="Y17" s="21">
        <v>-3965248</v>
      </c>
      <c r="Z17" s="6">
        <v>-65</v>
      </c>
      <c r="AA17" s="28">
        <v>12935332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3220629</v>
      </c>
      <c r="D19" s="16">
        <f>SUM(D20:D23)</f>
        <v>0</v>
      </c>
      <c r="E19" s="17">
        <f t="shared" si="3"/>
        <v>63437695</v>
      </c>
      <c r="F19" s="18">
        <f t="shared" si="3"/>
        <v>63437695</v>
      </c>
      <c r="G19" s="18">
        <f t="shared" si="3"/>
        <v>8436879</v>
      </c>
      <c r="H19" s="18">
        <f t="shared" si="3"/>
        <v>1720876</v>
      </c>
      <c r="I19" s="18">
        <f t="shared" si="3"/>
        <v>7249885</v>
      </c>
      <c r="J19" s="18">
        <f t="shared" si="3"/>
        <v>17407640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17407640</v>
      </c>
      <c r="X19" s="18">
        <f t="shared" si="3"/>
        <v>12992475</v>
      </c>
      <c r="Y19" s="18">
        <f t="shared" si="3"/>
        <v>4415165</v>
      </c>
      <c r="Z19" s="4">
        <f>+IF(X19&lt;&gt;0,+(Y19/X19)*100,0)</f>
        <v>33.982478319180906</v>
      </c>
      <c r="AA19" s="30">
        <f>SUM(AA20:AA23)</f>
        <v>63437695</v>
      </c>
    </row>
    <row r="20" spans="1:27" ht="13.5">
      <c r="A20" s="5" t="s">
        <v>46</v>
      </c>
      <c r="B20" s="3"/>
      <c r="C20" s="19">
        <v>3220629</v>
      </c>
      <c r="D20" s="19"/>
      <c r="E20" s="20">
        <v>7114518</v>
      </c>
      <c r="F20" s="21">
        <v>7114518</v>
      </c>
      <c r="G20" s="21"/>
      <c r="H20" s="21"/>
      <c r="I20" s="21">
        <v>3877375</v>
      </c>
      <c r="J20" s="21">
        <v>3877375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3877375</v>
      </c>
      <c r="X20" s="21">
        <v>1778631</v>
      </c>
      <c r="Y20" s="21">
        <v>2098744</v>
      </c>
      <c r="Z20" s="6">
        <v>118</v>
      </c>
      <c r="AA20" s="28">
        <v>7114518</v>
      </c>
    </row>
    <row r="21" spans="1:27" ht="13.5">
      <c r="A21" s="5" t="s">
        <v>47</v>
      </c>
      <c r="B21" s="3"/>
      <c r="C21" s="19"/>
      <c r="D21" s="19"/>
      <c r="E21" s="20">
        <v>1268691</v>
      </c>
      <c r="F21" s="21">
        <v>1268691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141252</v>
      </c>
      <c r="Y21" s="21">
        <v>-141252</v>
      </c>
      <c r="Z21" s="6">
        <v>-100</v>
      </c>
      <c r="AA21" s="28">
        <v>1268691</v>
      </c>
    </row>
    <row r="22" spans="1:27" ht="13.5">
      <c r="A22" s="5" t="s">
        <v>48</v>
      </c>
      <c r="B22" s="3"/>
      <c r="C22" s="22"/>
      <c r="D22" s="22"/>
      <c r="E22" s="23">
        <v>55054486</v>
      </c>
      <c r="F22" s="24">
        <v>55054486</v>
      </c>
      <c r="G22" s="24">
        <v>8436879</v>
      </c>
      <c r="H22" s="24">
        <v>1720876</v>
      </c>
      <c r="I22" s="24">
        <v>3372510</v>
      </c>
      <c r="J22" s="24">
        <v>13530265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13530265</v>
      </c>
      <c r="X22" s="24">
        <v>11072592</v>
      </c>
      <c r="Y22" s="24">
        <v>2457673</v>
      </c>
      <c r="Z22" s="7">
        <v>22.2</v>
      </c>
      <c r="AA22" s="29">
        <v>55054486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1953000</v>
      </c>
      <c r="Y24" s="18">
        <v>-1953000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189129592</v>
      </c>
      <c r="D25" s="50">
        <f>+D5+D9+D15+D19+D24</f>
        <v>0</v>
      </c>
      <c r="E25" s="51">
        <f t="shared" si="4"/>
        <v>156246000</v>
      </c>
      <c r="F25" s="52">
        <f t="shared" si="4"/>
        <v>156246000</v>
      </c>
      <c r="G25" s="52">
        <f t="shared" si="4"/>
        <v>13357052</v>
      </c>
      <c r="H25" s="52">
        <f t="shared" si="4"/>
        <v>18761151</v>
      </c>
      <c r="I25" s="52">
        <f t="shared" si="4"/>
        <v>10877543</v>
      </c>
      <c r="J25" s="52">
        <f t="shared" si="4"/>
        <v>42995746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42995746</v>
      </c>
      <c r="X25" s="52">
        <f t="shared" si="4"/>
        <v>49561428</v>
      </c>
      <c r="Y25" s="52">
        <f t="shared" si="4"/>
        <v>-6565682</v>
      </c>
      <c r="Z25" s="53">
        <f>+IF(X25&lt;&gt;0,+(Y25/X25)*100,0)</f>
        <v>-13.247564214654995</v>
      </c>
      <c r="AA25" s="54">
        <f>+AA5+AA9+AA15+AA19+AA24</f>
        <v>156246000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189129592</v>
      </c>
      <c r="D28" s="19"/>
      <c r="E28" s="20">
        <v>156246000</v>
      </c>
      <c r="F28" s="21">
        <v>156246000</v>
      </c>
      <c r="G28" s="21">
        <v>13274696</v>
      </c>
      <c r="H28" s="21">
        <v>18403752</v>
      </c>
      <c r="I28" s="21">
        <v>10772260</v>
      </c>
      <c r="J28" s="21">
        <v>42450708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42450708</v>
      </c>
      <c r="X28" s="21"/>
      <c r="Y28" s="21">
        <v>42450708</v>
      </c>
      <c r="Z28" s="6"/>
      <c r="AA28" s="19">
        <v>156246000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189129592</v>
      </c>
      <c r="D32" s="25">
        <f>SUM(D28:D31)</f>
        <v>0</v>
      </c>
      <c r="E32" s="26">
        <f t="shared" si="5"/>
        <v>156246000</v>
      </c>
      <c r="F32" s="27">
        <f t="shared" si="5"/>
        <v>156246000</v>
      </c>
      <c r="G32" s="27">
        <f t="shared" si="5"/>
        <v>13274696</v>
      </c>
      <c r="H32" s="27">
        <f t="shared" si="5"/>
        <v>18403752</v>
      </c>
      <c r="I32" s="27">
        <f t="shared" si="5"/>
        <v>10772260</v>
      </c>
      <c r="J32" s="27">
        <f t="shared" si="5"/>
        <v>42450708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42450708</v>
      </c>
      <c r="X32" s="27">
        <f t="shared" si="5"/>
        <v>0</v>
      </c>
      <c r="Y32" s="27">
        <f t="shared" si="5"/>
        <v>42450708</v>
      </c>
      <c r="Z32" s="13">
        <f>+IF(X32&lt;&gt;0,+(Y32/X32)*100,0)</f>
        <v>0</v>
      </c>
      <c r="AA32" s="31">
        <f>SUM(AA28:AA31)</f>
        <v>156246000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82356</v>
      </c>
      <c r="H35" s="21">
        <v>357399</v>
      </c>
      <c r="I35" s="21">
        <v>105283</v>
      </c>
      <c r="J35" s="21">
        <v>545038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545038</v>
      </c>
      <c r="X35" s="21"/>
      <c r="Y35" s="21">
        <v>545038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189129592</v>
      </c>
      <c r="D36" s="61">
        <f>SUM(D32:D35)</f>
        <v>0</v>
      </c>
      <c r="E36" s="62">
        <f t="shared" si="6"/>
        <v>156246000</v>
      </c>
      <c r="F36" s="63">
        <f t="shared" si="6"/>
        <v>156246000</v>
      </c>
      <c r="G36" s="63">
        <f t="shared" si="6"/>
        <v>13357052</v>
      </c>
      <c r="H36" s="63">
        <f t="shared" si="6"/>
        <v>18761151</v>
      </c>
      <c r="I36" s="63">
        <f t="shared" si="6"/>
        <v>10877543</v>
      </c>
      <c r="J36" s="63">
        <f t="shared" si="6"/>
        <v>42995746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42995746</v>
      </c>
      <c r="X36" s="63">
        <f t="shared" si="6"/>
        <v>0</v>
      </c>
      <c r="Y36" s="63">
        <f t="shared" si="6"/>
        <v>42995746</v>
      </c>
      <c r="Z36" s="64">
        <f>+IF(X36&lt;&gt;0,+(Y36/X36)*100,0)</f>
        <v>0</v>
      </c>
      <c r="AA36" s="65">
        <f>SUM(AA32:AA35)</f>
        <v>156246000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11771000</v>
      </c>
      <c r="F9" s="18">
        <f t="shared" si="1"/>
        <v>11771000</v>
      </c>
      <c r="G9" s="18">
        <f t="shared" si="1"/>
        <v>0</v>
      </c>
      <c r="H9" s="18">
        <f t="shared" si="1"/>
        <v>637458</v>
      </c>
      <c r="I9" s="18">
        <f t="shared" si="1"/>
        <v>3000</v>
      </c>
      <c r="J9" s="18">
        <f t="shared" si="1"/>
        <v>640458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640458</v>
      </c>
      <c r="X9" s="18">
        <f t="shared" si="1"/>
        <v>3737000</v>
      </c>
      <c r="Y9" s="18">
        <f t="shared" si="1"/>
        <v>-3096542</v>
      </c>
      <c r="Z9" s="4">
        <f>+IF(X9&lt;&gt;0,+(Y9/X9)*100,0)</f>
        <v>-82.86170725180627</v>
      </c>
      <c r="AA9" s="30">
        <f>SUM(AA10:AA14)</f>
        <v>11771000</v>
      </c>
    </row>
    <row r="10" spans="1:27" ht="13.5">
      <c r="A10" s="5" t="s">
        <v>36</v>
      </c>
      <c r="B10" s="3"/>
      <c r="C10" s="19"/>
      <c r="D10" s="19"/>
      <c r="E10" s="20">
        <v>3452000</v>
      </c>
      <c r="F10" s="21">
        <v>3452000</v>
      </c>
      <c r="G10" s="21"/>
      <c r="H10" s="21">
        <v>637458</v>
      </c>
      <c r="I10" s="21"/>
      <c r="J10" s="21">
        <v>637458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637458</v>
      </c>
      <c r="X10" s="21">
        <v>774000</v>
      </c>
      <c r="Y10" s="21">
        <v>-136542</v>
      </c>
      <c r="Z10" s="6">
        <v>-17.64</v>
      </c>
      <c r="AA10" s="28">
        <v>3452000</v>
      </c>
    </row>
    <row r="11" spans="1:27" ht="13.5">
      <c r="A11" s="5" t="s">
        <v>37</v>
      </c>
      <c r="B11" s="3"/>
      <c r="C11" s="19"/>
      <c r="D11" s="19"/>
      <c r="E11" s="20">
        <v>8319000</v>
      </c>
      <c r="F11" s="21">
        <v>8319000</v>
      </c>
      <c r="G11" s="21"/>
      <c r="H11" s="21"/>
      <c r="I11" s="21">
        <v>3000</v>
      </c>
      <c r="J11" s="21">
        <v>3000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3000</v>
      </c>
      <c r="X11" s="21">
        <v>2963000</v>
      </c>
      <c r="Y11" s="21">
        <v>-2960000</v>
      </c>
      <c r="Z11" s="6">
        <v>-99.9</v>
      </c>
      <c r="AA11" s="28">
        <v>8319000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27350000</v>
      </c>
      <c r="F15" s="18">
        <f t="shared" si="2"/>
        <v>27350000</v>
      </c>
      <c r="G15" s="18">
        <f t="shared" si="2"/>
        <v>1904793</v>
      </c>
      <c r="H15" s="18">
        <f t="shared" si="2"/>
        <v>2377601</v>
      </c>
      <c r="I15" s="18">
        <f t="shared" si="2"/>
        <v>1509854</v>
      </c>
      <c r="J15" s="18">
        <f t="shared" si="2"/>
        <v>5792248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5792248</v>
      </c>
      <c r="X15" s="18">
        <f t="shared" si="2"/>
        <v>11847000</v>
      </c>
      <c r="Y15" s="18">
        <f t="shared" si="2"/>
        <v>-6054752</v>
      </c>
      <c r="Z15" s="4">
        <f>+IF(X15&lt;&gt;0,+(Y15/X15)*100,0)</f>
        <v>-51.10789229340761</v>
      </c>
      <c r="AA15" s="30">
        <f>SUM(AA16:AA18)</f>
        <v>27350000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27350000</v>
      </c>
      <c r="F17" s="21">
        <v>27350000</v>
      </c>
      <c r="G17" s="21">
        <v>1904793</v>
      </c>
      <c r="H17" s="21">
        <v>2377601</v>
      </c>
      <c r="I17" s="21">
        <v>1509854</v>
      </c>
      <c r="J17" s="21">
        <v>5792248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5792248</v>
      </c>
      <c r="X17" s="21">
        <v>11847000</v>
      </c>
      <c r="Y17" s="21">
        <v>-6054752</v>
      </c>
      <c r="Z17" s="6">
        <v>-51.11</v>
      </c>
      <c r="AA17" s="28">
        <v>27350000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3965000</v>
      </c>
      <c r="F19" s="18">
        <f t="shared" si="3"/>
        <v>3965000</v>
      </c>
      <c r="G19" s="18">
        <f t="shared" si="3"/>
        <v>0</v>
      </c>
      <c r="H19" s="18">
        <f t="shared" si="3"/>
        <v>255025</v>
      </c>
      <c r="I19" s="18">
        <f t="shared" si="3"/>
        <v>0</v>
      </c>
      <c r="J19" s="18">
        <f t="shared" si="3"/>
        <v>255025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255025</v>
      </c>
      <c r="X19" s="18">
        <f t="shared" si="3"/>
        <v>976000</v>
      </c>
      <c r="Y19" s="18">
        <f t="shared" si="3"/>
        <v>-720975</v>
      </c>
      <c r="Z19" s="4">
        <f>+IF(X19&lt;&gt;0,+(Y19/X19)*100,0)</f>
        <v>-73.87038934426229</v>
      </c>
      <c r="AA19" s="30">
        <f>SUM(AA20:AA23)</f>
        <v>3965000</v>
      </c>
    </row>
    <row r="20" spans="1:27" ht="13.5">
      <c r="A20" s="5" t="s">
        <v>46</v>
      </c>
      <c r="B20" s="3"/>
      <c r="C20" s="19"/>
      <c r="D20" s="19"/>
      <c r="E20" s="20">
        <v>3965000</v>
      </c>
      <c r="F20" s="21">
        <v>3965000</v>
      </c>
      <c r="G20" s="21"/>
      <c r="H20" s="21">
        <v>255025</v>
      </c>
      <c r="I20" s="21"/>
      <c r="J20" s="21">
        <v>255025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255025</v>
      </c>
      <c r="X20" s="21">
        <v>976000</v>
      </c>
      <c r="Y20" s="21">
        <v>-720975</v>
      </c>
      <c r="Z20" s="6">
        <v>-73.87</v>
      </c>
      <c r="AA20" s="28">
        <v>3965000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>
        <v>246892</v>
      </c>
      <c r="J24" s="18">
        <v>246892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246892</v>
      </c>
      <c r="X24" s="18">
        <v>616001</v>
      </c>
      <c r="Y24" s="18">
        <v>-369109</v>
      </c>
      <c r="Z24" s="4">
        <v>-59.92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43086000</v>
      </c>
      <c r="F25" s="52">
        <f t="shared" si="4"/>
        <v>43086000</v>
      </c>
      <c r="G25" s="52">
        <f t="shared" si="4"/>
        <v>1904793</v>
      </c>
      <c r="H25" s="52">
        <f t="shared" si="4"/>
        <v>3270084</v>
      </c>
      <c r="I25" s="52">
        <f t="shared" si="4"/>
        <v>1759746</v>
      </c>
      <c r="J25" s="52">
        <f t="shared" si="4"/>
        <v>6934623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6934623</v>
      </c>
      <c r="X25" s="52">
        <f t="shared" si="4"/>
        <v>17176001</v>
      </c>
      <c r="Y25" s="52">
        <f t="shared" si="4"/>
        <v>-10241378</v>
      </c>
      <c r="Z25" s="53">
        <f>+IF(X25&lt;&gt;0,+(Y25/X25)*100,0)</f>
        <v>-59.626091079058504</v>
      </c>
      <c r="AA25" s="54">
        <f>+AA5+AA9+AA15+AA19+AA24</f>
        <v>43086000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43086000</v>
      </c>
      <c r="F28" s="21">
        <v>43086000</v>
      </c>
      <c r="G28" s="21">
        <v>1904793</v>
      </c>
      <c r="H28" s="21">
        <v>3270084</v>
      </c>
      <c r="I28" s="21">
        <v>1759746</v>
      </c>
      <c r="J28" s="21">
        <v>6934623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6934623</v>
      </c>
      <c r="X28" s="21"/>
      <c r="Y28" s="21">
        <v>6934623</v>
      </c>
      <c r="Z28" s="6"/>
      <c r="AA28" s="19">
        <v>43086000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43086000</v>
      </c>
      <c r="F32" s="27">
        <f t="shared" si="5"/>
        <v>43086000</v>
      </c>
      <c r="G32" s="27">
        <f t="shared" si="5"/>
        <v>1904793</v>
      </c>
      <c r="H32" s="27">
        <f t="shared" si="5"/>
        <v>3270084</v>
      </c>
      <c r="I32" s="27">
        <f t="shared" si="5"/>
        <v>1759746</v>
      </c>
      <c r="J32" s="27">
        <f t="shared" si="5"/>
        <v>6934623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6934623</v>
      </c>
      <c r="X32" s="27">
        <f t="shared" si="5"/>
        <v>0</v>
      </c>
      <c r="Y32" s="27">
        <f t="shared" si="5"/>
        <v>6934623</v>
      </c>
      <c r="Z32" s="13">
        <f>+IF(X32&lt;&gt;0,+(Y32/X32)*100,0)</f>
        <v>0</v>
      </c>
      <c r="AA32" s="31">
        <f>SUM(AA28:AA31)</f>
        <v>43086000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43086000</v>
      </c>
      <c r="F36" s="63">
        <f t="shared" si="6"/>
        <v>43086000</v>
      </c>
      <c r="G36" s="63">
        <f t="shared" si="6"/>
        <v>1904793</v>
      </c>
      <c r="H36" s="63">
        <f t="shared" si="6"/>
        <v>3270084</v>
      </c>
      <c r="I36" s="63">
        <f t="shared" si="6"/>
        <v>1759746</v>
      </c>
      <c r="J36" s="63">
        <f t="shared" si="6"/>
        <v>6934623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6934623</v>
      </c>
      <c r="X36" s="63">
        <f t="shared" si="6"/>
        <v>0</v>
      </c>
      <c r="Y36" s="63">
        <f t="shared" si="6"/>
        <v>6934623</v>
      </c>
      <c r="Z36" s="64">
        <f>+IF(X36&lt;&gt;0,+(Y36/X36)*100,0)</f>
        <v>0</v>
      </c>
      <c r="AA36" s="65">
        <f>SUM(AA32:AA35)</f>
        <v>43086000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2004201</v>
      </c>
      <c r="D5" s="16">
        <f>SUM(D6:D8)</f>
        <v>0</v>
      </c>
      <c r="E5" s="17">
        <f t="shared" si="0"/>
        <v>100000</v>
      </c>
      <c r="F5" s="18">
        <f t="shared" si="0"/>
        <v>100000</v>
      </c>
      <c r="G5" s="18">
        <f t="shared" si="0"/>
        <v>0</v>
      </c>
      <c r="H5" s="18">
        <f t="shared" si="0"/>
        <v>25379</v>
      </c>
      <c r="I5" s="18">
        <f t="shared" si="0"/>
        <v>73950</v>
      </c>
      <c r="J5" s="18">
        <f t="shared" si="0"/>
        <v>99329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99329</v>
      </c>
      <c r="X5" s="18">
        <f t="shared" si="0"/>
        <v>130000</v>
      </c>
      <c r="Y5" s="18">
        <f t="shared" si="0"/>
        <v>-30671</v>
      </c>
      <c r="Z5" s="4">
        <f>+IF(X5&lt;&gt;0,+(Y5/X5)*100,0)</f>
        <v>-23.59307692307692</v>
      </c>
      <c r="AA5" s="16">
        <f>SUM(AA6:AA8)</f>
        <v>100000</v>
      </c>
    </row>
    <row r="6" spans="1:27" ht="13.5">
      <c r="A6" s="5" t="s">
        <v>32</v>
      </c>
      <c r="B6" s="3"/>
      <c r="C6" s="19">
        <v>1365764</v>
      </c>
      <c r="D6" s="19"/>
      <c r="E6" s="20">
        <v>100000</v>
      </c>
      <c r="F6" s="21">
        <v>100000</v>
      </c>
      <c r="G6" s="21"/>
      <c r="H6" s="21">
        <v>25379</v>
      </c>
      <c r="I6" s="21">
        <v>73064</v>
      </c>
      <c r="J6" s="21">
        <v>98443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98443</v>
      </c>
      <c r="X6" s="21">
        <v>50000</v>
      </c>
      <c r="Y6" s="21">
        <v>48443</v>
      </c>
      <c r="Z6" s="6">
        <v>96.89</v>
      </c>
      <c r="AA6" s="28">
        <v>100000</v>
      </c>
    </row>
    <row r="7" spans="1:27" ht="13.5">
      <c r="A7" s="5" t="s">
        <v>33</v>
      </c>
      <c r="B7" s="3"/>
      <c r="C7" s="22">
        <v>291195</v>
      </c>
      <c r="D7" s="22"/>
      <c r="E7" s="23"/>
      <c r="F7" s="24"/>
      <c r="G7" s="24"/>
      <c r="H7" s="24"/>
      <c r="I7" s="24">
        <v>886</v>
      </c>
      <c r="J7" s="24">
        <v>886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886</v>
      </c>
      <c r="X7" s="24"/>
      <c r="Y7" s="24">
        <v>886</v>
      </c>
      <c r="Z7" s="7"/>
      <c r="AA7" s="29"/>
    </row>
    <row r="8" spans="1:27" ht="13.5">
      <c r="A8" s="5" t="s">
        <v>34</v>
      </c>
      <c r="B8" s="3"/>
      <c r="C8" s="19">
        <v>347242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80000</v>
      </c>
      <c r="Y8" s="21">
        <v>-80000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90281</v>
      </c>
      <c r="D9" s="16">
        <f>SUM(D10:D14)</f>
        <v>0</v>
      </c>
      <c r="E9" s="17">
        <f t="shared" si="1"/>
        <v>150000</v>
      </c>
      <c r="F9" s="18">
        <f t="shared" si="1"/>
        <v>150000</v>
      </c>
      <c r="G9" s="18">
        <f t="shared" si="1"/>
        <v>0</v>
      </c>
      <c r="H9" s="18">
        <f t="shared" si="1"/>
        <v>8920</v>
      </c>
      <c r="I9" s="18">
        <f t="shared" si="1"/>
        <v>0</v>
      </c>
      <c r="J9" s="18">
        <f t="shared" si="1"/>
        <v>8920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8920</v>
      </c>
      <c r="X9" s="18">
        <f t="shared" si="1"/>
        <v>30000</v>
      </c>
      <c r="Y9" s="18">
        <f t="shared" si="1"/>
        <v>-21080</v>
      </c>
      <c r="Z9" s="4">
        <f>+IF(X9&lt;&gt;0,+(Y9/X9)*100,0)</f>
        <v>-70.26666666666667</v>
      </c>
      <c r="AA9" s="30">
        <f>SUM(AA10:AA14)</f>
        <v>150000</v>
      </c>
    </row>
    <row r="10" spans="1:27" ht="13.5">
      <c r="A10" s="5" t="s">
        <v>36</v>
      </c>
      <c r="B10" s="3"/>
      <c r="C10" s="19">
        <v>90281</v>
      </c>
      <c r="D10" s="19"/>
      <c r="E10" s="20">
        <v>150000</v>
      </c>
      <c r="F10" s="21">
        <v>150000</v>
      </c>
      <c r="G10" s="21"/>
      <c r="H10" s="21">
        <v>8920</v>
      </c>
      <c r="I10" s="21"/>
      <c r="J10" s="21">
        <v>8920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8920</v>
      </c>
      <c r="X10" s="21">
        <v>30000</v>
      </c>
      <c r="Y10" s="21">
        <v>-21080</v>
      </c>
      <c r="Z10" s="6">
        <v>-70.27</v>
      </c>
      <c r="AA10" s="28">
        <v>150000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259823</v>
      </c>
      <c r="D15" s="16">
        <f>SUM(D16:D18)</f>
        <v>0</v>
      </c>
      <c r="E15" s="17">
        <f t="shared" si="2"/>
        <v>461000</v>
      </c>
      <c r="F15" s="18">
        <f t="shared" si="2"/>
        <v>461000</v>
      </c>
      <c r="G15" s="18">
        <f t="shared" si="2"/>
        <v>0</v>
      </c>
      <c r="H15" s="18">
        <f t="shared" si="2"/>
        <v>15235</v>
      </c>
      <c r="I15" s="18">
        <f t="shared" si="2"/>
        <v>0</v>
      </c>
      <c r="J15" s="18">
        <f t="shared" si="2"/>
        <v>15235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15235</v>
      </c>
      <c r="X15" s="18">
        <f t="shared" si="2"/>
        <v>75000</v>
      </c>
      <c r="Y15" s="18">
        <f t="shared" si="2"/>
        <v>-59765</v>
      </c>
      <c r="Z15" s="4">
        <f>+IF(X15&lt;&gt;0,+(Y15/X15)*100,0)</f>
        <v>-79.68666666666667</v>
      </c>
      <c r="AA15" s="30">
        <f>SUM(AA16:AA18)</f>
        <v>461000</v>
      </c>
    </row>
    <row r="16" spans="1:27" ht="13.5">
      <c r="A16" s="5" t="s">
        <v>42</v>
      </c>
      <c r="B16" s="3"/>
      <c r="C16" s="19">
        <v>46892</v>
      </c>
      <c r="D16" s="19"/>
      <c r="E16" s="20"/>
      <c r="F16" s="21"/>
      <c r="G16" s="21"/>
      <c r="H16" s="21">
        <v>15235</v>
      </c>
      <c r="I16" s="21"/>
      <c r="J16" s="21">
        <v>15235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15235</v>
      </c>
      <c r="X16" s="21">
        <v>45000</v>
      </c>
      <c r="Y16" s="21">
        <v>-29765</v>
      </c>
      <c r="Z16" s="6">
        <v>-66.14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212931</v>
      </c>
      <c r="D18" s="19"/>
      <c r="E18" s="20">
        <v>461000</v>
      </c>
      <c r="F18" s="21">
        <v>461000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30000</v>
      </c>
      <c r="Y18" s="21">
        <v>-30000</v>
      </c>
      <c r="Z18" s="6">
        <v>-100</v>
      </c>
      <c r="AA18" s="28">
        <v>461000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2354305</v>
      </c>
      <c r="D25" s="50">
        <f>+D5+D9+D15+D19+D24</f>
        <v>0</v>
      </c>
      <c r="E25" s="51">
        <f t="shared" si="4"/>
        <v>711000</v>
      </c>
      <c r="F25" s="52">
        <f t="shared" si="4"/>
        <v>711000</v>
      </c>
      <c r="G25" s="52">
        <f t="shared" si="4"/>
        <v>0</v>
      </c>
      <c r="H25" s="52">
        <f t="shared" si="4"/>
        <v>49534</v>
      </c>
      <c r="I25" s="52">
        <f t="shared" si="4"/>
        <v>73950</v>
      </c>
      <c r="J25" s="52">
        <f t="shared" si="4"/>
        <v>123484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123484</v>
      </c>
      <c r="X25" s="52">
        <f t="shared" si="4"/>
        <v>235000</v>
      </c>
      <c r="Y25" s="52">
        <f t="shared" si="4"/>
        <v>-111516</v>
      </c>
      <c r="Z25" s="53">
        <f>+IF(X25&lt;&gt;0,+(Y25/X25)*100,0)</f>
        <v>-47.45361702127659</v>
      </c>
      <c r="AA25" s="54">
        <f>+AA5+AA9+AA15+AA19+AA24</f>
        <v>711000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2354305</v>
      </c>
      <c r="D35" s="19"/>
      <c r="E35" s="20">
        <v>711000</v>
      </c>
      <c r="F35" s="21">
        <v>711000</v>
      </c>
      <c r="G35" s="21"/>
      <c r="H35" s="21">
        <v>49534</v>
      </c>
      <c r="I35" s="21">
        <v>73950</v>
      </c>
      <c r="J35" s="21">
        <v>123484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123484</v>
      </c>
      <c r="X35" s="21"/>
      <c r="Y35" s="21">
        <v>123484</v>
      </c>
      <c r="Z35" s="6"/>
      <c r="AA35" s="28">
        <v>711000</v>
      </c>
    </row>
    <row r="36" spans="1:27" ht="13.5">
      <c r="A36" s="60" t="s">
        <v>64</v>
      </c>
      <c r="B36" s="10"/>
      <c r="C36" s="61">
        <f aca="true" t="shared" si="6" ref="C36:Y36">SUM(C32:C35)</f>
        <v>2354305</v>
      </c>
      <c r="D36" s="61">
        <f>SUM(D32:D35)</f>
        <v>0</v>
      </c>
      <c r="E36" s="62">
        <f t="shared" si="6"/>
        <v>711000</v>
      </c>
      <c r="F36" s="63">
        <f t="shared" si="6"/>
        <v>711000</v>
      </c>
      <c r="G36" s="63">
        <f t="shared" si="6"/>
        <v>0</v>
      </c>
      <c r="H36" s="63">
        <f t="shared" si="6"/>
        <v>49534</v>
      </c>
      <c r="I36" s="63">
        <f t="shared" si="6"/>
        <v>73950</v>
      </c>
      <c r="J36" s="63">
        <f t="shared" si="6"/>
        <v>123484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123484</v>
      </c>
      <c r="X36" s="63">
        <f t="shared" si="6"/>
        <v>0</v>
      </c>
      <c r="Y36" s="63">
        <f t="shared" si="6"/>
        <v>123484</v>
      </c>
      <c r="Z36" s="64">
        <f>+IF(X36&lt;&gt;0,+(Y36/X36)*100,0)</f>
        <v>0</v>
      </c>
      <c r="AA36" s="65">
        <f>SUM(AA32:AA35)</f>
        <v>711000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11775416</v>
      </c>
      <c r="D5" s="16">
        <f>SUM(D6:D8)</f>
        <v>0</v>
      </c>
      <c r="E5" s="17">
        <f t="shared" si="0"/>
        <v>5644150</v>
      </c>
      <c r="F5" s="18">
        <f t="shared" si="0"/>
        <v>5644150</v>
      </c>
      <c r="G5" s="18">
        <f t="shared" si="0"/>
        <v>482695</v>
      </c>
      <c r="H5" s="18">
        <f t="shared" si="0"/>
        <v>747266</v>
      </c>
      <c r="I5" s="18">
        <f t="shared" si="0"/>
        <v>9184</v>
      </c>
      <c r="J5" s="18">
        <f t="shared" si="0"/>
        <v>1239145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1239145</v>
      </c>
      <c r="X5" s="18">
        <f t="shared" si="0"/>
        <v>758502</v>
      </c>
      <c r="Y5" s="18">
        <f t="shared" si="0"/>
        <v>480643</v>
      </c>
      <c r="Z5" s="4">
        <f>+IF(X5&lt;&gt;0,+(Y5/X5)*100,0)</f>
        <v>63.367400481475336</v>
      </c>
      <c r="AA5" s="16">
        <f>SUM(AA6:AA8)</f>
        <v>5644150</v>
      </c>
    </row>
    <row r="6" spans="1:27" ht="13.5">
      <c r="A6" s="5" t="s">
        <v>32</v>
      </c>
      <c r="B6" s="3"/>
      <c r="C6" s="19">
        <v>86917</v>
      </c>
      <c r="D6" s="19"/>
      <c r="E6" s="20">
        <v>113304</v>
      </c>
      <c r="F6" s="21">
        <v>113304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28251</v>
      </c>
      <c r="Y6" s="21">
        <v>-28251</v>
      </c>
      <c r="Z6" s="6">
        <v>-100</v>
      </c>
      <c r="AA6" s="28">
        <v>113304</v>
      </c>
    </row>
    <row r="7" spans="1:27" ht="13.5">
      <c r="A7" s="5" t="s">
        <v>33</v>
      </c>
      <c r="B7" s="3"/>
      <c r="C7" s="22">
        <v>2047225</v>
      </c>
      <c r="D7" s="22"/>
      <c r="E7" s="23">
        <v>2328247</v>
      </c>
      <c r="F7" s="24">
        <v>2328247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582000</v>
      </c>
      <c r="Y7" s="24">
        <v>-582000</v>
      </c>
      <c r="Z7" s="7">
        <v>-100</v>
      </c>
      <c r="AA7" s="29">
        <v>2328247</v>
      </c>
    </row>
    <row r="8" spans="1:27" ht="13.5">
      <c r="A8" s="5" t="s">
        <v>34</v>
      </c>
      <c r="B8" s="3"/>
      <c r="C8" s="19">
        <v>9641274</v>
      </c>
      <c r="D8" s="19"/>
      <c r="E8" s="20">
        <v>3202599</v>
      </c>
      <c r="F8" s="21">
        <v>3202599</v>
      </c>
      <c r="G8" s="21">
        <v>482695</v>
      </c>
      <c r="H8" s="21">
        <v>747266</v>
      </c>
      <c r="I8" s="21">
        <v>9184</v>
      </c>
      <c r="J8" s="21">
        <v>1239145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1239145</v>
      </c>
      <c r="X8" s="21">
        <v>148251</v>
      </c>
      <c r="Y8" s="21">
        <v>1090894</v>
      </c>
      <c r="Z8" s="6">
        <v>735.84</v>
      </c>
      <c r="AA8" s="28">
        <v>3202599</v>
      </c>
    </row>
    <row r="9" spans="1:27" ht="13.5">
      <c r="A9" s="2" t="s">
        <v>35</v>
      </c>
      <c r="B9" s="3"/>
      <c r="C9" s="16">
        <f aca="true" t="shared" si="1" ref="C9:Y9">SUM(C10:C14)</f>
        <v>15527745</v>
      </c>
      <c r="D9" s="16">
        <f>SUM(D10:D14)</f>
        <v>0</v>
      </c>
      <c r="E9" s="17">
        <f t="shared" si="1"/>
        <v>21186201</v>
      </c>
      <c r="F9" s="18">
        <f t="shared" si="1"/>
        <v>21186201</v>
      </c>
      <c r="G9" s="18">
        <f t="shared" si="1"/>
        <v>399070</v>
      </c>
      <c r="H9" s="18">
        <f t="shared" si="1"/>
        <v>562303</v>
      </c>
      <c r="I9" s="18">
        <f t="shared" si="1"/>
        <v>13818</v>
      </c>
      <c r="J9" s="18">
        <f t="shared" si="1"/>
        <v>975191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975191</v>
      </c>
      <c r="X9" s="18">
        <f t="shared" si="1"/>
        <v>5287248</v>
      </c>
      <c r="Y9" s="18">
        <f t="shared" si="1"/>
        <v>-4312057</v>
      </c>
      <c r="Z9" s="4">
        <f>+IF(X9&lt;&gt;0,+(Y9/X9)*100,0)</f>
        <v>-81.55579235171113</v>
      </c>
      <c r="AA9" s="30">
        <f>SUM(AA10:AA14)</f>
        <v>21186201</v>
      </c>
    </row>
    <row r="10" spans="1:27" ht="13.5">
      <c r="A10" s="5" t="s">
        <v>36</v>
      </c>
      <c r="B10" s="3"/>
      <c r="C10" s="19">
        <v>30801</v>
      </c>
      <c r="D10" s="19"/>
      <c r="E10" s="20">
        <v>125544</v>
      </c>
      <c r="F10" s="21">
        <v>125544</v>
      </c>
      <c r="G10" s="21"/>
      <c r="H10" s="21"/>
      <c r="I10" s="21">
        <v>13818</v>
      </c>
      <c r="J10" s="21">
        <v>13818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13818</v>
      </c>
      <c r="X10" s="21">
        <v>40749</v>
      </c>
      <c r="Y10" s="21">
        <v>-26931</v>
      </c>
      <c r="Z10" s="6">
        <v>-66.09</v>
      </c>
      <c r="AA10" s="28">
        <v>125544</v>
      </c>
    </row>
    <row r="11" spans="1:27" ht="13.5">
      <c r="A11" s="5" t="s">
        <v>37</v>
      </c>
      <c r="B11" s="3"/>
      <c r="C11" s="19">
        <v>15256902</v>
      </c>
      <c r="D11" s="19"/>
      <c r="E11" s="20">
        <v>20922559</v>
      </c>
      <c r="F11" s="21">
        <v>20922559</v>
      </c>
      <c r="G11" s="21">
        <v>399070</v>
      </c>
      <c r="H11" s="21">
        <v>562303</v>
      </c>
      <c r="I11" s="21"/>
      <c r="J11" s="21">
        <v>961373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961373</v>
      </c>
      <c r="X11" s="21">
        <v>5230749</v>
      </c>
      <c r="Y11" s="21">
        <v>-4269376</v>
      </c>
      <c r="Z11" s="6">
        <v>-81.62</v>
      </c>
      <c r="AA11" s="28">
        <v>20922559</v>
      </c>
    </row>
    <row r="12" spans="1:27" ht="13.5">
      <c r="A12" s="5" t="s">
        <v>38</v>
      </c>
      <c r="B12" s="3"/>
      <c r="C12" s="19">
        <v>8624</v>
      </c>
      <c r="D12" s="19"/>
      <c r="E12" s="20">
        <v>138098</v>
      </c>
      <c r="F12" s="21">
        <v>138098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15750</v>
      </c>
      <c r="Y12" s="21">
        <v>-15750</v>
      </c>
      <c r="Z12" s="6">
        <v>-100</v>
      </c>
      <c r="AA12" s="28">
        <v>138098</v>
      </c>
    </row>
    <row r="13" spans="1:27" ht="13.5">
      <c r="A13" s="5" t="s">
        <v>39</v>
      </c>
      <c r="B13" s="3"/>
      <c r="C13" s="19">
        <v>231418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1104802</v>
      </c>
      <c r="D15" s="16">
        <f>SUM(D16:D18)</f>
        <v>0</v>
      </c>
      <c r="E15" s="17">
        <f t="shared" si="2"/>
        <v>30966207</v>
      </c>
      <c r="F15" s="18">
        <f t="shared" si="2"/>
        <v>30966207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7741500</v>
      </c>
      <c r="Y15" s="18">
        <f t="shared" si="2"/>
        <v>-7741500</v>
      </c>
      <c r="Z15" s="4">
        <f>+IF(X15&lt;&gt;0,+(Y15/X15)*100,0)</f>
        <v>-100</v>
      </c>
      <c r="AA15" s="30">
        <f>SUM(AA16:AA18)</f>
        <v>30966207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1104802</v>
      </c>
      <c r="D17" s="19"/>
      <c r="E17" s="20">
        <v>30966207</v>
      </c>
      <c r="F17" s="21">
        <v>30966207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7741500</v>
      </c>
      <c r="Y17" s="21">
        <v>-7741500</v>
      </c>
      <c r="Z17" s="6">
        <v>-100</v>
      </c>
      <c r="AA17" s="28">
        <v>30966207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59661863</v>
      </c>
      <c r="D19" s="16">
        <f>SUM(D20:D23)</f>
        <v>0</v>
      </c>
      <c r="E19" s="17">
        <f t="shared" si="3"/>
        <v>3580442</v>
      </c>
      <c r="F19" s="18">
        <f t="shared" si="3"/>
        <v>3580442</v>
      </c>
      <c r="G19" s="18">
        <f t="shared" si="3"/>
        <v>1203657</v>
      </c>
      <c r="H19" s="18">
        <f t="shared" si="3"/>
        <v>1517598</v>
      </c>
      <c r="I19" s="18">
        <f t="shared" si="3"/>
        <v>9417</v>
      </c>
      <c r="J19" s="18">
        <f t="shared" si="3"/>
        <v>2730672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2730672</v>
      </c>
      <c r="X19" s="18">
        <f t="shared" si="3"/>
        <v>895002</v>
      </c>
      <c r="Y19" s="18">
        <f t="shared" si="3"/>
        <v>1835670</v>
      </c>
      <c r="Z19" s="4">
        <f>+IF(X19&lt;&gt;0,+(Y19/X19)*100,0)</f>
        <v>205.1023349668492</v>
      </c>
      <c r="AA19" s="30">
        <f>SUM(AA20:AA23)</f>
        <v>3580442</v>
      </c>
    </row>
    <row r="20" spans="1:27" ht="13.5">
      <c r="A20" s="5" t="s">
        <v>46</v>
      </c>
      <c r="B20" s="3"/>
      <c r="C20" s="19">
        <v>1588030</v>
      </c>
      <c r="D20" s="19"/>
      <c r="E20" s="20">
        <v>356960</v>
      </c>
      <c r="F20" s="21">
        <v>356960</v>
      </c>
      <c r="G20" s="21">
        <v>762897</v>
      </c>
      <c r="H20" s="21">
        <v>43479</v>
      </c>
      <c r="I20" s="21"/>
      <c r="J20" s="21">
        <v>806376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806376</v>
      </c>
      <c r="X20" s="21">
        <v>89250</v>
      </c>
      <c r="Y20" s="21">
        <v>717126</v>
      </c>
      <c r="Z20" s="6">
        <v>803.5</v>
      </c>
      <c r="AA20" s="28">
        <v>356960</v>
      </c>
    </row>
    <row r="21" spans="1:27" ht="13.5">
      <c r="A21" s="5" t="s">
        <v>47</v>
      </c>
      <c r="B21" s="3"/>
      <c r="C21" s="19">
        <v>25511668</v>
      </c>
      <c r="D21" s="19"/>
      <c r="E21" s="20">
        <v>944315</v>
      </c>
      <c r="F21" s="21">
        <v>944315</v>
      </c>
      <c r="G21" s="21">
        <v>440760</v>
      </c>
      <c r="H21" s="21">
        <v>293663</v>
      </c>
      <c r="I21" s="21">
        <v>9001</v>
      </c>
      <c r="J21" s="21">
        <v>743424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743424</v>
      </c>
      <c r="X21" s="21">
        <v>236001</v>
      </c>
      <c r="Y21" s="21">
        <v>507423</v>
      </c>
      <c r="Z21" s="6">
        <v>215.01</v>
      </c>
      <c r="AA21" s="28">
        <v>944315</v>
      </c>
    </row>
    <row r="22" spans="1:27" ht="13.5">
      <c r="A22" s="5" t="s">
        <v>48</v>
      </c>
      <c r="B22" s="3"/>
      <c r="C22" s="22">
        <v>16113005</v>
      </c>
      <c r="D22" s="22"/>
      <c r="E22" s="23">
        <v>17302</v>
      </c>
      <c r="F22" s="24">
        <v>17302</v>
      </c>
      <c r="G22" s="24"/>
      <c r="H22" s="24">
        <v>10000</v>
      </c>
      <c r="I22" s="24">
        <v>416</v>
      </c>
      <c r="J22" s="24">
        <v>10416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10416</v>
      </c>
      <c r="X22" s="24">
        <v>4251</v>
      </c>
      <c r="Y22" s="24">
        <v>6165</v>
      </c>
      <c r="Z22" s="7">
        <v>145.02</v>
      </c>
      <c r="AA22" s="29">
        <v>17302</v>
      </c>
    </row>
    <row r="23" spans="1:27" ht="13.5">
      <c r="A23" s="5" t="s">
        <v>49</v>
      </c>
      <c r="B23" s="3"/>
      <c r="C23" s="19">
        <v>16449160</v>
      </c>
      <c r="D23" s="19"/>
      <c r="E23" s="20">
        <v>2261865</v>
      </c>
      <c r="F23" s="21">
        <v>2261865</v>
      </c>
      <c r="G23" s="21"/>
      <c r="H23" s="21">
        <v>1170456</v>
      </c>
      <c r="I23" s="21"/>
      <c r="J23" s="21">
        <v>1170456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1170456</v>
      </c>
      <c r="X23" s="21">
        <v>565500</v>
      </c>
      <c r="Y23" s="21">
        <v>604956</v>
      </c>
      <c r="Z23" s="6">
        <v>106.98</v>
      </c>
      <c r="AA23" s="28">
        <v>2261865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661749</v>
      </c>
      <c r="Y24" s="18">
        <v>-661749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88069826</v>
      </c>
      <c r="D25" s="50">
        <f>+D5+D9+D15+D19+D24</f>
        <v>0</v>
      </c>
      <c r="E25" s="51">
        <f t="shared" si="4"/>
        <v>61377000</v>
      </c>
      <c r="F25" s="52">
        <f t="shared" si="4"/>
        <v>61377000</v>
      </c>
      <c r="G25" s="52">
        <f t="shared" si="4"/>
        <v>2085422</v>
      </c>
      <c r="H25" s="52">
        <f t="shared" si="4"/>
        <v>2827167</v>
      </c>
      <c r="I25" s="52">
        <f t="shared" si="4"/>
        <v>32419</v>
      </c>
      <c r="J25" s="52">
        <f t="shared" si="4"/>
        <v>4945008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4945008</v>
      </c>
      <c r="X25" s="52">
        <f t="shared" si="4"/>
        <v>15344001</v>
      </c>
      <c r="Y25" s="52">
        <f t="shared" si="4"/>
        <v>-10398993</v>
      </c>
      <c r="Z25" s="53">
        <f>+IF(X25&lt;&gt;0,+(Y25/X25)*100,0)</f>
        <v>-67.77236914935028</v>
      </c>
      <c r="AA25" s="54">
        <f>+AA5+AA9+AA15+AA19+AA24</f>
        <v>61377000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78331919</v>
      </c>
      <c r="D28" s="19"/>
      <c r="E28" s="20">
        <v>56677000</v>
      </c>
      <c r="F28" s="21">
        <v>56677000</v>
      </c>
      <c r="G28" s="21">
        <v>2085422</v>
      </c>
      <c r="H28" s="21">
        <v>2154053</v>
      </c>
      <c r="I28" s="21"/>
      <c r="J28" s="21">
        <v>4239475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4239475</v>
      </c>
      <c r="X28" s="21"/>
      <c r="Y28" s="21">
        <v>4239475</v>
      </c>
      <c r="Z28" s="6"/>
      <c r="AA28" s="19">
        <v>56677000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78331919</v>
      </c>
      <c r="D32" s="25">
        <f>SUM(D28:D31)</f>
        <v>0</v>
      </c>
      <c r="E32" s="26">
        <f t="shared" si="5"/>
        <v>56677000</v>
      </c>
      <c r="F32" s="27">
        <f t="shared" si="5"/>
        <v>56677000</v>
      </c>
      <c r="G32" s="27">
        <f t="shared" si="5"/>
        <v>2085422</v>
      </c>
      <c r="H32" s="27">
        <f t="shared" si="5"/>
        <v>2154053</v>
      </c>
      <c r="I32" s="27">
        <f t="shared" si="5"/>
        <v>0</v>
      </c>
      <c r="J32" s="27">
        <f t="shared" si="5"/>
        <v>4239475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4239475</v>
      </c>
      <c r="X32" s="27">
        <f t="shared" si="5"/>
        <v>0</v>
      </c>
      <c r="Y32" s="27">
        <f t="shared" si="5"/>
        <v>4239475</v>
      </c>
      <c r="Z32" s="13">
        <f>+IF(X32&lt;&gt;0,+(Y32/X32)*100,0)</f>
        <v>0</v>
      </c>
      <c r="AA32" s="31">
        <f>SUM(AA28:AA31)</f>
        <v>56677000</v>
      </c>
    </row>
    <row r="33" spans="1:27" ht="13.5">
      <c r="A33" s="59" t="s">
        <v>59</v>
      </c>
      <c r="B33" s="3" t="s">
        <v>60</v>
      </c>
      <c r="C33" s="19">
        <v>9737907</v>
      </c>
      <c r="D33" s="19"/>
      <c r="E33" s="20">
        <v>4700000</v>
      </c>
      <c r="F33" s="21">
        <v>4700000</v>
      </c>
      <c r="G33" s="21"/>
      <c r="H33" s="21">
        <v>673114</v>
      </c>
      <c r="I33" s="21">
        <v>32419</v>
      </c>
      <c r="J33" s="21">
        <v>705533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705533</v>
      </c>
      <c r="X33" s="21"/>
      <c r="Y33" s="21">
        <v>705533</v>
      </c>
      <c r="Z33" s="6"/>
      <c r="AA33" s="28">
        <v>4700000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88069826</v>
      </c>
      <c r="D36" s="61">
        <f>SUM(D32:D35)</f>
        <v>0</v>
      </c>
      <c r="E36" s="62">
        <f t="shared" si="6"/>
        <v>61377000</v>
      </c>
      <c r="F36" s="63">
        <f t="shared" si="6"/>
        <v>61377000</v>
      </c>
      <c r="G36" s="63">
        <f t="shared" si="6"/>
        <v>2085422</v>
      </c>
      <c r="H36" s="63">
        <f t="shared" si="6"/>
        <v>2827167</v>
      </c>
      <c r="I36" s="63">
        <f t="shared" si="6"/>
        <v>32419</v>
      </c>
      <c r="J36" s="63">
        <f t="shared" si="6"/>
        <v>4945008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4945008</v>
      </c>
      <c r="X36" s="63">
        <f t="shared" si="6"/>
        <v>0</v>
      </c>
      <c r="Y36" s="63">
        <f t="shared" si="6"/>
        <v>4945008</v>
      </c>
      <c r="Z36" s="64">
        <f>+IF(X36&lt;&gt;0,+(Y36/X36)*100,0)</f>
        <v>0</v>
      </c>
      <c r="AA36" s="65">
        <f>SUM(AA32:AA35)</f>
        <v>61377000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14727661</v>
      </c>
      <c r="F9" s="18">
        <f t="shared" si="1"/>
        <v>14727661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1806999</v>
      </c>
      <c r="Y9" s="18">
        <f t="shared" si="1"/>
        <v>-1806999</v>
      </c>
      <c r="Z9" s="4">
        <f>+IF(X9&lt;&gt;0,+(Y9/X9)*100,0)</f>
        <v>-100</v>
      </c>
      <c r="AA9" s="30">
        <f>SUM(AA10:AA14)</f>
        <v>14727661</v>
      </c>
    </row>
    <row r="10" spans="1:27" ht="13.5">
      <c r="A10" s="5" t="s">
        <v>36</v>
      </c>
      <c r="B10" s="3"/>
      <c r="C10" s="19"/>
      <c r="D10" s="19"/>
      <c r="E10" s="20">
        <v>14727661</v>
      </c>
      <c r="F10" s="21">
        <v>14727661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14727661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1806999</v>
      </c>
      <c r="Y11" s="21">
        <v>-1806999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5290000</v>
      </c>
      <c r="F15" s="18">
        <f t="shared" si="2"/>
        <v>5290000</v>
      </c>
      <c r="G15" s="18">
        <f t="shared" si="2"/>
        <v>1035635</v>
      </c>
      <c r="H15" s="18">
        <f t="shared" si="2"/>
        <v>0</v>
      </c>
      <c r="I15" s="18">
        <f t="shared" si="2"/>
        <v>1354602</v>
      </c>
      <c r="J15" s="18">
        <f t="shared" si="2"/>
        <v>2390237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2390237</v>
      </c>
      <c r="X15" s="18">
        <f t="shared" si="2"/>
        <v>1320000</v>
      </c>
      <c r="Y15" s="18">
        <f t="shared" si="2"/>
        <v>1070237</v>
      </c>
      <c r="Z15" s="4">
        <f>+IF(X15&lt;&gt;0,+(Y15/X15)*100,0)</f>
        <v>81.0785606060606</v>
      </c>
      <c r="AA15" s="30">
        <f>SUM(AA16:AA18)</f>
        <v>5290000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7589</v>
      </c>
      <c r="H16" s="21"/>
      <c r="I16" s="21">
        <v>1354602</v>
      </c>
      <c r="J16" s="21">
        <v>1362191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1362191</v>
      </c>
      <c r="X16" s="21"/>
      <c r="Y16" s="21">
        <v>1362191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5290000</v>
      </c>
      <c r="F17" s="21">
        <v>5290000</v>
      </c>
      <c r="G17" s="21">
        <v>1028046</v>
      </c>
      <c r="H17" s="21"/>
      <c r="I17" s="21"/>
      <c r="J17" s="21">
        <v>1028046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1028046</v>
      </c>
      <c r="X17" s="21">
        <v>1320000</v>
      </c>
      <c r="Y17" s="21">
        <v>-291954</v>
      </c>
      <c r="Z17" s="6">
        <v>-22.12</v>
      </c>
      <c r="AA17" s="28">
        <v>5290000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57662000</v>
      </c>
      <c r="F19" s="18">
        <f t="shared" si="3"/>
        <v>57662000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14415495</v>
      </c>
      <c r="Y19" s="18">
        <f t="shared" si="3"/>
        <v>-14415495</v>
      </c>
      <c r="Z19" s="4">
        <f>+IF(X19&lt;&gt;0,+(Y19/X19)*100,0)</f>
        <v>-100</v>
      </c>
      <c r="AA19" s="30">
        <f>SUM(AA20:AA23)</f>
        <v>57662000</v>
      </c>
    </row>
    <row r="20" spans="1:27" ht="13.5">
      <c r="A20" s="5" t="s">
        <v>46</v>
      </c>
      <c r="B20" s="3"/>
      <c r="C20" s="19"/>
      <c r="D20" s="19"/>
      <c r="E20" s="20">
        <v>893000</v>
      </c>
      <c r="F20" s="21">
        <v>893000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223248</v>
      </c>
      <c r="Y20" s="21">
        <v>-223248</v>
      </c>
      <c r="Z20" s="6">
        <v>-100</v>
      </c>
      <c r="AA20" s="28">
        <v>893000</v>
      </c>
    </row>
    <row r="21" spans="1:27" ht="13.5">
      <c r="A21" s="5" t="s">
        <v>47</v>
      </c>
      <c r="B21" s="3"/>
      <c r="C21" s="19"/>
      <c r="D21" s="19"/>
      <c r="E21" s="20">
        <v>30800000</v>
      </c>
      <c r="F21" s="21">
        <v>30800000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7699998</v>
      </c>
      <c r="Y21" s="21">
        <v>-7699998</v>
      </c>
      <c r="Z21" s="6">
        <v>-100</v>
      </c>
      <c r="AA21" s="28">
        <v>30800000</v>
      </c>
    </row>
    <row r="22" spans="1:27" ht="13.5">
      <c r="A22" s="5" t="s">
        <v>48</v>
      </c>
      <c r="B22" s="3"/>
      <c r="C22" s="22"/>
      <c r="D22" s="22"/>
      <c r="E22" s="23">
        <v>25969000</v>
      </c>
      <c r="F22" s="24">
        <v>25969000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6492249</v>
      </c>
      <c r="Y22" s="24">
        <v>-6492249</v>
      </c>
      <c r="Z22" s="7">
        <v>-100</v>
      </c>
      <c r="AA22" s="29">
        <v>25969000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1924286</v>
      </c>
      <c r="F24" s="18">
        <v>1924286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1731000</v>
      </c>
      <c r="Y24" s="18">
        <v>-1731000</v>
      </c>
      <c r="Z24" s="4">
        <v>-100</v>
      </c>
      <c r="AA24" s="30">
        <v>1924286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79603947</v>
      </c>
      <c r="F25" s="52">
        <f t="shared" si="4"/>
        <v>79603947</v>
      </c>
      <c r="G25" s="52">
        <f t="shared" si="4"/>
        <v>1035635</v>
      </c>
      <c r="H25" s="52">
        <f t="shared" si="4"/>
        <v>0</v>
      </c>
      <c r="I25" s="52">
        <f t="shared" si="4"/>
        <v>1354602</v>
      </c>
      <c r="J25" s="52">
        <f t="shared" si="4"/>
        <v>2390237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2390237</v>
      </c>
      <c r="X25" s="52">
        <f t="shared" si="4"/>
        <v>19273494</v>
      </c>
      <c r="Y25" s="52">
        <f t="shared" si="4"/>
        <v>-16883257</v>
      </c>
      <c r="Z25" s="53">
        <f>+IF(X25&lt;&gt;0,+(Y25/X25)*100,0)</f>
        <v>-87.59832026305142</v>
      </c>
      <c r="AA25" s="54">
        <f>+AA5+AA9+AA15+AA19+AA24</f>
        <v>79603947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72103947</v>
      </c>
      <c r="F28" s="21">
        <v>72103947</v>
      </c>
      <c r="G28" s="21">
        <v>1028046</v>
      </c>
      <c r="H28" s="21"/>
      <c r="I28" s="21">
        <v>960484</v>
      </c>
      <c r="J28" s="21">
        <v>1988530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1988530</v>
      </c>
      <c r="X28" s="21"/>
      <c r="Y28" s="21">
        <v>1988530</v>
      </c>
      <c r="Z28" s="6"/>
      <c r="AA28" s="19">
        <v>72103947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72103947</v>
      </c>
      <c r="F32" s="27">
        <f t="shared" si="5"/>
        <v>72103947</v>
      </c>
      <c r="G32" s="27">
        <f t="shared" si="5"/>
        <v>1028046</v>
      </c>
      <c r="H32" s="27">
        <f t="shared" si="5"/>
        <v>0</v>
      </c>
      <c r="I32" s="27">
        <f t="shared" si="5"/>
        <v>960484</v>
      </c>
      <c r="J32" s="27">
        <f t="shared" si="5"/>
        <v>1988530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1988530</v>
      </c>
      <c r="X32" s="27">
        <f t="shared" si="5"/>
        <v>0</v>
      </c>
      <c r="Y32" s="27">
        <f t="shared" si="5"/>
        <v>1988530</v>
      </c>
      <c r="Z32" s="13">
        <f>+IF(X32&lt;&gt;0,+(Y32/X32)*100,0)</f>
        <v>0</v>
      </c>
      <c r="AA32" s="31">
        <f>SUM(AA28:AA31)</f>
        <v>72103947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7500000</v>
      </c>
      <c r="F35" s="21">
        <v>7500000</v>
      </c>
      <c r="G35" s="21">
        <v>7589</v>
      </c>
      <c r="H35" s="21"/>
      <c r="I35" s="21">
        <v>394118</v>
      </c>
      <c r="J35" s="21">
        <v>401707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401707</v>
      </c>
      <c r="X35" s="21"/>
      <c r="Y35" s="21">
        <v>401707</v>
      </c>
      <c r="Z35" s="6"/>
      <c r="AA35" s="28">
        <v>7500000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79603947</v>
      </c>
      <c r="F36" s="63">
        <f t="shared" si="6"/>
        <v>79603947</v>
      </c>
      <c r="G36" s="63">
        <f t="shared" si="6"/>
        <v>1035635</v>
      </c>
      <c r="H36" s="63">
        <f t="shared" si="6"/>
        <v>0</v>
      </c>
      <c r="I36" s="63">
        <f t="shared" si="6"/>
        <v>1354602</v>
      </c>
      <c r="J36" s="63">
        <f t="shared" si="6"/>
        <v>2390237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2390237</v>
      </c>
      <c r="X36" s="63">
        <f t="shared" si="6"/>
        <v>0</v>
      </c>
      <c r="Y36" s="63">
        <f t="shared" si="6"/>
        <v>2390237</v>
      </c>
      <c r="Z36" s="64">
        <f>+IF(X36&lt;&gt;0,+(Y36/X36)*100,0)</f>
        <v>0</v>
      </c>
      <c r="AA36" s="65">
        <f>SUM(AA32:AA35)</f>
        <v>79603947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835000</v>
      </c>
      <c r="F5" s="18">
        <f t="shared" si="0"/>
        <v>835000</v>
      </c>
      <c r="G5" s="18">
        <f t="shared" si="0"/>
        <v>2631</v>
      </c>
      <c r="H5" s="18">
        <f t="shared" si="0"/>
        <v>664452</v>
      </c>
      <c r="I5" s="18">
        <f t="shared" si="0"/>
        <v>73318</v>
      </c>
      <c r="J5" s="18">
        <f t="shared" si="0"/>
        <v>740401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740401</v>
      </c>
      <c r="X5" s="18">
        <f t="shared" si="0"/>
        <v>0</v>
      </c>
      <c r="Y5" s="18">
        <f t="shared" si="0"/>
        <v>740401</v>
      </c>
      <c r="Z5" s="4">
        <f>+IF(X5&lt;&gt;0,+(Y5/X5)*100,0)</f>
        <v>0</v>
      </c>
      <c r="AA5" s="16">
        <f>SUM(AA6:AA8)</f>
        <v>835000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835000</v>
      </c>
      <c r="F7" s="24">
        <v>835000</v>
      </c>
      <c r="G7" s="24">
        <v>1681</v>
      </c>
      <c r="H7" s="24">
        <v>664452</v>
      </c>
      <c r="I7" s="24">
        <v>73318</v>
      </c>
      <c r="J7" s="24">
        <v>739451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739451</v>
      </c>
      <c r="X7" s="24"/>
      <c r="Y7" s="24">
        <v>739451</v>
      </c>
      <c r="Z7" s="7"/>
      <c r="AA7" s="29">
        <v>835000</v>
      </c>
    </row>
    <row r="8" spans="1:27" ht="13.5">
      <c r="A8" s="5" t="s">
        <v>34</v>
      </c>
      <c r="B8" s="3"/>
      <c r="C8" s="19"/>
      <c r="D8" s="19"/>
      <c r="E8" s="20"/>
      <c r="F8" s="21"/>
      <c r="G8" s="21">
        <v>950</v>
      </c>
      <c r="H8" s="21"/>
      <c r="I8" s="21"/>
      <c r="J8" s="21">
        <v>950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950</v>
      </c>
      <c r="X8" s="21"/>
      <c r="Y8" s="21">
        <v>950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10294655</v>
      </c>
      <c r="F9" s="18">
        <f t="shared" si="1"/>
        <v>10294655</v>
      </c>
      <c r="G9" s="18">
        <f t="shared" si="1"/>
        <v>210499</v>
      </c>
      <c r="H9" s="18">
        <f t="shared" si="1"/>
        <v>53416</v>
      </c>
      <c r="I9" s="18">
        <f t="shared" si="1"/>
        <v>0</v>
      </c>
      <c r="J9" s="18">
        <f t="shared" si="1"/>
        <v>263915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263915</v>
      </c>
      <c r="X9" s="18">
        <f t="shared" si="1"/>
        <v>0</v>
      </c>
      <c r="Y9" s="18">
        <f t="shared" si="1"/>
        <v>263915</v>
      </c>
      <c r="Z9" s="4">
        <f>+IF(X9&lt;&gt;0,+(Y9/X9)*100,0)</f>
        <v>0</v>
      </c>
      <c r="AA9" s="30">
        <f>SUM(AA10:AA14)</f>
        <v>10294655</v>
      </c>
    </row>
    <row r="10" spans="1:27" ht="13.5">
      <c r="A10" s="5" t="s">
        <v>36</v>
      </c>
      <c r="B10" s="3"/>
      <c r="C10" s="19"/>
      <c r="D10" s="19"/>
      <c r="E10" s="20">
        <v>5015000</v>
      </c>
      <c r="F10" s="21">
        <v>5015000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5015000</v>
      </c>
    </row>
    <row r="11" spans="1:27" ht="13.5">
      <c r="A11" s="5" t="s">
        <v>37</v>
      </c>
      <c r="B11" s="3"/>
      <c r="C11" s="19"/>
      <c r="D11" s="19"/>
      <c r="E11" s="20">
        <v>5279655</v>
      </c>
      <c r="F11" s="21">
        <v>5279655</v>
      </c>
      <c r="G11" s="21">
        <v>210499</v>
      </c>
      <c r="H11" s="21">
        <v>53416</v>
      </c>
      <c r="I11" s="21"/>
      <c r="J11" s="21">
        <v>263915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263915</v>
      </c>
      <c r="X11" s="21"/>
      <c r="Y11" s="21">
        <v>263915</v>
      </c>
      <c r="Z11" s="6"/>
      <c r="AA11" s="28">
        <v>5279655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9463142</v>
      </c>
      <c r="F15" s="18">
        <f t="shared" si="2"/>
        <v>9463142</v>
      </c>
      <c r="G15" s="18">
        <f t="shared" si="2"/>
        <v>0</v>
      </c>
      <c r="H15" s="18">
        <f t="shared" si="2"/>
        <v>1389592</v>
      </c>
      <c r="I15" s="18">
        <f t="shared" si="2"/>
        <v>1077670</v>
      </c>
      <c r="J15" s="18">
        <f t="shared" si="2"/>
        <v>2467262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2467262</v>
      </c>
      <c r="X15" s="18">
        <f t="shared" si="2"/>
        <v>0</v>
      </c>
      <c r="Y15" s="18">
        <f t="shared" si="2"/>
        <v>2467262</v>
      </c>
      <c r="Z15" s="4">
        <f>+IF(X15&lt;&gt;0,+(Y15/X15)*100,0)</f>
        <v>0</v>
      </c>
      <c r="AA15" s="30">
        <f>SUM(AA16:AA18)</f>
        <v>9463142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9463142</v>
      </c>
      <c r="F17" s="21">
        <v>9463142</v>
      </c>
      <c r="G17" s="21"/>
      <c r="H17" s="21">
        <v>1389592</v>
      </c>
      <c r="I17" s="21">
        <v>1077670</v>
      </c>
      <c r="J17" s="21">
        <v>2467262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2467262</v>
      </c>
      <c r="X17" s="21"/>
      <c r="Y17" s="21">
        <v>2467262</v>
      </c>
      <c r="Z17" s="6"/>
      <c r="AA17" s="28">
        <v>9463142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40429203</v>
      </c>
      <c r="F19" s="18">
        <f t="shared" si="3"/>
        <v>40429203</v>
      </c>
      <c r="G19" s="18">
        <f t="shared" si="3"/>
        <v>407305</v>
      </c>
      <c r="H19" s="18">
        <f t="shared" si="3"/>
        <v>1388463</v>
      </c>
      <c r="I19" s="18">
        <f t="shared" si="3"/>
        <v>613204</v>
      </c>
      <c r="J19" s="18">
        <f t="shared" si="3"/>
        <v>2408972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2408972</v>
      </c>
      <c r="X19" s="18">
        <f t="shared" si="3"/>
        <v>0</v>
      </c>
      <c r="Y19" s="18">
        <f t="shared" si="3"/>
        <v>2408972</v>
      </c>
      <c r="Z19" s="4">
        <f>+IF(X19&lt;&gt;0,+(Y19/X19)*100,0)</f>
        <v>0</v>
      </c>
      <c r="AA19" s="30">
        <f>SUM(AA20:AA23)</f>
        <v>40429203</v>
      </c>
    </row>
    <row r="20" spans="1:27" ht="13.5">
      <c r="A20" s="5" t="s">
        <v>46</v>
      </c>
      <c r="B20" s="3"/>
      <c r="C20" s="19"/>
      <c r="D20" s="19"/>
      <c r="E20" s="20">
        <v>6100000</v>
      </c>
      <c r="F20" s="21">
        <v>6100000</v>
      </c>
      <c r="G20" s="21">
        <v>27250</v>
      </c>
      <c r="H20" s="21"/>
      <c r="I20" s="21"/>
      <c r="J20" s="21">
        <v>27250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27250</v>
      </c>
      <c r="X20" s="21"/>
      <c r="Y20" s="21">
        <v>27250</v>
      </c>
      <c r="Z20" s="6"/>
      <c r="AA20" s="28">
        <v>6100000</v>
      </c>
    </row>
    <row r="21" spans="1:27" ht="13.5">
      <c r="A21" s="5" t="s">
        <v>47</v>
      </c>
      <c r="B21" s="3"/>
      <c r="C21" s="19"/>
      <c r="D21" s="19"/>
      <c r="E21" s="20">
        <v>25378167</v>
      </c>
      <c r="F21" s="21">
        <v>25378167</v>
      </c>
      <c r="G21" s="21">
        <v>380055</v>
      </c>
      <c r="H21" s="21">
        <v>1247411</v>
      </c>
      <c r="I21" s="21">
        <v>110069</v>
      </c>
      <c r="J21" s="21">
        <v>1737535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1737535</v>
      </c>
      <c r="X21" s="21"/>
      <c r="Y21" s="21">
        <v>1737535</v>
      </c>
      <c r="Z21" s="6"/>
      <c r="AA21" s="28">
        <v>25378167</v>
      </c>
    </row>
    <row r="22" spans="1:27" ht="13.5">
      <c r="A22" s="5" t="s">
        <v>48</v>
      </c>
      <c r="B22" s="3"/>
      <c r="C22" s="22"/>
      <c r="D22" s="22"/>
      <c r="E22" s="23">
        <v>6787409</v>
      </c>
      <c r="F22" s="24">
        <v>6787409</v>
      </c>
      <c r="G22" s="24"/>
      <c r="H22" s="24"/>
      <c r="I22" s="24">
        <v>500665</v>
      </c>
      <c r="J22" s="24">
        <v>500665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500665</v>
      </c>
      <c r="X22" s="24"/>
      <c r="Y22" s="24">
        <v>500665</v>
      </c>
      <c r="Z22" s="7"/>
      <c r="AA22" s="29">
        <v>6787409</v>
      </c>
    </row>
    <row r="23" spans="1:27" ht="13.5">
      <c r="A23" s="5" t="s">
        <v>49</v>
      </c>
      <c r="B23" s="3"/>
      <c r="C23" s="19"/>
      <c r="D23" s="19"/>
      <c r="E23" s="20">
        <v>2163627</v>
      </c>
      <c r="F23" s="21">
        <v>2163627</v>
      </c>
      <c r="G23" s="21"/>
      <c r="H23" s="21">
        <v>141052</v>
      </c>
      <c r="I23" s="21">
        <v>2470</v>
      </c>
      <c r="J23" s="21">
        <v>143522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143522</v>
      </c>
      <c r="X23" s="21"/>
      <c r="Y23" s="21">
        <v>143522</v>
      </c>
      <c r="Z23" s="6"/>
      <c r="AA23" s="28">
        <v>2163627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61022000</v>
      </c>
      <c r="F25" s="52">
        <f t="shared" si="4"/>
        <v>61022000</v>
      </c>
      <c r="G25" s="52">
        <f t="shared" si="4"/>
        <v>620435</v>
      </c>
      <c r="H25" s="52">
        <f t="shared" si="4"/>
        <v>3495923</v>
      </c>
      <c r="I25" s="52">
        <f t="shared" si="4"/>
        <v>1764192</v>
      </c>
      <c r="J25" s="52">
        <f t="shared" si="4"/>
        <v>5880550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5880550</v>
      </c>
      <c r="X25" s="52">
        <f t="shared" si="4"/>
        <v>0</v>
      </c>
      <c r="Y25" s="52">
        <f t="shared" si="4"/>
        <v>5880550</v>
      </c>
      <c r="Z25" s="53">
        <f>+IF(X25&lt;&gt;0,+(Y25/X25)*100,0)</f>
        <v>0</v>
      </c>
      <c r="AA25" s="54">
        <f>+AA5+AA9+AA15+AA19+AA24</f>
        <v>61022000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58372000</v>
      </c>
      <c r="F28" s="21">
        <v>58372000</v>
      </c>
      <c r="G28" s="21">
        <v>590554</v>
      </c>
      <c r="H28" s="21">
        <v>2811221</v>
      </c>
      <c r="I28" s="21">
        <v>1609186</v>
      </c>
      <c r="J28" s="21">
        <v>5010961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5010961</v>
      </c>
      <c r="X28" s="21"/>
      <c r="Y28" s="21">
        <v>5010961</v>
      </c>
      <c r="Z28" s="6"/>
      <c r="AA28" s="19">
        <v>58372000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58372000</v>
      </c>
      <c r="F32" s="27">
        <f t="shared" si="5"/>
        <v>58372000</v>
      </c>
      <c r="G32" s="27">
        <f t="shared" si="5"/>
        <v>590554</v>
      </c>
      <c r="H32" s="27">
        <f t="shared" si="5"/>
        <v>2811221</v>
      </c>
      <c r="I32" s="27">
        <f t="shared" si="5"/>
        <v>1609186</v>
      </c>
      <c r="J32" s="27">
        <f t="shared" si="5"/>
        <v>5010961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5010961</v>
      </c>
      <c r="X32" s="27">
        <f t="shared" si="5"/>
        <v>0</v>
      </c>
      <c r="Y32" s="27">
        <f t="shared" si="5"/>
        <v>5010961</v>
      </c>
      <c r="Z32" s="13">
        <f>+IF(X32&lt;&gt;0,+(Y32/X32)*100,0)</f>
        <v>0</v>
      </c>
      <c r="AA32" s="31">
        <f>SUM(AA28:AA31)</f>
        <v>58372000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2650000</v>
      </c>
      <c r="F35" s="21">
        <v>2650000</v>
      </c>
      <c r="G35" s="21">
        <v>29881</v>
      </c>
      <c r="H35" s="21">
        <v>684702</v>
      </c>
      <c r="I35" s="21">
        <v>155006</v>
      </c>
      <c r="J35" s="21">
        <v>869589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869589</v>
      </c>
      <c r="X35" s="21"/>
      <c r="Y35" s="21">
        <v>869589</v>
      </c>
      <c r="Z35" s="6"/>
      <c r="AA35" s="28">
        <v>2650000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61022000</v>
      </c>
      <c r="F36" s="63">
        <f t="shared" si="6"/>
        <v>61022000</v>
      </c>
      <c r="G36" s="63">
        <f t="shared" si="6"/>
        <v>620435</v>
      </c>
      <c r="H36" s="63">
        <f t="shared" si="6"/>
        <v>3495923</v>
      </c>
      <c r="I36" s="63">
        <f t="shared" si="6"/>
        <v>1764192</v>
      </c>
      <c r="J36" s="63">
        <f t="shared" si="6"/>
        <v>5880550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5880550</v>
      </c>
      <c r="X36" s="63">
        <f t="shared" si="6"/>
        <v>0</v>
      </c>
      <c r="Y36" s="63">
        <f t="shared" si="6"/>
        <v>5880550</v>
      </c>
      <c r="Z36" s="64">
        <f>+IF(X36&lt;&gt;0,+(Y36/X36)*100,0)</f>
        <v>0</v>
      </c>
      <c r="AA36" s="65">
        <f>SUM(AA32:AA35)</f>
        <v>61022000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5866234</v>
      </c>
      <c r="D5" s="16">
        <f>SUM(D6:D8)</f>
        <v>0</v>
      </c>
      <c r="E5" s="17">
        <f t="shared" si="0"/>
        <v>25000000</v>
      </c>
      <c r="F5" s="18">
        <f t="shared" si="0"/>
        <v>25000000</v>
      </c>
      <c r="G5" s="18">
        <f t="shared" si="0"/>
        <v>34600</v>
      </c>
      <c r="H5" s="18">
        <f t="shared" si="0"/>
        <v>0</v>
      </c>
      <c r="I5" s="18">
        <f t="shared" si="0"/>
        <v>339062</v>
      </c>
      <c r="J5" s="18">
        <f t="shared" si="0"/>
        <v>373662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373662</v>
      </c>
      <c r="X5" s="18">
        <f t="shared" si="0"/>
        <v>4641823</v>
      </c>
      <c r="Y5" s="18">
        <f t="shared" si="0"/>
        <v>-4268161</v>
      </c>
      <c r="Z5" s="4">
        <f>+IF(X5&lt;&gt;0,+(Y5/X5)*100,0)</f>
        <v>-91.95010236280014</v>
      </c>
      <c r="AA5" s="16">
        <f>SUM(AA6:AA8)</f>
        <v>25000000</v>
      </c>
    </row>
    <row r="6" spans="1:27" ht="13.5">
      <c r="A6" s="5" t="s">
        <v>32</v>
      </c>
      <c r="B6" s="3"/>
      <c r="C6" s="19">
        <v>5866234</v>
      </c>
      <c r="D6" s="19"/>
      <c r="E6" s="20">
        <v>25000000</v>
      </c>
      <c r="F6" s="21">
        <v>25000000</v>
      </c>
      <c r="G6" s="21">
        <v>34600</v>
      </c>
      <c r="H6" s="21"/>
      <c r="I6" s="21">
        <v>339062</v>
      </c>
      <c r="J6" s="21">
        <v>373662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373662</v>
      </c>
      <c r="X6" s="21">
        <v>4641823</v>
      </c>
      <c r="Y6" s="21">
        <v>-4268161</v>
      </c>
      <c r="Z6" s="6">
        <v>-91.95</v>
      </c>
      <c r="AA6" s="28">
        <v>25000000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31772535</v>
      </c>
      <c r="D9" s="16">
        <f>SUM(D10:D14)</f>
        <v>0</v>
      </c>
      <c r="E9" s="17">
        <f t="shared" si="1"/>
        <v>35799406</v>
      </c>
      <c r="F9" s="18">
        <f t="shared" si="1"/>
        <v>35799406</v>
      </c>
      <c r="G9" s="18">
        <f t="shared" si="1"/>
        <v>1778333</v>
      </c>
      <c r="H9" s="18">
        <f t="shared" si="1"/>
        <v>1120111</v>
      </c>
      <c r="I9" s="18">
        <f t="shared" si="1"/>
        <v>263059</v>
      </c>
      <c r="J9" s="18">
        <f t="shared" si="1"/>
        <v>3161503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3161503</v>
      </c>
      <c r="X9" s="18">
        <f t="shared" si="1"/>
        <v>7362458</v>
      </c>
      <c r="Y9" s="18">
        <f t="shared" si="1"/>
        <v>-4200955</v>
      </c>
      <c r="Z9" s="4">
        <f>+IF(X9&lt;&gt;0,+(Y9/X9)*100,0)</f>
        <v>-57.05913704363407</v>
      </c>
      <c r="AA9" s="30">
        <f>SUM(AA10:AA14)</f>
        <v>35799406</v>
      </c>
    </row>
    <row r="10" spans="1:27" ht="13.5">
      <c r="A10" s="5" t="s">
        <v>36</v>
      </c>
      <c r="B10" s="3"/>
      <c r="C10" s="19">
        <v>21065226</v>
      </c>
      <c r="D10" s="19"/>
      <c r="E10" s="20">
        <v>15474030</v>
      </c>
      <c r="F10" s="21">
        <v>15474030</v>
      </c>
      <c r="G10" s="21">
        <v>1778333</v>
      </c>
      <c r="H10" s="21">
        <v>62119</v>
      </c>
      <c r="I10" s="21">
        <v>263059</v>
      </c>
      <c r="J10" s="21">
        <v>2103511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2103511</v>
      </c>
      <c r="X10" s="21">
        <v>4100000</v>
      </c>
      <c r="Y10" s="21">
        <v>-1996489</v>
      </c>
      <c r="Z10" s="6">
        <v>-48.69</v>
      </c>
      <c r="AA10" s="28">
        <v>15474030</v>
      </c>
    </row>
    <row r="11" spans="1:27" ht="13.5">
      <c r="A11" s="5" t="s">
        <v>37</v>
      </c>
      <c r="B11" s="3"/>
      <c r="C11" s="19">
        <v>10707309</v>
      </c>
      <c r="D11" s="19"/>
      <c r="E11" s="20">
        <v>20325376</v>
      </c>
      <c r="F11" s="21">
        <v>20325376</v>
      </c>
      <c r="G11" s="21"/>
      <c r="H11" s="21">
        <v>1057992</v>
      </c>
      <c r="I11" s="21"/>
      <c r="J11" s="21">
        <v>1057992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1057992</v>
      </c>
      <c r="X11" s="21">
        <v>3262458</v>
      </c>
      <c r="Y11" s="21">
        <v>-2204466</v>
      </c>
      <c r="Z11" s="6">
        <v>-67.57</v>
      </c>
      <c r="AA11" s="28">
        <v>20325376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23109518</v>
      </c>
      <c r="D15" s="16">
        <f>SUM(D16:D18)</f>
        <v>0</v>
      </c>
      <c r="E15" s="17">
        <f t="shared" si="2"/>
        <v>74574815</v>
      </c>
      <c r="F15" s="18">
        <f t="shared" si="2"/>
        <v>74574815</v>
      </c>
      <c r="G15" s="18">
        <f t="shared" si="2"/>
        <v>2632168</v>
      </c>
      <c r="H15" s="18">
        <f t="shared" si="2"/>
        <v>1172178</v>
      </c>
      <c r="I15" s="18">
        <f t="shared" si="2"/>
        <v>1847392</v>
      </c>
      <c r="J15" s="18">
        <f t="shared" si="2"/>
        <v>5651738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5651738</v>
      </c>
      <c r="X15" s="18">
        <f t="shared" si="2"/>
        <v>14733175</v>
      </c>
      <c r="Y15" s="18">
        <f t="shared" si="2"/>
        <v>-9081437</v>
      </c>
      <c r="Z15" s="4">
        <f>+IF(X15&lt;&gt;0,+(Y15/X15)*100,0)</f>
        <v>-61.639375083782014</v>
      </c>
      <c r="AA15" s="30">
        <f>SUM(AA16:AA18)</f>
        <v>74574815</v>
      </c>
    </row>
    <row r="16" spans="1:27" ht="13.5">
      <c r="A16" s="5" t="s">
        <v>42</v>
      </c>
      <c r="B16" s="3"/>
      <c r="C16" s="19">
        <v>2148333</v>
      </c>
      <c r="D16" s="19"/>
      <c r="E16" s="20">
        <v>34500000</v>
      </c>
      <c r="F16" s="21">
        <v>34500000</v>
      </c>
      <c r="G16" s="21"/>
      <c r="H16" s="21"/>
      <c r="I16" s="21">
        <v>386818</v>
      </c>
      <c r="J16" s="21">
        <v>386818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386818</v>
      </c>
      <c r="X16" s="21">
        <v>7384263</v>
      </c>
      <c r="Y16" s="21">
        <v>-6997445</v>
      </c>
      <c r="Z16" s="6">
        <v>-94.76</v>
      </c>
      <c r="AA16" s="28">
        <v>34500000</v>
      </c>
    </row>
    <row r="17" spans="1:27" ht="13.5">
      <c r="A17" s="5" t="s">
        <v>43</v>
      </c>
      <c r="B17" s="3"/>
      <c r="C17" s="19">
        <v>20961185</v>
      </c>
      <c r="D17" s="19"/>
      <c r="E17" s="20">
        <v>40074815</v>
      </c>
      <c r="F17" s="21">
        <v>40074815</v>
      </c>
      <c r="G17" s="21">
        <v>2632168</v>
      </c>
      <c r="H17" s="21">
        <v>1172178</v>
      </c>
      <c r="I17" s="21">
        <v>1460574</v>
      </c>
      <c r="J17" s="21">
        <v>5264920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5264920</v>
      </c>
      <c r="X17" s="21">
        <v>7348912</v>
      </c>
      <c r="Y17" s="21">
        <v>-2083992</v>
      </c>
      <c r="Z17" s="6">
        <v>-28.36</v>
      </c>
      <c r="AA17" s="28">
        <v>40074815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202158064</v>
      </c>
      <c r="D19" s="16">
        <f>SUM(D20:D23)</f>
        <v>0</v>
      </c>
      <c r="E19" s="17">
        <f t="shared" si="3"/>
        <v>167162748</v>
      </c>
      <c r="F19" s="18">
        <f t="shared" si="3"/>
        <v>167162748</v>
      </c>
      <c r="G19" s="18">
        <f t="shared" si="3"/>
        <v>8701592</v>
      </c>
      <c r="H19" s="18">
        <f t="shared" si="3"/>
        <v>6407527</v>
      </c>
      <c r="I19" s="18">
        <f t="shared" si="3"/>
        <v>1020887</v>
      </c>
      <c r="J19" s="18">
        <f t="shared" si="3"/>
        <v>16130006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16130006</v>
      </c>
      <c r="X19" s="18">
        <f t="shared" si="3"/>
        <v>36996564</v>
      </c>
      <c r="Y19" s="18">
        <f t="shared" si="3"/>
        <v>-20866558</v>
      </c>
      <c r="Z19" s="4">
        <f>+IF(X19&lt;&gt;0,+(Y19/X19)*100,0)</f>
        <v>-56.40134040555766</v>
      </c>
      <c r="AA19" s="30">
        <f>SUM(AA20:AA23)</f>
        <v>167162748</v>
      </c>
    </row>
    <row r="20" spans="1:27" ht="13.5">
      <c r="A20" s="5" t="s">
        <v>46</v>
      </c>
      <c r="B20" s="3"/>
      <c r="C20" s="19">
        <v>40123696</v>
      </c>
      <c r="D20" s="19"/>
      <c r="E20" s="20">
        <v>35789734</v>
      </c>
      <c r="F20" s="21">
        <v>35789734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11718622</v>
      </c>
      <c r="Y20" s="21">
        <v>-11718622</v>
      </c>
      <c r="Z20" s="6">
        <v>-100</v>
      </c>
      <c r="AA20" s="28">
        <v>35789734</v>
      </c>
    </row>
    <row r="21" spans="1:27" ht="13.5">
      <c r="A21" s="5" t="s">
        <v>47</v>
      </c>
      <c r="B21" s="3"/>
      <c r="C21" s="19">
        <v>74146509</v>
      </c>
      <c r="D21" s="19"/>
      <c r="E21" s="20">
        <v>75447877</v>
      </c>
      <c r="F21" s="21">
        <v>75447877</v>
      </c>
      <c r="G21" s="21">
        <v>887079</v>
      </c>
      <c r="H21" s="21">
        <v>1633884</v>
      </c>
      <c r="I21" s="21">
        <v>291575</v>
      </c>
      <c r="J21" s="21">
        <v>2812538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2812538</v>
      </c>
      <c r="X21" s="21">
        <v>15999381</v>
      </c>
      <c r="Y21" s="21">
        <v>-13186843</v>
      </c>
      <c r="Z21" s="6">
        <v>-82.42</v>
      </c>
      <c r="AA21" s="28">
        <v>75447877</v>
      </c>
    </row>
    <row r="22" spans="1:27" ht="13.5">
      <c r="A22" s="5" t="s">
        <v>48</v>
      </c>
      <c r="B22" s="3"/>
      <c r="C22" s="22">
        <v>87887859</v>
      </c>
      <c r="D22" s="22"/>
      <c r="E22" s="23">
        <v>55925137</v>
      </c>
      <c r="F22" s="24">
        <v>55925137</v>
      </c>
      <c r="G22" s="24">
        <v>7814513</v>
      </c>
      <c r="H22" s="24">
        <v>4773643</v>
      </c>
      <c r="I22" s="24">
        <v>729312</v>
      </c>
      <c r="J22" s="24">
        <v>13317468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13317468</v>
      </c>
      <c r="X22" s="24">
        <v>9278561</v>
      </c>
      <c r="Y22" s="24">
        <v>4038907</v>
      </c>
      <c r="Z22" s="7">
        <v>43.53</v>
      </c>
      <c r="AA22" s="29">
        <v>55925137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5772029</v>
      </c>
      <c r="F24" s="18">
        <v>5772029</v>
      </c>
      <c r="G24" s="18">
        <v>456971</v>
      </c>
      <c r="H24" s="18">
        <v>466568</v>
      </c>
      <c r="I24" s="18">
        <v>1242</v>
      </c>
      <c r="J24" s="18">
        <v>924781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924781</v>
      </c>
      <c r="X24" s="18">
        <v>1443000</v>
      </c>
      <c r="Y24" s="18">
        <v>-518219</v>
      </c>
      <c r="Z24" s="4">
        <v>-35.91</v>
      </c>
      <c r="AA24" s="30">
        <v>5772029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262906351</v>
      </c>
      <c r="D25" s="50">
        <f>+D5+D9+D15+D19+D24</f>
        <v>0</v>
      </c>
      <c r="E25" s="51">
        <f t="shared" si="4"/>
        <v>308308998</v>
      </c>
      <c r="F25" s="52">
        <f t="shared" si="4"/>
        <v>308308998</v>
      </c>
      <c r="G25" s="52">
        <f t="shared" si="4"/>
        <v>13603664</v>
      </c>
      <c r="H25" s="52">
        <f t="shared" si="4"/>
        <v>9166384</v>
      </c>
      <c r="I25" s="52">
        <f t="shared" si="4"/>
        <v>3471642</v>
      </c>
      <c r="J25" s="52">
        <f t="shared" si="4"/>
        <v>26241690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26241690</v>
      </c>
      <c r="X25" s="52">
        <f t="shared" si="4"/>
        <v>65177020</v>
      </c>
      <c r="Y25" s="52">
        <f t="shared" si="4"/>
        <v>-38935330</v>
      </c>
      <c r="Z25" s="53">
        <f>+IF(X25&lt;&gt;0,+(Y25/X25)*100,0)</f>
        <v>-59.73781863607756</v>
      </c>
      <c r="AA25" s="54">
        <f>+AA5+AA9+AA15+AA19+AA24</f>
        <v>308308998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248619368</v>
      </c>
      <c r="D28" s="19"/>
      <c r="E28" s="20">
        <v>223308998</v>
      </c>
      <c r="F28" s="21">
        <v>223308998</v>
      </c>
      <c r="G28" s="21">
        <v>12522950</v>
      </c>
      <c r="H28" s="21">
        <v>9166384</v>
      </c>
      <c r="I28" s="21">
        <v>3132580</v>
      </c>
      <c r="J28" s="21">
        <v>24821914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24821914</v>
      </c>
      <c r="X28" s="21"/>
      <c r="Y28" s="21">
        <v>24821914</v>
      </c>
      <c r="Z28" s="6"/>
      <c r="AA28" s="19">
        <v>223308998</v>
      </c>
    </row>
    <row r="29" spans="1:27" ht="13.5">
      <c r="A29" s="56" t="s">
        <v>55</v>
      </c>
      <c r="B29" s="3"/>
      <c r="C29" s="19"/>
      <c r="D29" s="19"/>
      <c r="E29" s="20">
        <v>30000000</v>
      </c>
      <c r="F29" s="21">
        <v>30000000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30000000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248619368</v>
      </c>
      <c r="D32" s="25">
        <f>SUM(D28:D31)</f>
        <v>0</v>
      </c>
      <c r="E32" s="26">
        <f t="shared" si="5"/>
        <v>253308998</v>
      </c>
      <c r="F32" s="27">
        <f t="shared" si="5"/>
        <v>253308998</v>
      </c>
      <c r="G32" s="27">
        <f t="shared" si="5"/>
        <v>12522950</v>
      </c>
      <c r="H32" s="27">
        <f t="shared" si="5"/>
        <v>9166384</v>
      </c>
      <c r="I32" s="27">
        <f t="shared" si="5"/>
        <v>3132580</v>
      </c>
      <c r="J32" s="27">
        <f t="shared" si="5"/>
        <v>24821914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24821914</v>
      </c>
      <c r="X32" s="27">
        <f t="shared" si="5"/>
        <v>0</v>
      </c>
      <c r="Y32" s="27">
        <f t="shared" si="5"/>
        <v>24821914</v>
      </c>
      <c r="Z32" s="13">
        <f>+IF(X32&lt;&gt;0,+(Y32/X32)*100,0)</f>
        <v>0</v>
      </c>
      <c r="AA32" s="31">
        <f>SUM(AA28:AA31)</f>
        <v>253308998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6431226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7855756</v>
      </c>
      <c r="D35" s="19"/>
      <c r="E35" s="20">
        <v>55000000</v>
      </c>
      <c r="F35" s="21">
        <v>55000000</v>
      </c>
      <c r="G35" s="21">
        <v>1080714</v>
      </c>
      <c r="H35" s="21"/>
      <c r="I35" s="21">
        <v>339062</v>
      </c>
      <c r="J35" s="21">
        <v>1419776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1419776</v>
      </c>
      <c r="X35" s="21"/>
      <c r="Y35" s="21">
        <v>1419776</v>
      </c>
      <c r="Z35" s="6"/>
      <c r="AA35" s="28">
        <v>55000000</v>
      </c>
    </row>
    <row r="36" spans="1:27" ht="13.5">
      <c r="A36" s="60" t="s">
        <v>64</v>
      </c>
      <c r="B36" s="10"/>
      <c r="C36" s="61">
        <f aca="true" t="shared" si="6" ref="C36:Y36">SUM(C32:C35)</f>
        <v>262906350</v>
      </c>
      <c r="D36" s="61">
        <f>SUM(D32:D35)</f>
        <v>0</v>
      </c>
      <c r="E36" s="62">
        <f t="shared" si="6"/>
        <v>308308998</v>
      </c>
      <c r="F36" s="63">
        <f t="shared" si="6"/>
        <v>308308998</v>
      </c>
      <c r="G36" s="63">
        <f t="shared" si="6"/>
        <v>13603664</v>
      </c>
      <c r="H36" s="63">
        <f t="shared" si="6"/>
        <v>9166384</v>
      </c>
      <c r="I36" s="63">
        <f t="shared" si="6"/>
        <v>3471642</v>
      </c>
      <c r="J36" s="63">
        <f t="shared" si="6"/>
        <v>26241690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26241690</v>
      </c>
      <c r="X36" s="63">
        <f t="shared" si="6"/>
        <v>0</v>
      </c>
      <c r="Y36" s="63">
        <f t="shared" si="6"/>
        <v>26241690</v>
      </c>
      <c r="Z36" s="64">
        <f>+IF(X36&lt;&gt;0,+(Y36/X36)*100,0)</f>
        <v>0</v>
      </c>
      <c r="AA36" s="65">
        <f>SUM(AA32:AA35)</f>
        <v>308308998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675000</v>
      </c>
      <c r="Y5" s="18">
        <f t="shared" si="0"/>
        <v>-675000</v>
      </c>
      <c r="Z5" s="4">
        <f>+IF(X5&lt;&gt;0,+(Y5/X5)*100,0)</f>
        <v>-100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675000</v>
      </c>
      <c r="Y8" s="21">
        <v>-675000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779850</v>
      </c>
      <c r="Y9" s="18">
        <f t="shared" si="1"/>
        <v>-779850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779850</v>
      </c>
      <c r="Y11" s="21">
        <v>-779850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841836</v>
      </c>
      <c r="H15" s="18">
        <f t="shared" si="2"/>
        <v>0</v>
      </c>
      <c r="I15" s="18">
        <f t="shared" si="2"/>
        <v>1136900</v>
      </c>
      <c r="J15" s="18">
        <f t="shared" si="2"/>
        <v>1978736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1978736</v>
      </c>
      <c r="X15" s="18">
        <f t="shared" si="2"/>
        <v>4327863</v>
      </c>
      <c r="Y15" s="18">
        <f t="shared" si="2"/>
        <v>-2349127</v>
      </c>
      <c r="Z15" s="4">
        <f>+IF(X15&lt;&gt;0,+(Y15/X15)*100,0)</f>
        <v>-54.279144233539746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259950</v>
      </c>
      <c r="Y16" s="21">
        <v>-259950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841836</v>
      </c>
      <c r="H17" s="21"/>
      <c r="I17" s="21">
        <v>1136900</v>
      </c>
      <c r="J17" s="21">
        <v>1978736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1978736</v>
      </c>
      <c r="X17" s="21">
        <v>4067913</v>
      </c>
      <c r="Y17" s="21">
        <v>-2089177</v>
      </c>
      <c r="Z17" s="6">
        <v>-51.36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3962108</v>
      </c>
      <c r="H19" s="18">
        <f t="shared" si="3"/>
        <v>0</v>
      </c>
      <c r="I19" s="18">
        <f t="shared" si="3"/>
        <v>0</v>
      </c>
      <c r="J19" s="18">
        <f t="shared" si="3"/>
        <v>3962108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3962108</v>
      </c>
      <c r="X19" s="18">
        <f t="shared" si="3"/>
        <v>11903787</v>
      </c>
      <c r="Y19" s="18">
        <f t="shared" si="3"/>
        <v>-7941679</v>
      </c>
      <c r="Z19" s="4">
        <f>+IF(X19&lt;&gt;0,+(Y19/X19)*100,0)</f>
        <v>-66.7155670712186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2000001</v>
      </c>
      <c r="Y20" s="21">
        <v>-2000001</v>
      </c>
      <c r="Z20" s="6">
        <v>-100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3962108</v>
      </c>
      <c r="H21" s="21"/>
      <c r="I21" s="21"/>
      <c r="J21" s="21">
        <v>3962108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3962108</v>
      </c>
      <c r="X21" s="21">
        <v>7591287</v>
      </c>
      <c r="Y21" s="21">
        <v>-3629179</v>
      </c>
      <c r="Z21" s="6">
        <v>-47.81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2312499</v>
      </c>
      <c r="Y22" s="24">
        <v>-2312499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4803944</v>
      </c>
      <c r="H25" s="52">
        <f t="shared" si="4"/>
        <v>0</v>
      </c>
      <c r="I25" s="52">
        <f t="shared" si="4"/>
        <v>1136900</v>
      </c>
      <c r="J25" s="52">
        <f t="shared" si="4"/>
        <v>5940844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5940844</v>
      </c>
      <c r="X25" s="52">
        <f t="shared" si="4"/>
        <v>17686500</v>
      </c>
      <c r="Y25" s="52">
        <f t="shared" si="4"/>
        <v>-11745656</v>
      </c>
      <c r="Z25" s="53">
        <f>+IF(X25&lt;&gt;0,+(Y25/X25)*100,0)</f>
        <v>-66.41029033443587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>
        <v>4803944</v>
      </c>
      <c r="H28" s="21"/>
      <c r="I28" s="21">
        <v>1136900</v>
      </c>
      <c r="J28" s="21">
        <v>5940844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5940844</v>
      </c>
      <c r="X28" s="21"/>
      <c r="Y28" s="21">
        <v>5940844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4803944</v>
      </c>
      <c r="H32" s="27">
        <f t="shared" si="5"/>
        <v>0</v>
      </c>
      <c r="I32" s="27">
        <f t="shared" si="5"/>
        <v>1136900</v>
      </c>
      <c r="J32" s="27">
        <f t="shared" si="5"/>
        <v>5940844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5940844</v>
      </c>
      <c r="X32" s="27">
        <f t="shared" si="5"/>
        <v>0</v>
      </c>
      <c r="Y32" s="27">
        <f t="shared" si="5"/>
        <v>5940844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4803944</v>
      </c>
      <c r="H36" s="63">
        <f t="shared" si="6"/>
        <v>0</v>
      </c>
      <c r="I36" s="63">
        <f t="shared" si="6"/>
        <v>1136900</v>
      </c>
      <c r="J36" s="63">
        <f t="shared" si="6"/>
        <v>5940844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5940844</v>
      </c>
      <c r="X36" s="63">
        <f t="shared" si="6"/>
        <v>0</v>
      </c>
      <c r="Y36" s="63">
        <f t="shared" si="6"/>
        <v>5940844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2823000</v>
      </c>
      <c r="F5" s="18">
        <f t="shared" si="0"/>
        <v>2823000</v>
      </c>
      <c r="G5" s="18">
        <f t="shared" si="0"/>
        <v>0</v>
      </c>
      <c r="H5" s="18">
        <f t="shared" si="0"/>
        <v>17343</v>
      </c>
      <c r="I5" s="18">
        <f t="shared" si="0"/>
        <v>2384</v>
      </c>
      <c r="J5" s="18">
        <f t="shared" si="0"/>
        <v>19727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19727</v>
      </c>
      <c r="X5" s="18">
        <f t="shared" si="0"/>
        <v>0</v>
      </c>
      <c r="Y5" s="18">
        <f t="shared" si="0"/>
        <v>19727</v>
      </c>
      <c r="Z5" s="4">
        <f>+IF(X5&lt;&gt;0,+(Y5/X5)*100,0)</f>
        <v>0</v>
      </c>
      <c r="AA5" s="16">
        <f>SUM(AA6:AA8)</f>
        <v>2823000</v>
      </c>
    </row>
    <row r="6" spans="1:27" ht="13.5">
      <c r="A6" s="5" t="s">
        <v>32</v>
      </c>
      <c r="B6" s="3"/>
      <c r="C6" s="19"/>
      <c r="D6" s="19"/>
      <c r="E6" s="20">
        <v>623000</v>
      </c>
      <c r="F6" s="21">
        <v>623000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623000</v>
      </c>
    </row>
    <row r="7" spans="1:27" ht="13.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>
        <v>17343</v>
      </c>
      <c r="I7" s="24">
        <v>2384</v>
      </c>
      <c r="J7" s="24">
        <v>19727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19727</v>
      </c>
      <c r="X7" s="24"/>
      <c r="Y7" s="24">
        <v>19727</v>
      </c>
      <c r="Z7" s="7"/>
      <c r="AA7" s="29">
        <v>200000</v>
      </c>
    </row>
    <row r="8" spans="1:27" ht="13.5">
      <c r="A8" s="5" t="s">
        <v>34</v>
      </c>
      <c r="B8" s="3"/>
      <c r="C8" s="19"/>
      <c r="D8" s="19"/>
      <c r="E8" s="20">
        <v>2000000</v>
      </c>
      <c r="F8" s="21">
        <v>2000000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8816902</v>
      </c>
      <c r="F9" s="18">
        <f t="shared" si="1"/>
        <v>8816902</v>
      </c>
      <c r="G9" s="18">
        <f t="shared" si="1"/>
        <v>0</v>
      </c>
      <c r="H9" s="18">
        <f t="shared" si="1"/>
        <v>0</v>
      </c>
      <c r="I9" s="18">
        <f t="shared" si="1"/>
        <v>1094865</v>
      </c>
      <c r="J9" s="18">
        <f t="shared" si="1"/>
        <v>1094865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1094865</v>
      </c>
      <c r="X9" s="18">
        <f t="shared" si="1"/>
        <v>0</v>
      </c>
      <c r="Y9" s="18">
        <f t="shared" si="1"/>
        <v>1094865</v>
      </c>
      <c r="Z9" s="4">
        <f>+IF(X9&lt;&gt;0,+(Y9/X9)*100,0)</f>
        <v>0</v>
      </c>
      <c r="AA9" s="30">
        <f>SUM(AA10:AA14)</f>
        <v>8816902</v>
      </c>
    </row>
    <row r="10" spans="1:27" ht="13.5">
      <c r="A10" s="5" t="s">
        <v>36</v>
      </c>
      <c r="B10" s="3"/>
      <c r="C10" s="19"/>
      <c r="D10" s="19"/>
      <c r="E10" s="20">
        <v>8306902</v>
      </c>
      <c r="F10" s="21">
        <v>8306902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8306902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>
        <v>1094865</v>
      </c>
      <c r="J11" s="21">
        <v>1094865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1094865</v>
      </c>
      <c r="X11" s="21"/>
      <c r="Y11" s="21">
        <v>1094865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510000</v>
      </c>
      <c r="F12" s="21">
        <v>510000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510000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34595298</v>
      </c>
      <c r="F15" s="18">
        <f t="shared" si="2"/>
        <v>34595298</v>
      </c>
      <c r="G15" s="18">
        <f t="shared" si="2"/>
        <v>0</v>
      </c>
      <c r="H15" s="18">
        <f t="shared" si="2"/>
        <v>414439</v>
      </c>
      <c r="I15" s="18">
        <f t="shared" si="2"/>
        <v>593839</v>
      </c>
      <c r="J15" s="18">
        <f t="shared" si="2"/>
        <v>1008278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1008278</v>
      </c>
      <c r="X15" s="18">
        <f t="shared" si="2"/>
        <v>0</v>
      </c>
      <c r="Y15" s="18">
        <f t="shared" si="2"/>
        <v>1008278</v>
      </c>
      <c r="Z15" s="4">
        <f>+IF(X15&lt;&gt;0,+(Y15/X15)*100,0)</f>
        <v>0</v>
      </c>
      <c r="AA15" s="30">
        <f>SUM(AA16:AA18)</f>
        <v>34595298</v>
      </c>
    </row>
    <row r="16" spans="1:27" ht="13.5">
      <c r="A16" s="5" t="s">
        <v>42</v>
      </c>
      <c r="B16" s="3"/>
      <c r="C16" s="19"/>
      <c r="D16" s="19"/>
      <c r="E16" s="20">
        <v>364000</v>
      </c>
      <c r="F16" s="21">
        <v>364000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364000</v>
      </c>
    </row>
    <row r="17" spans="1:27" ht="13.5">
      <c r="A17" s="5" t="s">
        <v>43</v>
      </c>
      <c r="B17" s="3"/>
      <c r="C17" s="19"/>
      <c r="D17" s="19"/>
      <c r="E17" s="20">
        <v>34231298</v>
      </c>
      <c r="F17" s="21">
        <v>34231298</v>
      </c>
      <c r="G17" s="21"/>
      <c r="H17" s="21">
        <v>414439</v>
      </c>
      <c r="I17" s="21">
        <v>593839</v>
      </c>
      <c r="J17" s="21">
        <v>1008278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1008278</v>
      </c>
      <c r="X17" s="21"/>
      <c r="Y17" s="21">
        <v>1008278</v>
      </c>
      <c r="Z17" s="6"/>
      <c r="AA17" s="28">
        <v>34231298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28200000</v>
      </c>
      <c r="F19" s="18">
        <f t="shared" si="3"/>
        <v>28200000</v>
      </c>
      <c r="G19" s="18">
        <f t="shared" si="3"/>
        <v>670</v>
      </c>
      <c r="H19" s="18">
        <f t="shared" si="3"/>
        <v>1609227</v>
      </c>
      <c r="I19" s="18">
        <f t="shared" si="3"/>
        <v>0</v>
      </c>
      <c r="J19" s="18">
        <f t="shared" si="3"/>
        <v>1609897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1609897</v>
      </c>
      <c r="X19" s="18">
        <f t="shared" si="3"/>
        <v>0</v>
      </c>
      <c r="Y19" s="18">
        <f t="shared" si="3"/>
        <v>1609897</v>
      </c>
      <c r="Z19" s="4">
        <f>+IF(X19&lt;&gt;0,+(Y19/X19)*100,0)</f>
        <v>0</v>
      </c>
      <c r="AA19" s="30">
        <f>SUM(AA20:AA23)</f>
        <v>28200000</v>
      </c>
    </row>
    <row r="20" spans="1:27" ht="13.5">
      <c r="A20" s="5" t="s">
        <v>46</v>
      </c>
      <c r="B20" s="3"/>
      <c r="C20" s="19"/>
      <c r="D20" s="19"/>
      <c r="E20" s="20">
        <v>11000000</v>
      </c>
      <c r="F20" s="21">
        <v>11000000</v>
      </c>
      <c r="G20" s="21"/>
      <c r="H20" s="21">
        <v>1458178</v>
      </c>
      <c r="I20" s="21"/>
      <c r="J20" s="21">
        <v>1458178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1458178</v>
      </c>
      <c r="X20" s="21"/>
      <c r="Y20" s="21">
        <v>1458178</v>
      </c>
      <c r="Z20" s="6"/>
      <c r="AA20" s="28">
        <v>11000000</v>
      </c>
    </row>
    <row r="21" spans="1:27" ht="13.5">
      <c r="A21" s="5" t="s">
        <v>47</v>
      </c>
      <c r="B21" s="3"/>
      <c r="C21" s="19"/>
      <c r="D21" s="19"/>
      <c r="E21" s="20">
        <v>14400000</v>
      </c>
      <c r="F21" s="21">
        <v>14400000</v>
      </c>
      <c r="G21" s="21">
        <v>670</v>
      </c>
      <c r="H21" s="21">
        <v>18549</v>
      </c>
      <c r="I21" s="21"/>
      <c r="J21" s="21">
        <v>19219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19219</v>
      </c>
      <c r="X21" s="21"/>
      <c r="Y21" s="21">
        <v>19219</v>
      </c>
      <c r="Z21" s="6"/>
      <c r="AA21" s="28">
        <v>14400000</v>
      </c>
    </row>
    <row r="22" spans="1:27" ht="13.5">
      <c r="A22" s="5" t="s">
        <v>48</v>
      </c>
      <c r="B22" s="3"/>
      <c r="C22" s="22"/>
      <c r="D22" s="22"/>
      <c r="E22" s="23">
        <v>800000</v>
      </c>
      <c r="F22" s="24">
        <v>800000</v>
      </c>
      <c r="G22" s="24"/>
      <c r="H22" s="24">
        <v>132500</v>
      </c>
      <c r="I22" s="24"/>
      <c r="J22" s="24">
        <v>132500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132500</v>
      </c>
      <c r="X22" s="24"/>
      <c r="Y22" s="24">
        <v>132500</v>
      </c>
      <c r="Z22" s="7"/>
      <c r="AA22" s="29">
        <v>800000</v>
      </c>
    </row>
    <row r="23" spans="1:27" ht="13.5">
      <c r="A23" s="5" t="s">
        <v>49</v>
      </c>
      <c r="B23" s="3"/>
      <c r="C23" s="19"/>
      <c r="D23" s="19"/>
      <c r="E23" s="20">
        <v>2000000</v>
      </c>
      <c r="F23" s="21">
        <v>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74435200</v>
      </c>
      <c r="F25" s="52">
        <f t="shared" si="4"/>
        <v>74435200</v>
      </c>
      <c r="G25" s="52">
        <f t="shared" si="4"/>
        <v>670</v>
      </c>
      <c r="H25" s="52">
        <f t="shared" si="4"/>
        <v>2041009</v>
      </c>
      <c r="I25" s="52">
        <f t="shared" si="4"/>
        <v>1691088</v>
      </c>
      <c r="J25" s="52">
        <f t="shared" si="4"/>
        <v>3732767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3732767</v>
      </c>
      <c r="X25" s="52">
        <f t="shared" si="4"/>
        <v>0</v>
      </c>
      <c r="Y25" s="52">
        <f t="shared" si="4"/>
        <v>3732767</v>
      </c>
      <c r="Z25" s="53">
        <f>+IF(X25&lt;&gt;0,+(Y25/X25)*100,0)</f>
        <v>0</v>
      </c>
      <c r="AA25" s="54">
        <f>+AA5+AA9+AA15+AA19+AA24</f>
        <v>74435200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64998200</v>
      </c>
      <c r="F28" s="21">
        <v>64998200</v>
      </c>
      <c r="G28" s="21"/>
      <c r="H28" s="21">
        <v>2000517</v>
      </c>
      <c r="I28" s="21">
        <v>1659704</v>
      </c>
      <c r="J28" s="21">
        <v>3660221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3660221</v>
      </c>
      <c r="X28" s="21"/>
      <c r="Y28" s="21">
        <v>3660221</v>
      </c>
      <c r="Z28" s="6"/>
      <c r="AA28" s="19">
        <v>64998200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64998200</v>
      </c>
      <c r="F32" s="27">
        <f t="shared" si="5"/>
        <v>64998200</v>
      </c>
      <c r="G32" s="27">
        <f t="shared" si="5"/>
        <v>0</v>
      </c>
      <c r="H32" s="27">
        <f t="shared" si="5"/>
        <v>2000517</v>
      </c>
      <c r="I32" s="27">
        <f t="shared" si="5"/>
        <v>1659704</v>
      </c>
      <c r="J32" s="27">
        <f t="shared" si="5"/>
        <v>3660221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3660221</v>
      </c>
      <c r="X32" s="27">
        <f t="shared" si="5"/>
        <v>0</v>
      </c>
      <c r="Y32" s="27">
        <f t="shared" si="5"/>
        <v>3660221</v>
      </c>
      <c r="Z32" s="13">
        <f>+IF(X32&lt;&gt;0,+(Y32/X32)*100,0)</f>
        <v>0</v>
      </c>
      <c r="AA32" s="31">
        <f>SUM(AA28:AA31)</f>
        <v>64998200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9437000</v>
      </c>
      <c r="F35" s="21">
        <v>9437000</v>
      </c>
      <c r="G35" s="21">
        <v>670</v>
      </c>
      <c r="H35" s="21">
        <v>40492</v>
      </c>
      <c r="I35" s="21">
        <v>31384</v>
      </c>
      <c r="J35" s="21">
        <v>72546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72546</v>
      </c>
      <c r="X35" s="21"/>
      <c r="Y35" s="21">
        <v>72546</v>
      </c>
      <c r="Z35" s="6"/>
      <c r="AA35" s="28">
        <v>9437000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74435200</v>
      </c>
      <c r="F36" s="63">
        <f t="shared" si="6"/>
        <v>74435200</v>
      </c>
      <c r="G36" s="63">
        <f t="shared" si="6"/>
        <v>670</v>
      </c>
      <c r="H36" s="63">
        <f t="shared" si="6"/>
        <v>2041009</v>
      </c>
      <c r="I36" s="63">
        <f t="shared" si="6"/>
        <v>1691088</v>
      </c>
      <c r="J36" s="63">
        <f t="shared" si="6"/>
        <v>3732767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3732767</v>
      </c>
      <c r="X36" s="63">
        <f t="shared" si="6"/>
        <v>0</v>
      </c>
      <c r="Y36" s="63">
        <f t="shared" si="6"/>
        <v>3732767</v>
      </c>
      <c r="Z36" s="64">
        <f>+IF(X36&lt;&gt;0,+(Y36/X36)*100,0)</f>
        <v>0</v>
      </c>
      <c r="AA36" s="65">
        <f>SUM(AA32:AA35)</f>
        <v>74435200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1610000</v>
      </c>
      <c r="F5" s="18">
        <f t="shared" si="0"/>
        <v>1610000</v>
      </c>
      <c r="G5" s="18">
        <f t="shared" si="0"/>
        <v>129669</v>
      </c>
      <c r="H5" s="18">
        <f t="shared" si="0"/>
        <v>150969</v>
      </c>
      <c r="I5" s="18">
        <f t="shared" si="0"/>
        <v>1400</v>
      </c>
      <c r="J5" s="18">
        <f t="shared" si="0"/>
        <v>282038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282038</v>
      </c>
      <c r="X5" s="18">
        <f t="shared" si="0"/>
        <v>860000</v>
      </c>
      <c r="Y5" s="18">
        <f t="shared" si="0"/>
        <v>-577962</v>
      </c>
      <c r="Z5" s="4">
        <f>+IF(X5&lt;&gt;0,+(Y5/X5)*100,0)</f>
        <v>-67.20488372093023</v>
      </c>
      <c r="AA5" s="16">
        <f>SUM(AA6:AA8)</f>
        <v>1610000</v>
      </c>
    </row>
    <row r="6" spans="1:27" ht="13.5">
      <c r="A6" s="5" t="s">
        <v>32</v>
      </c>
      <c r="B6" s="3"/>
      <c r="C6" s="19"/>
      <c r="D6" s="19"/>
      <c r="E6" s="20">
        <v>440000</v>
      </c>
      <c r="F6" s="21">
        <v>440000</v>
      </c>
      <c r="G6" s="21">
        <v>22101</v>
      </c>
      <c r="H6" s="21">
        <v>49369</v>
      </c>
      <c r="I6" s="21"/>
      <c r="J6" s="21">
        <v>71470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71470</v>
      </c>
      <c r="X6" s="21">
        <v>260000</v>
      </c>
      <c r="Y6" s="21">
        <v>-188530</v>
      </c>
      <c r="Z6" s="6">
        <v>-72.51</v>
      </c>
      <c r="AA6" s="28">
        <v>440000</v>
      </c>
    </row>
    <row r="7" spans="1:27" ht="13.5">
      <c r="A7" s="5" t="s">
        <v>33</v>
      </c>
      <c r="B7" s="3"/>
      <c r="C7" s="22"/>
      <c r="D7" s="22"/>
      <c r="E7" s="23">
        <v>170000</v>
      </c>
      <c r="F7" s="24">
        <v>170000</v>
      </c>
      <c r="G7" s="24">
        <v>64498</v>
      </c>
      <c r="H7" s="24">
        <v>74500</v>
      </c>
      <c r="I7" s="24"/>
      <c r="J7" s="24">
        <v>138998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138998</v>
      </c>
      <c r="X7" s="24">
        <v>150000</v>
      </c>
      <c r="Y7" s="24">
        <v>-11002</v>
      </c>
      <c r="Z7" s="7">
        <v>-7.33</v>
      </c>
      <c r="AA7" s="29">
        <v>170000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>
        <v>43070</v>
      </c>
      <c r="H8" s="21">
        <v>27100</v>
      </c>
      <c r="I8" s="21">
        <v>1400</v>
      </c>
      <c r="J8" s="21">
        <v>71570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71570</v>
      </c>
      <c r="X8" s="21">
        <v>450000</v>
      </c>
      <c r="Y8" s="21">
        <v>-378430</v>
      </c>
      <c r="Z8" s="6">
        <v>-84.1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5300000</v>
      </c>
      <c r="F9" s="18">
        <f t="shared" si="1"/>
        <v>5300000</v>
      </c>
      <c r="G9" s="18">
        <f t="shared" si="1"/>
        <v>126400</v>
      </c>
      <c r="H9" s="18">
        <f t="shared" si="1"/>
        <v>187387</v>
      </c>
      <c r="I9" s="18">
        <f t="shared" si="1"/>
        <v>0</v>
      </c>
      <c r="J9" s="18">
        <f t="shared" si="1"/>
        <v>313787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313787</v>
      </c>
      <c r="X9" s="18">
        <f t="shared" si="1"/>
        <v>5000000</v>
      </c>
      <c r="Y9" s="18">
        <f t="shared" si="1"/>
        <v>-4686213</v>
      </c>
      <c r="Z9" s="4">
        <f>+IF(X9&lt;&gt;0,+(Y9/X9)*100,0)</f>
        <v>-93.72426</v>
      </c>
      <c r="AA9" s="30">
        <f>SUM(AA10:AA14)</f>
        <v>5300000</v>
      </c>
    </row>
    <row r="10" spans="1:27" ht="13.5">
      <c r="A10" s="5" t="s">
        <v>36</v>
      </c>
      <c r="B10" s="3"/>
      <c r="C10" s="19"/>
      <c r="D10" s="19"/>
      <c r="E10" s="20">
        <v>5300000</v>
      </c>
      <c r="F10" s="21">
        <v>5300000</v>
      </c>
      <c r="G10" s="21">
        <v>126400</v>
      </c>
      <c r="H10" s="21">
        <v>187387</v>
      </c>
      <c r="I10" s="21"/>
      <c r="J10" s="21">
        <v>313787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313787</v>
      </c>
      <c r="X10" s="21">
        <v>5000000</v>
      </c>
      <c r="Y10" s="21">
        <v>-4686213</v>
      </c>
      <c r="Z10" s="6">
        <v>-93.72</v>
      </c>
      <c r="AA10" s="28">
        <v>5300000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145000</v>
      </c>
      <c r="F15" s="18">
        <f t="shared" si="2"/>
        <v>145000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145000</v>
      </c>
      <c r="Y15" s="18">
        <f t="shared" si="2"/>
        <v>-145000</v>
      </c>
      <c r="Z15" s="4">
        <f>+IF(X15&lt;&gt;0,+(Y15/X15)*100,0)</f>
        <v>-100</v>
      </c>
      <c r="AA15" s="30">
        <f>SUM(AA16:AA18)</f>
        <v>145000</v>
      </c>
    </row>
    <row r="16" spans="1:27" ht="13.5">
      <c r="A16" s="5" t="s">
        <v>42</v>
      </c>
      <c r="B16" s="3"/>
      <c r="C16" s="19"/>
      <c r="D16" s="19"/>
      <c r="E16" s="20">
        <v>115000</v>
      </c>
      <c r="F16" s="21">
        <v>115000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115000</v>
      </c>
      <c r="Y16" s="21">
        <v>-115000</v>
      </c>
      <c r="Z16" s="6">
        <v>-100</v>
      </c>
      <c r="AA16" s="28">
        <v>115000</v>
      </c>
    </row>
    <row r="17" spans="1:27" ht="13.5">
      <c r="A17" s="5" t="s">
        <v>43</v>
      </c>
      <c r="B17" s="3"/>
      <c r="C17" s="19"/>
      <c r="D17" s="19"/>
      <c r="E17" s="20">
        <v>30000</v>
      </c>
      <c r="F17" s="21">
        <v>30000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30000</v>
      </c>
      <c r="Y17" s="21">
        <v>-30000</v>
      </c>
      <c r="Z17" s="6">
        <v>-100</v>
      </c>
      <c r="AA17" s="28">
        <v>30000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7055000</v>
      </c>
      <c r="F25" s="52">
        <f t="shared" si="4"/>
        <v>7055000</v>
      </c>
      <c r="G25" s="52">
        <f t="shared" si="4"/>
        <v>256069</v>
      </c>
      <c r="H25" s="52">
        <f t="shared" si="4"/>
        <v>338356</v>
      </c>
      <c r="I25" s="52">
        <f t="shared" si="4"/>
        <v>1400</v>
      </c>
      <c r="J25" s="52">
        <f t="shared" si="4"/>
        <v>595825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595825</v>
      </c>
      <c r="X25" s="52">
        <f t="shared" si="4"/>
        <v>6005000</v>
      </c>
      <c r="Y25" s="52">
        <f t="shared" si="4"/>
        <v>-5409175</v>
      </c>
      <c r="Z25" s="53">
        <f>+IF(X25&lt;&gt;0,+(Y25/X25)*100,0)</f>
        <v>-90.07785179017486</v>
      </c>
      <c r="AA25" s="54">
        <f>+AA5+AA9+AA15+AA19+AA24</f>
        <v>7055000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>
        <v>1400</v>
      </c>
      <c r="J28" s="21">
        <v>1400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1400</v>
      </c>
      <c r="X28" s="21"/>
      <c r="Y28" s="21">
        <v>1400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1400</v>
      </c>
      <c r="J32" s="27">
        <f t="shared" si="5"/>
        <v>1400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1400</v>
      </c>
      <c r="X32" s="27">
        <f t="shared" si="5"/>
        <v>0</v>
      </c>
      <c r="Y32" s="27">
        <f t="shared" si="5"/>
        <v>1400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>
        <v>7055000</v>
      </c>
      <c r="F33" s="21">
        <v>7055000</v>
      </c>
      <c r="G33" s="21">
        <v>256069</v>
      </c>
      <c r="H33" s="21">
        <v>338356</v>
      </c>
      <c r="I33" s="21"/>
      <c r="J33" s="21">
        <v>594425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594425</v>
      </c>
      <c r="X33" s="21"/>
      <c r="Y33" s="21">
        <v>594425</v>
      </c>
      <c r="Z33" s="6"/>
      <c r="AA33" s="28">
        <v>7055000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7055000</v>
      </c>
      <c r="F36" s="63">
        <f t="shared" si="6"/>
        <v>7055000</v>
      </c>
      <c r="G36" s="63">
        <f t="shared" si="6"/>
        <v>256069</v>
      </c>
      <c r="H36" s="63">
        <f t="shared" si="6"/>
        <v>338356</v>
      </c>
      <c r="I36" s="63">
        <f t="shared" si="6"/>
        <v>1400</v>
      </c>
      <c r="J36" s="63">
        <f t="shared" si="6"/>
        <v>595825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595825</v>
      </c>
      <c r="X36" s="63">
        <f t="shared" si="6"/>
        <v>0</v>
      </c>
      <c r="Y36" s="63">
        <f t="shared" si="6"/>
        <v>595825</v>
      </c>
      <c r="Z36" s="64">
        <f>+IF(X36&lt;&gt;0,+(Y36/X36)*100,0)</f>
        <v>0</v>
      </c>
      <c r="AA36" s="65">
        <f>SUM(AA32:AA35)</f>
        <v>7055000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819910</v>
      </c>
      <c r="F5" s="18">
        <f t="shared" si="0"/>
        <v>819910</v>
      </c>
      <c r="G5" s="18">
        <f t="shared" si="0"/>
        <v>0</v>
      </c>
      <c r="H5" s="18">
        <f t="shared" si="0"/>
        <v>0</v>
      </c>
      <c r="I5" s="18">
        <f t="shared" si="0"/>
        <v>4425</v>
      </c>
      <c r="J5" s="18">
        <f t="shared" si="0"/>
        <v>4425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4425</v>
      </c>
      <c r="X5" s="18">
        <f t="shared" si="0"/>
        <v>174948</v>
      </c>
      <c r="Y5" s="18">
        <f t="shared" si="0"/>
        <v>-170523</v>
      </c>
      <c r="Z5" s="4">
        <f>+IF(X5&lt;&gt;0,+(Y5/X5)*100,0)</f>
        <v>-97.47067700116607</v>
      </c>
      <c r="AA5" s="16">
        <f>SUM(AA6:AA8)</f>
        <v>819910</v>
      </c>
    </row>
    <row r="6" spans="1:27" ht="13.5">
      <c r="A6" s="5" t="s">
        <v>32</v>
      </c>
      <c r="B6" s="3"/>
      <c r="C6" s="19"/>
      <c r="D6" s="19"/>
      <c r="E6" s="20">
        <v>416426</v>
      </c>
      <c r="F6" s="21">
        <v>416426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100698</v>
      </c>
      <c r="Y6" s="21">
        <v>-100698</v>
      </c>
      <c r="Z6" s="6">
        <v>-100</v>
      </c>
      <c r="AA6" s="28">
        <v>416426</v>
      </c>
    </row>
    <row r="7" spans="1:27" ht="13.5">
      <c r="A7" s="5" t="s">
        <v>33</v>
      </c>
      <c r="B7" s="3"/>
      <c r="C7" s="22"/>
      <c r="D7" s="22"/>
      <c r="E7" s="23">
        <v>253000</v>
      </c>
      <c r="F7" s="24">
        <v>253000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63204</v>
      </c>
      <c r="Y7" s="24">
        <v>-63204</v>
      </c>
      <c r="Z7" s="7">
        <v>-100</v>
      </c>
      <c r="AA7" s="29">
        <v>253000</v>
      </c>
    </row>
    <row r="8" spans="1:27" ht="13.5">
      <c r="A8" s="5" t="s">
        <v>34</v>
      </c>
      <c r="B8" s="3"/>
      <c r="C8" s="19"/>
      <c r="D8" s="19"/>
      <c r="E8" s="20">
        <v>150484</v>
      </c>
      <c r="F8" s="21">
        <v>150484</v>
      </c>
      <c r="G8" s="21"/>
      <c r="H8" s="21"/>
      <c r="I8" s="21">
        <v>4425</v>
      </c>
      <c r="J8" s="21">
        <v>4425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4425</v>
      </c>
      <c r="X8" s="21">
        <v>11046</v>
      </c>
      <c r="Y8" s="21">
        <v>-6621</v>
      </c>
      <c r="Z8" s="6">
        <v>-59.94</v>
      </c>
      <c r="AA8" s="28">
        <v>150484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2557667</v>
      </c>
      <c r="F9" s="18">
        <f t="shared" si="1"/>
        <v>2557667</v>
      </c>
      <c r="G9" s="18">
        <f t="shared" si="1"/>
        <v>0</v>
      </c>
      <c r="H9" s="18">
        <f t="shared" si="1"/>
        <v>0</v>
      </c>
      <c r="I9" s="18">
        <f t="shared" si="1"/>
        <v>102603</v>
      </c>
      <c r="J9" s="18">
        <f t="shared" si="1"/>
        <v>102603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102603</v>
      </c>
      <c r="X9" s="18">
        <f t="shared" si="1"/>
        <v>557640</v>
      </c>
      <c r="Y9" s="18">
        <f t="shared" si="1"/>
        <v>-455037</v>
      </c>
      <c r="Z9" s="4">
        <f>+IF(X9&lt;&gt;0,+(Y9/X9)*100,0)</f>
        <v>-81.60049494297397</v>
      </c>
      <c r="AA9" s="30">
        <f>SUM(AA10:AA14)</f>
        <v>2557667</v>
      </c>
    </row>
    <row r="10" spans="1:27" ht="13.5">
      <c r="A10" s="5" t="s">
        <v>36</v>
      </c>
      <c r="B10" s="3"/>
      <c r="C10" s="19"/>
      <c r="D10" s="19"/>
      <c r="E10" s="20">
        <v>1102821</v>
      </c>
      <c r="F10" s="21">
        <v>1102821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2655</v>
      </c>
      <c r="Y10" s="21">
        <v>-2655</v>
      </c>
      <c r="Z10" s="6">
        <v>-100</v>
      </c>
      <c r="AA10" s="28">
        <v>1102821</v>
      </c>
    </row>
    <row r="11" spans="1:27" ht="13.5">
      <c r="A11" s="5" t="s">
        <v>37</v>
      </c>
      <c r="B11" s="3"/>
      <c r="C11" s="19"/>
      <c r="D11" s="19"/>
      <c r="E11" s="20">
        <v>1432852</v>
      </c>
      <c r="F11" s="21">
        <v>1432852</v>
      </c>
      <c r="G11" s="21"/>
      <c r="H11" s="21"/>
      <c r="I11" s="21">
        <v>102603</v>
      </c>
      <c r="J11" s="21">
        <v>102603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102603</v>
      </c>
      <c r="X11" s="21"/>
      <c r="Y11" s="21">
        <v>102603</v>
      </c>
      <c r="Z11" s="6"/>
      <c r="AA11" s="28">
        <v>1432852</v>
      </c>
    </row>
    <row r="12" spans="1:27" ht="13.5">
      <c r="A12" s="5" t="s">
        <v>38</v>
      </c>
      <c r="B12" s="3"/>
      <c r="C12" s="19"/>
      <c r="D12" s="19"/>
      <c r="E12" s="20">
        <v>21994</v>
      </c>
      <c r="F12" s="21">
        <v>21994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554985</v>
      </c>
      <c r="Y12" s="21">
        <v>-554985</v>
      </c>
      <c r="Z12" s="6">
        <v>-100</v>
      </c>
      <c r="AA12" s="28">
        <v>21994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5984442</v>
      </c>
      <c r="F15" s="18">
        <f t="shared" si="2"/>
        <v>5984442</v>
      </c>
      <c r="G15" s="18">
        <f t="shared" si="2"/>
        <v>0</v>
      </c>
      <c r="H15" s="18">
        <f t="shared" si="2"/>
        <v>0</v>
      </c>
      <c r="I15" s="18">
        <f t="shared" si="2"/>
        <v>539413</v>
      </c>
      <c r="J15" s="18">
        <f t="shared" si="2"/>
        <v>539413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539413</v>
      </c>
      <c r="X15" s="18">
        <f t="shared" si="2"/>
        <v>32046</v>
      </c>
      <c r="Y15" s="18">
        <f t="shared" si="2"/>
        <v>507367</v>
      </c>
      <c r="Z15" s="4">
        <f>+IF(X15&lt;&gt;0,+(Y15/X15)*100,0)</f>
        <v>1583.2459589340324</v>
      </c>
      <c r="AA15" s="30">
        <f>SUM(AA16:AA18)</f>
        <v>5984442</v>
      </c>
    </row>
    <row r="16" spans="1:27" ht="13.5">
      <c r="A16" s="5" t="s">
        <v>42</v>
      </c>
      <c r="B16" s="3"/>
      <c r="C16" s="19"/>
      <c r="D16" s="19"/>
      <c r="E16" s="20">
        <v>17000</v>
      </c>
      <c r="F16" s="21">
        <v>17000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4143</v>
      </c>
      <c r="Y16" s="21">
        <v>-4143</v>
      </c>
      <c r="Z16" s="6">
        <v>-100</v>
      </c>
      <c r="AA16" s="28">
        <v>17000</v>
      </c>
    </row>
    <row r="17" spans="1:27" ht="13.5">
      <c r="A17" s="5" t="s">
        <v>43</v>
      </c>
      <c r="B17" s="3"/>
      <c r="C17" s="19"/>
      <c r="D17" s="19"/>
      <c r="E17" s="20">
        <v>5967442</v>
      </c>
      <c r="F17" s="21">
        <v>5967442</v>
      </c>
      <c r="G17" s="21"/>
      <c r="H17" s="21"/>
      <c r="I17" s="21">
        <v>539413</v>
      </c>
      <c r="J17" s="21">
        <v>539413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539413</v>
      </c>
      <c r="X17" s="21">
        <v>27903</v>
      </c>
      <c r="Y17" s="21">
        <v>511510</v>
      </c>
      <c r="Z17" s="6">
        <v>1833.17</v>
      </c>
      <c r="AA17" s="28">
        <v>5967442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33673060</v>
      </c>
      <c r="F19" s="18">
        <f t="shared" si="3"/>
        <v>33673060</v>
      </c>
      <c r="G19" s="18">
        <f t="shared" si="3"/>
        <v>0</v>
      </c>
      <c r="H19" s="18">
        <f t="shared" si="3"/>
        <v>0</v>
      </c>
      <c r="I19" s="18">
        <f t="shared" si="3"/>
        <v>15439</v>
      </c>
      <c r="J19" s="18">
        <f t="shared" si="3"/>
        <v>15439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15439</v>
      </c>
      <c r="X19" s="18">
        <f t="shared" si="3"/>
        <v>790650</v>
      </c>
      <c r="Y19" s="18">
        <f t="shared" si="3"/>
        <v>-775211</v>
      </c>
      <c r="Z19" s="4">
        <f>+IF(X19&lt;&gt;0,+(Y19/X19)*100,0)</f>
        <v>-98.04730285208373</v>
      </c>
      <c r="AA19" s="30">
        <f>SUM(AA20:AA23)</f>
        <v>33673060</v>
      </c>
    </row>
    <row r="20" spans="1:27" ht="13.5">
      <c r="A20" s="5" t="s">
        <v>46</v>
      </c>
      <c r="B20" s="3"/>
      <c r="C20" s="19"/>
      <c r="D20" s="19"/>
      <c r="E20" s="20">
        <v>3970198</v>
      </c>
      <c r="F20" s="21">
        <v>3970198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307806</v>
      </c>
      <c r="Y20" s="21">
        <v>-307806</v>
      </c>
      <c r="Z20" s="6">
        <v>-100</v>
      </c>
      <c r="AA20" s="28">
        <v>3970198</v>
      </c>
    </row>
    <row r="21" spans="1:27" ht="13.5">
      <c r="A21" s="5" t="s">
        <v>47</v>
      </c>
      <c r="B21" s="3"/>
      <c r="C21" s="19"/>
      <c r="D21" s="19"/>
      <c r="E21" s="20">
        <v>20117493</v>
      </c>
      <c r="F21" s="21">
        <v>20117493</v>
      </c>
      <c r="G21" s="21"/>
      <c r="H21" s="21"/>
      <c r="I21" s="21">
        <v>15439</v>
      </c>
      <c r="J21" s="21">
        <v>15439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15439</v>
      </c>
      <c r="X21" s="21">
        <v>120525</v>
      </c>
      <c r="Y21" s="21">
        <v>-105086</v>
      </c>
      <c r="Z21" s="6">
        <v>-87.19</v>
      </c>
      <c r="AA21" s="28">
        <v>20117493</v>
      </c>
    </row>
    <row r="22" spans="1:27" ht="13.5">
      <c r="A22" s="5" t="s">
        <v>48</v>
      </c>
      <c r="B22" s="3"/>
      <c r="C22" s="22"/>
      <c r="D22" s="22"/>
      <c r="E22" s="23">
        <v>8748247</v>
      </c>
      <c r="F22" s="24">
        <v>8748247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153039</v>
      </c>
      <c r="Y22" s="24">
        <v>-153039</v>
      </c>
      <c r="Z22" s="7">
        <v>-100</v>
      </c>
      <c r="AA22" s="29">
        <v>8748247</v>
      </c>
    </row>
    <row r="23" spans="1:27" ht="13.5">
      <c r="A23" s="5" t="s">
        <v>49</v>
      </c>
      <c r="B23" s="3"/>
      <c r="C23" s="19"/>
      <c r="D23" s="19"/>
      <c r="E23" s="20">
        <v>837122</v>
      </c>
      <c r="F23" s="21">
        <v>837122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209280</v>
      </c>
      <c r="Y23" s="21">
        <v>-209280</v>
      </c>
      <c r="Z23" s="6">
        <v>-100</v>
      </c>
      <c r="AA23" s="28">
        <v>837122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43035079</v>
      </c>
      <c r="F25" s="52">
        <f t="shared" si="4"/>
        <v>43035079</v>
      </c>
      <c r="G25" s="52">
        <f t="shared" si="4"/>
        <v>0</v>
      </c>
      <c r="H25" s="52">
        <f t="shared" si="4"/>
        <v>0</v>
      </c>
      <c r="I25" s="52">
        <f t="shared" si="4"/>
        <v>661880</v>
      </c>
      <c r="J25" s="52">
        <f t="shared" si="4"/>
        <v>661880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661880</v>
      </c>
      <c r="X25" s="52">
        <f t="shared" si="4"/>
        <v>1555284</v>
      </c>
      <c r="Y25" s="52">
        <f t="shared" si="4"/>
        <v>-893404</v>
      </c>
      <c r="Z25" s="53">
        <f>+IF(X25&lt;&gt;0,+(Y25/X25)*100,0)</f>
        <v>-57.443142217112765</v>
      </c>
      <c r="AA25" s="54">
        <f>+AA5+AA9+AA15+AA19+AA24</f>
        <v>43035079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35890501</v>
      </c>
      <c r="F28" s="21">
        <v>35890501</v>
      </c>
      <c r="G28" s="21"/>
      <c r="H28" s="21"/>
      <c r="I28" s="21">
        <v>603876</v>
      </c>
      <c r="J28" s="21">
        <v>603876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603876</v>
      </c>
      <c r="X28" s="21"/>
      <c r="Y28" s="21">
        <v>603876</v>
      </c>
      <c r="Z28" s="6"/>
      <c r="AA28" s="19">
        <v>35890501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35890501</v>
      </c>
      <c r="F32" s="27">
        <f t="shared" si="5"/>
        <v>35890501</v>
      </c>
      <c r="G32" s="27">
        <f t="shared" si="5"/>
        <v>0</v>
      </c>
      <c r="H32" s="27">
        <f t="shared" si="5"/>
        <v>0</v>
      </c>
      <c r="I32" s="27">
        <f t="shared" si="5"/>
        <v>603876</v>
      </c>
      <c r="J32" s="27">
        <f t="shared" si="5"/>
        <v>603876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603876</v>
      </c>
      <c r="X32" s="27">
        <f t="shared" si="5"/>
        <v>0</v>
      </c>
      <c r="Y32" s="27">
        <f t="shared" si="5"/>
        <v>603876</v>
      </c>
      <c r="Z32" s="13">
        <f>+IF(X32&lt;&gt;0,+(Y32/X32)*100,0)</f>
        <v>0</v>
      </c>
      <c r="AA32" s="31">
        <f>SUM(AA28:AA31)</f>
        <v>35890501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7144578</v>
      </c>
      <c r="F35" s="21">
        <v>7144578</v>
      </c>
      <c r="G35" s="21"/>
      <c r="H35" s="21"/>
      <c r="I35" s="21">
        <v>58004</v>
      </c>
      <c r="J35" s="21">
        <v>58004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58004</v>
      </c>
      <c r="X35" s="21"/>
      <c r="Y35" s="21">
        <v>58004</v>
      </c>
      <c r="Z35" s="6"/>
      <c r="AA35" s="28">
        <v>7144578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43035079</v>
      </c>
      <c r="F36" s="63">
        <f t="shared" si="6"/>
        <v>43035079</v>
      </c>
      <c r="G36" s="63">
        <f t="shared" si="6"/>
        <v>0</v>
      </c>
      <c r="H36" s="63">
        <f t="shared" si="6"/>
        <v>0</v>
      </c>
      <c r="I36" s="63">
        <f t="shared" si="6"/>
        <v>661880</v>
      </c>
      <c r="J36" s="63">
        <f t="shared" si="6"/>
        <v>661880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661880</v>
      </c>
      <c r="X36" s="63">
        <f t="shared" si="6"/>
        <v>0</v>
      </c>
      <c r="Y36" s="63">
        <f t="shared" si="6"/>
        <v>661880</v>
      </c>
      <c r="Z36" s="64">
        <f>+IF(X36&lt;&gt;0,+(Y36/X36)*100,0)</f>
        <v>0</v>
      </c>
      <c r="AA36" s="65">
        <f>SUM(AA32:AA35)</f>
        <v>43035079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2662000</v>
      </c>
      <c r="Y5" s="18">
        <f t="shared" si="0"/>
        <v>-2662000</v>
      </c>
      <c r="Z5" s="4">
        <f>+IF(X5&lt;&gt;0,+(Y5/X5)*100,0)</f>
        <v>-100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250000</v>
      </c>
      <c r="Y7" s="24">
        <v>-250000</v>
      </c>
      <c r="Z7" s="7">
        <v>-100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2412000</v>
      </c>
      <c r="Y8" s="21">
        <v>-2412000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3500000</v>
      </c>
      <c r="Y9" s="18">
        <f t="shared" si="1"/>
        <v>-3500000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500000</v>
      </c>
      <c r="Y10" s="21">
        <v>-500000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3000000</v>
      </c>
      <c r="Y11" s="21">
        <v>-3000000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6000000</v>
      </c>
      <c r="Y15" s="18">
        <f t="shared" si="2"/>
        <v>-6000000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6000000</v>
      </c>
      <c r="Y17" s="21">
        <v>-6000000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10000000</v>
      </c>
      <c r="Y19" s="18">
        <f t="shared" si="3"/>
        <v>-10000000</v>
      </c>
      <c r="Z19" s="4">
        <f>+IF(X19&lt;&gt;0,+(Y19/X19)*100,0)</f>
        <v>-100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8000000</v>
      </c>
      <c r="Y20" s="21">
        <v>-8000000</v>
      </c>
      <c r="Z20" s="6">
        <v>-100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2000000</v>
      </c>
      <c r="Y21" s="21">
        <v>-2000000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22162000</v>
      </c>
      <c r="Y25" s="52">
        <f t="shared" si="4"/>
        <v>-22162000</v>
      </c>
      <c r="Z25" s="53">
        <f>+IF(X25&lt;&gt;0,+(Y25/X25)*100,0)</f>
        <v>-100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6592866</v>
      </c>
      <c r="D5" s="16">
        <f>SUM(D6:D8)</f>
        <v>0</v>
      </c>
      <c r="E5" s="17">
        <f t="shared" si="0"/>
        <v>7500000</v>
      </c>
      <c r="F5" s="18">
        <f t="shared" si="0"/>
        <v>7500000</v>
      </c>
      <c r="G5" s="18">
        <f t="shared" si="0"/>
        <v>81539</v>
      </c>
      <c r="H5" s="18">
        <f t="shared" si="0"/>
        <v>235724</v>
      </c>
      <c r="I5" s="18">
        <f t="shared" si="0"/>
        <v>78622</v>
      </c>
      <c r="J5" s="18">
        <f t="shared" si="0"/>
        <v>395885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395885</v>
      </c>
      <c r="X5" s="18">
        <f t="shared" si="0"/>
        <v>500001</v>
      </c>
      <c r="Y5" s="18">
        <f t="shared" si="0"/>
        <v>-104116</v>
      </c>
      <c r="Z5" s="4">
        <f>+IF(X5&lt;&gt;0,+(Y5/X5)*100,0)</f>
        <v>-20.823158353683294</v>
      </c>
      <c r="AA5" s="16">
        <f>SUM(AA6:AA8)</f>
        <v>7500000</v>
      </c>
    </row>
    <row r="6" spans="1:27" ht="13.5">
      <c r="A6" s="5" t="s">
        <v>32</v>
      </c>
      <c r="B6" s="3"/>
      <c r="C6" s="19">
        <v>6592866</v>
      </c>
      <c r="D6" s="19"/>
      <c r="E6" s="20">
        <v>5500000</v>
      </c>
      <c r="F6" s="21">
        <v>5500000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5500000</v>
      </c>
    </row>
    <row r="7" spans="1:27" ht="13.5">
      <c r="A7" s="5" t="s">
        <v>33</v>
      </c>
      <c r="B7" s="3"/>
      <c r="C7" s="22"/>
      <c r="D7" s="22"/>
      <c r="E7" s="23">
        <v>2000000</v>
      </c>
      <c r="F7" s="24">
        <v>2000000</v>
      </c>
      <c r="G7" s="24">
        <v>76068</v>
      </c>
      <c r="H7" s="24">
        <v>227396</v>
      </c>
      <c r="I7" s="24">
        <v>71733</v>
      </c>
      <c r="J7" s="24">
        <v>375197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375197</v>
      </c>
      <c r="X7" s="24">
        <v>500001</v>
      </c>
      <c r="Y7" s="24">
        <v>-124804</v>
      </c>
      <c r="Z7" s="7">
        <v>-24.96</v>
      </c>
      <c r="AA7" s="29">
        <v>2000000</v>
      </c>
    </row>
    <row r="8" spans="1:27" ht="13.5">
      <c r="A8" s="5" t="s">
        <v>34</v>
      </c>
      <c r="B8" s="3"/>
      <c r="C8" s="19"/>
      <c r="D8" s="19"/>
      <c r="E8" s="20"/>
      <c r="F8" s="21"/>
      <c r="G8" s="21">
        <v>5471</v>
      </c>
      <c r="H8" s="21">
        <v>8328</v>
      </c>
      <c r="I8" s="21">
        <v>6889</v>
      </c>
      <c r="J8" s="21">
        <v>20688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20688</v>
      </c>
      <c r="X8" s="21"/>
      <c r="Y8" s="21">
        <v>20688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4669624</v>
      </c>
      <c r="D9" s="16">
        <f>SUM(D10:D14)</f>
        <v>0</v>
      </c>
      <c r="E9" s="17">
        <f t="shared" si="1"/>
        <v>12241000</v>
      </c>
      <c r="F9" s="18">
        <f t="shared" si="1"/>
        <v>12241000</v>
      </c>
      <c r="G9" s="18">
        <f t="shared" si="1"/>
        <v>900317</v>
      </c>
      <c r="H9" s="18">
        <f t="shared" si="1"/>
        <v>0</v>
      </c>
      <c r="I9" s="18">
        <f t="shared" si="1"/>
        <v>0</v>
      </c>
      <c r="J9" s="18">
        <f t="shared" si="1"/>
        <v>900317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900317</v>
      </c>
      <c r="X9" s="18">
        <f t="shared" si="1"/>
        <v>260000</v>
      </c>
      <c r="Y9" s="18">
        <f t="shared" si="1"/>
        <v>640317</v>
      </c>
      <c r="Z9" s="4">
        <f>+IF(X9&lt;&gt;0,+(Y9/X9)*100,0)</f>
        <v>246.27576923076924</v>
      </c>
      <c r="AA9" s="30">
        <f>SUM(AA10:AA14)</f>
        <v>12241000</v>
      </c>
    </row>
    <row r="10" spans="1:27" ht="13.5">
      <c r="A10" s="5" t="s">
        <v>36</v>
      </c>
      <c r="B10" s="3"/>
      <c r="C10" s="19"/>
      <c r="D10" s="19"/>
      <c r="E10" s="20">
        <v>6000000</v>
      </c>
      <c r="F10" s="21">
        <v>6000000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6000000</v>
      </c>
    </row>
    <row r="11" spans="1:27" ht="13.5">
      <c r="A11" s="5" t="s">
        <v>37</v>
      </c>
      <c r="B11" s="3"/>
      <c r="C11" s="19">
        <v>4669624</v>
      </c>
      <c r="D11" s="19"/>
      <c r="E11" s="20">
        <v>5981000</v>
      </c>
      <c r="F11" s="21">
        <v>5981000</v>
      </c>
      <c r="G11" s="21">
        <v>900317</v>
      </c>
      <c r="H11" s="21"/>
      <c r="I11" s="21"/>
      <c r="J11" s="21">
        <v>900317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900317</v>
      </c>
      <c r="X11" s="21"/>
      <c r="Y11" s="21">
        <v>900317</v>
      </c>
      <c r="Z11" s="6"/>
      <c r="AA11" s="28">
        <v>5981000</v>
      </c>
    </row>
    <row r="12" spans="1:27" ht="13.5">
      <c r="A12" s="5" t="s">
        <v>38</v>
      </c>
      <c r="B12" s="3"/>
      <c r="C12" s="19"/>
      <c r="D12" s="19"/>
      <c r="E12" s="20">
        <v>260000</v>
      </c>
      <c r="F12" s="21">
        <v>260000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260000</v>
      </c>
      <c r="Y12" s="21">
        <v>-260000</v>
      </c>
      <c r="Z12" s="6">
        <v>-100</v>
      </c>
      <c r="AA12" s="28">
        <v>260000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2849128</v>
      </c>
      <c r="D15" s="16">
        <f>SUM(D16:D18)</f>
        <v>0</v>
      </c>
      <c r="E15" s="17">
        <f t="shared" si="2"/>
        <v>2878000</v>
      </c>
      <c r="F15" s="18">
        <f t="shared" si="2"/>
        <v>2878000</v>
      </c>
      <c r="G15" s="18">
        <f t="shared" si="2"/>
        <v>0</v>
      </c>
      <c r="H15" s="18">
        <f t="shared" si="2"/>
        <v>0</v>
      </c>
      <c r="I15" s="18">
        <f t="shared" si="2"/>
        <v>162415</v>
      </c>
      <c r="J15" s="18">
        <f t="shared" si="2"/>
        <v>162415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162415</v>
      </c>
      <c r="X15" s="18">
        <f t="shared" si="2"/>
        <v>1800000</v>
      </c>
      <c r="Y15" s="18">
        <f t="shared" si="2"/>
        <v>-1637585</v>
      </c>
      <c r="Z15" s="4">
        <f>+IF(X15&lt;&gt;0,+(Y15/X15)*100,0)</f>
        <v>-90.97694444444444</v>
      </c>
      <c r="AA15" s="30">
        <f>SUM(AA16:AA18)</f>
        <v>2878000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2849128</v>
      </c>
      <c r="D17" s="19"/>
      <c r="E17" s="20">
        <v>2878000</v>
      </c>
      <c r="F17" s="21">
        <v>2878000</v>
      </c>
      <c r="G17" s="21"/>
      <c r="H17" s="21"/>
      <c r="I17" s="21">
        <v>162415</v>
      </c>
      <c r="J17" s="21">
        <v>162415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162415</v>
      </c>
      <c r="X17" s="21">
        <v>1800000</v>
      </c>
      <c r="Y17" s="21">
        <v>-1637585</v>
      </c>
      <c r="Z17" s="6">
        <v>-90.98</v>
      </c>
      <c r="AA17" s="28">
        <v>2878000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46954151</v>
      </c>
      <c r="D19" s="16">
        <f>SUM(D20:D23)</f>
        <v>0</v>
      </c>
      <c r="E19" s="17">
        <f t="shared" si="3"/>
        <v>42078509</v>
      </c>
      <c r="F19" s="18">
        <f t="shared" si="3"/>
        <v>42078509</v>
      </c>
      <c r="G19" s="18">
        <f t="shared" si="3"/>
        <v>10098587</v>
      </c>
      <c r="H19" s="18">
        <f t="shared" si="3"/>
        <v>1992193</v>
      </c>
      <c r="I19" s="18">
        <f t="shared" si="3"/>
        <v>728176</v>
      </c>
      <c r="J19" s="18">
        <f t="shared" si="3"/>
        <v>12818956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12818956</v>
      </c>
      <c r="X19" s="18">
        <f t="shared" si="3"/>
        <v>18512499</v>
      </c>
      <c r="Y19" s="18">
        <f t="shared" si="3"/>
        <v>-5693543</v>
      </c>
      <c r="Z19" s="4">
        <f>+IF(X19&lt;&gt;0,+(Y19/X19)*100,0)</f>
        <v>-30.755129277792264</v>
      </c>
      <c r="AA19" s="30">
        <f>SUM(AA20:AA23)</f>
        <v>42078509</v>
      </c>
    </row>
    <row r="20" spans="1:27" ht="13.5">
      <c r="A20" s="5" t="s">
        <v>46</v>
      </c>
      <c r="B20" s="3"/>
      <c r="C20" s="19"/>
      <c r="D20" s="19"/>
      <c r="E20" s="20">
        <v>8000000</v>
      </c>
      <c r="F20" s="21">
        <v>8000000</v>
      </c>
      <c r="G20" s="21">
        <v>197952</v>
      </c>
      <c r="H20" s="21">
        <v>1954478</v>
      </c>
      <c r="I20" s="21">
        <v>-543879</v>
      </c>
      <c r="J20" s="21">
        <v>1608551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1608551</v>
      </c>
      <c r="X20" s="21">
        <v>2000000</v>
      </c>
      <c r="Y20" s="21">
        <v>-391449</v>
      </c>
      <c r="Z20" s="6">
        <v>-19.57</v>
      </c>
      <c r="AA20" s="28">
        <v>8000000</v>
      </c>
    </row>
    <row r="21" spans="1:27" ht="13.5">
      <c r="A21" s="5" t="s">
        <v>47</v>
      </c>
      <c r="B21" s="3"/>
      <c r="C21" s="19">
        <v>13169598</v>
      </c>
      <c r="D21" s="19"/>
      <c r="E21" s="20">
        <v>12675509</v>
      </c>
      <c r="F21" s="21">
        <v>12675509</v>
      </c>
      <c r="G21" s="21">
        <v>5057449</v>
      </c>
      <c r="H21" s="21">
        <v>37715</v>
      </c>
      <c r="I21" s="21">
        <v>767371</v>
      </c>
      <c r="J21" s="21">
        <v>5862535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5862535</v>
      </c>
      <c r="X21" s="21">
        <v>5912499</v>
      </c>
      <c r="Y21" s="21">
        <v>-49964</v>
      </c>
      <c r="Z21" s="6">
        <v>-0.85</v>
      </c>
      <c r="AA21" s="28">
        <v>12675509</v>
      </c>
    </row>
    <row r="22" spans="1:27" ht="13.5">
      <c r="A22" s="5" t="s">
        <v>48</v>
      </c>
      <c r="B22" s="3"/>
      <c r="C22" s="22">
        <v>33784553</v>
      </c>
      <c r="D22" s="22"/>
      <c r="E22" s="23">
        <v>12100000</v>
      </c>
      <c r="F22" s="24">
        <v>12100000</v>
      </c>
      <c r="G22" s="24">
        <v>4843186</v>
      </c>
      <c r="H22" s="24"/>
      <c r="I22" s="24">
        <v>504684</v>
      </c>
      <c r="J22" s="24">
        <v>5347870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5347870</v>
      </c>
      <c r="X22" s="24">
        <v>10250000</v>
      </c>
      <c r="Y22" s="24">
        <v>-4902130</v>
      </c>
      <c r="Z22" s="7">
        <v>-47.83</v>
      </c>
      <c r="AA22" s="29">
        <v>12100000</v>
      </c>
    </row>
    <row r="23" spans="1:27" ht="13.5">
      <c r="A23" s="5" t="s">
        <v>49</v>
      </c>
      <c r="B23" s="3"/>
      <c r="C23" s="19"/>
      <c r="D23" s="19"/>
      <c r="E23" s="20">
        <v>9303000</v>
      </c>
      <c r="F23" s="21">
        <v>9303000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350000</v>
      </c>
      <c r="Y23" s="21">
        <v>-350000</v>
      </c>
      <c r="Z23" s="6">
        <v>-100</v>
      </c>
      <c r="AA23" s="28">
        <v>9303000</v>
      </c>
    </row>
    <row r="24" spans="1:27" ht="13.5">
      <c r="A24" s="2" t="s">
        <v>50</v>
      </c>
      <c r="B24" s="8"/>
      <c r="C24" s="16"/>
      <c r="D24" s="16"/>
      <c r="E24" s="17">
        <v>1994050</v>
      </c>
      <c r="F24" s="18">
        <v>1994050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498513</v>
      </c>
      <c r="Y24" s="18">
        <v>-498513</v>
      </c>
      <c r="Z24" s="4">
        <v>-100</v>
      </c>
      <c r="AA24" s="30">
        <v>1994050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61065769</v>
      </c>
      <c r="D25" s="50">
        <f>+D5+D9+D15+D19+D24</f>
        <v>0</v>
      </c>
      <c r="E25" s="51">
        <f t="shared" si="4"/>
        <v>66691559</v>
      </c>
      <c r="F25" s="52">
        <f t="shared" si="4"/>
        <v>66691559</v>
      </c>
      <c r="G25" s="52">
        <f t="shared" si="4"/>
        <v>11080443</v>
      </c>
      <c r="H25" s="52">
        <f t="shared" si="4"/>
        <v>2227917</v>
      </c>
      <c r="I25" s="52">
        <f t="shared" si="4"/>
        <v>969213</v>
      </c>
      <c r="J25" s="52">
        <f t="shared" si="4"/>
        <v>14277573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14277573</v>
      </c>
      <c r="X25" s="52">
        <f t="shared" si="4"/>
        <v>21571013</v>
      </c>
      <c r="Y25" s="52">
        <f t="shared" si="4"/>
        <v>-7293440</v>
      </c>
      <c r="Z25" s="53">
        <f>+IF(X25&lt;&gt;0,+(Y25/X25)*100,0)</f>
        <v>-33.81130037796556</v>
      </c>
      <c r="AA25" s="54">
        <f>+AA5+AA9+AA15+AA19+AA24</f>
        <v>66691559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56802142</v>
      </c>
      <c r="D28" s="19"/>
      <c r="E28" s="20">
        <v>44881559</v>
      </c>
      <c r="F28" s="21">
        <v>44881559</v>
      </c>
      <c r="G28" s="21">
        <v>9979707</v>
      </c>
      <c r="H28" s="21">
        <v>1934456</v>
      </c>
      <c r="I28" s="21">
        <v>-12251</v>
      </c>
      <c r="J28" s="21">
        <v>11901912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11901912</v>
      </c>
      <c r="X28" s="21"/>
      <c r="Y28" s="21">
        <v>11901912</v>
      </c>
      <c r="Z28" s="6"/>
      <c r="AA28" s="19">
        <v>44881559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56802142</v>
      </c>
      <c r="D32" s="25">
        <f>SUM(D28:D31)</f>
        <v>0</v>
      </c>
      <c r="E32" s="26">
        <f t="shared" si="5"/>
        <v>44881559</v>
      </c>
      <c r="F32" s="27">
        <f t="shared" si="5"/>
        <v>44881559</v>
      </c>
      <c r="G32" s="27">
        <f t="shared" si="5"/>
        <v>9979707</v>
      </c>
      <c r="H32" s="27">
        <f t="shared" si="5"/>
        <v>1934456</v>
      </c>
      <c r="I32" s="27">
        <f t="shared" si="5"/>
        <v>-12251</v>
      </c>
      <c r="J32" s="27">
        <f t="shared" si="5"/>
        <v>11901912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11901912</v>
      </c>
      <c r="X32" s="27">
        <f t="shared" si="5"/>
        <v>0</v>
      </c>
      <c r="Y32" s="27">
        <f t="shared" si="5"/>
        <v>11901912</v>
      </c>
      <c r="Z32" s="13">
        <f>+IF(X32&lt;&gt;0,+(Y32/X32)*100,0)</f>
        <v>0</v>
      </c>
      <c r="AA32" s="31">
        <f>SUM(AA28:AA31)</f>
        <v>44881559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4263627</v>
      </c>
      <c r="D35" s="19"/>
      <c r="E35" s="20">
        <v>21810000</v>
      </c>
      <c r="F35" s="21">
        <v>21810000</v>
      </c>
      <c r="G35" s="21">
        <v>1100736</v>
      </c>
      <c r="H35" s="21">
        <v>293461</v>
      </c>
      <c r="I35" s="21">
        <v>981464</v>
      </c>
      <c r="J35" s="21">
        <v>2375661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2375661</v>
      </c>
      <c r="X35" s="21"/>
      <c r="Y35" s="21">
        <v>2375661</v>
      </c>
      <c r="Z35" s="6"/>
      <c r="AA35" s="28">
        <v>21810000</v>
      </c>
    </row>
    <row r="36" spans="1:27" ht="13.5">
      <c r="A36" s="60" t="s">
        <v>64</v>
      </c>
      <c r="B36" s="10"/>
      <c r="C36" s="61">
        <f aca="true" t="shared" si="6" ref="C36:Y36">SUM(C32:C35)</f>
        <v>61065769</v>
      </c>
      <c r="D36" s="61">
        <f>SUM(D32:D35)</f>
        <v>0</v>
      </c>
      <c r="E36" s="62">
        <f t="shared" si="6"/>
        <v>66691559</v>
      </c>
      <c r="F36" s="63">
        <f t="shared" si="6"/>
        <v>66691559</v>
      </c>
      <c r="G36" s="63">
        <f t="shared" si="6"/>
        <v>11080443</v>
      </c>
      <c r="H36" s="63">
        <f t="shared" si="6"/>
        <v>2227917</v>
      </c>
      <c r="I36" s="63">
        <f t="shared" si="6"/>
        <v>969213</v>
      </c>
      <c r="J36" s="63">
        <f t="shared" si="6"/>
        <v>14277573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14277573</v>
      </c>
      <c r="X36" s="63">
        <f t="shared" si="6"/>
        <v>0</v>
      </c>
      <c r="Y36" s="63">
        <f t="shared" si="6"/>
        <v>14277573</v>
      </c>
      <c r="Z36" s="64">
        <f>+IF(X36&lt;&gt;0,+(Y36/X36)*100,0)</f>
        <v>0</v>
      </c>
      <c r="AA36" s="65">
        <f>SUM(AA32:AA35)</f>
        <v>66691559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569194</v>
      </c>
      <c r="D5" s="16">
        <f>SUM(D6:D8)</f>
        <v>0</v>
      </c>
      <c r="E5" s="17">
        <f t="shared" si="0"/>
        <v>24400000</v>
      </c>
      <c r="F5" s="18">
        <f t="shared" si="0"/>
        <v>24400000</v>
      </c>
      <c r="G5" s="18">
        <f t="shared" si="0"/>
        <v>0</v>
      </c>
      <c r="H5" s="18">
        <f t="shared" si="0"/>
        <v>0</v>
      </c>
      <c r="I5" s="18">
        <f t="shared" si="0"/>
        <v>2800</v>
      </c>
      <c r="J5" s="18">
        <f t="shared" si="0"/>
        <v>2800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2800</v>
      </c>
      <c r="X5" s="18">
        <f t="shared" si="0"/>
        <v>6099000</v>
      </c>
      <c r="Y5" s="18">
        <f t="shared" si="0"/>
        <v>-6096200</v>
      </c>
      <c r="Z5" s="4">
        <f>+IF(X5&lt;&gt;0,+(Y5/X5)*100,0)</f>
        <v>-99.95409083456305</v>
      </c>
      <c r="AA5" s="16">
        <f>SUM(AA6:AA8)</f>
        <v>24400000</v>
      </c>
    </row>
    <row r="6" spans="1:27" ht="13.5">
      <c r="A6" s="5" t="s">
        <v>32</v>
      </c>
      <c r="B6" s="3"/>
      <c r="C6" s="19">
        <v>151697</v>
      </c>
      <c r="D6" s="19"/>
      <c r="E6" s="20">
        <v>1700000</v>
      </c>
      <c r="F6" s="21">
        <v>1700000</v>
      </c>
      <c r="G6" s="21"/>
      <c r="H6" s="21"/>
      <c r="I6" s="21">
        <v>2800</v>
      </c>
      <c r="J6" s="21">
        <v>2800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2800</v>
      </c>
      <c r="X6" s="21">
        <v>426000</v>
      </c>
      <c r="Y6" s="21">
        <v>-423200</v>
      </c>
      <c r="Z6" s="6">
        <v>-99.34</v>
      </c>
      <c r="AA6" s="28">
        <v>1700000</v>
      </c>
    </row>
    <row r="7" spans="1:27" ht="13.5">
      <c r="A7" s="5" t="s">
        <v>33</v>
      </c>
      <c r="B7" s="3"/>
      <c r="C7" s="22">
        <v>375200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42297</v>
      </c>
      <c r="D8" s="19"/>
      <c r="E8" s="20">
        <v>22700000</v>
      </c>
      <c r="F8" s="21">
        <v>22700000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5673000</v>
      </c>
      <c r="Y8" s="21">
        <v>-5673000</v>
      </c>
      <c r="Z8" s="6">
        <v>-100</v>
      </c>
      <c r="AA8" s="28">
        <v>22700000</v>
      </c>
    </row>
    <row r="9" spans="1:27" ht="13.5">
      <c r="A9" s="2" t="s">
        <v>35</v>
      </c>
      <c r="B9" s="3"/>
      <c r="C9" s="16">
        <f aca="true" t="shared" si="1" ref="C9:Y9">SUM(C10:C14)</f>
        <v>3644151</v>
      </c>
      <c r="D9" s="16">
        <f>SUM(D10:D14)</f>
        <v>0</v>
      </c>
      <c r="E9" s="17">
        <f t="shared" si="1"/>
        <v>12691640</v>
      </c>
      <c r="F9" s="18">
        <f t="shared" si="1"/>
        <v>12691640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3174000</v>
      </c>
      <c r="Y9" s="18">
        <f t="shared" si="1"/>
        <v>-3174000</v>
      </c>
      <c r="Z9" s="4">
        <f>+IF(X9&lt;&gt;0,+(Y9/X9)*100,0)</f>
        <v>-100</v>
      </c>
      <c r="AA9" s="30">
        <f>SUM(AA10:AA14)</f>
        <v>12691640</v>
      </c>
    </row>
    <row r="10" spans="1:27" ht="13.5">
      <c r="A10" s="5" t="s">
        <v>36</v>
      </c>
      <c r="B10" s="3"/>
      <c r="C10" s="19">
        <v>2338250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1305901</v>
      </c>
      <c r="D11" s="19"/>
      <c r="E11" s="20">
        <v>12691640</v>
      </c>
      <c r="F11" s="21">
        <v>12691640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3174000</v>
      </c>
      <c r="Y11" s="21">
        <v>-3174000</v>
      </c>
      <c r="Z11" s="6">
        <v>-100</v>
      </c>
      <c r="AA11" s="28">
        <v>12691640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1407783</v>
      </c>
      <c r="D15" s="16">
        <f>SUM(D16:D18)</f>
        <v>0</v>
      </c>
      <c r="E15" s="17">
        <f t="shared" si="2"/>
        <v>38700000</v>
      </c>
      <c r="F15" s="18">
        <f t="shared" si="2"/>
        <v>38700000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9675000</v>
      </c>
      <c r="Y15" s="18">
        <f t="shared" si="2"/>
        <v>-9675000</v>
      </c>
      <c r="Z15" s="4">
        <f>+IF(X15&lt;&gt;0,+(Y15/X15)*100,0)</f>
        <v>-100</v>
      </c>
      <c r="AA15" s="30">
        <f>SUM(AA16:AA18)</f>
        <v>38700000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1407783</v>
      </c>
      <c r="D17" s="19"/>
      <c r="E17" s="20">
        <v>38700000</v>
      </c>
      <c r="F17" s="21">
        <v>38700000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9675000</v>
      </c>
      <c r="Y17" s="21">
        <v>-9675000</v>
      </c>
      <c r="Z17" s="6">
        <v>-100</v>
      </c>
      <c r="AA17" s="28">
        <v>38700000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65288393</v>
      </c>
      <c r="D19" s="16">
        <f>SUM(D20:D23)</f>
        <v>0</v>
      </c>
      <c r="E19" s="17">
        <f t="shared" si="3"/>
        <v>61069110</v>
      </c>
      <c r="F19" s="18">
        <f t="shared" si="3"/>
        <v>61069110</v>
      </c>
      <c r="G19" s="18">
        <f t="shared" si="3"/>
        <v>0</v>
      </c>
      <c r="H19" s="18">
        <f t="shared" si="3"/>
        <v>241500</v>
      </c>
      <c r="I19" s="18">
        <f t="shared" si="3"/>
        <v>4347562</v>
      </c>
      <c r="J19" s="18">
        <f t="shared" si="3"/>
        <v>4589062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4589062</v>
      </c>
      <c r="X19" s="18">
        <f t="shared" si="3"/>
        <v>15267000</v>
      </c>
      <c r="Y19" s="18">
        <f t="shared" si="3"/>
        <v>-10677938</v>
      </c>
      <c r="Z19" s="4">
        <f>+IF(X19&lt;&gt;0,+(Y19/X19)*100,0)</f>
        <v>-69.94129822492958</v>
      </c>
      <c r="AA19" s="30">
        <f>SUM(AA20:AA23)</f>
        <v>61069110</v>
      </c>
    </row>
    <row r="20" spans="1:27" ht="13.5">
      <c r="A20" s="5" t="s">
        <v>46</v>
      </c>
      <c r="B20" s="3"/>
      <c r="C20" s="19">
        <v>23873389</v>
      </c>
      <c r="D20" s="19"/>
      <c r="E20" s="20">
        <v>17200000</v>
      </c>
      <c r="F20" s="21">
        <v>17200000</v>
      </c>
      <c r="G20" s="21"/>
      <c r="H20" s="21">
        <v>241500</v>
      </c>
      <c r="I20" s="21">
        <v>4347562</v>
      </c>
      <c r="J20" s="21">
        <v>4589062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4589062</v>
      </c>
      <c r="X20" s="21">
        <v>4299000</v>
      </c>
      <c r="Y20" s="21">
        <v>290062</v>
      </c>
      <c r="Z20" s="6">
        <v>6.75</v>
      </c>
      <c r="AA20" s="28">
        <v>17200000</v>
      </c>
    </row>
    <row r="21" spans="1:27" ht="13.5">
      <c r="A21" s="5" t="s">
        <v>47</v>
      </c>
      <c r="B21" s="3"/>
      <c r="C21" s="19">
        <v>6873185</v>
      </c>
      <c r="D21" s="19"/>
      <c r="E21" s="20">
        <v>15200000</v>
      </c>
      <c r="F21" s="21">
        <v>15200000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3801000</v>
      </c>
      <c r="Y21" s="21">
        <v>-3801000</v>
      </c>
      <c r="Z21" s="6">
        <v>-100</v>
      </c>
      <c r="AA21" s="28">
        <v>15200000</v>
      </c>
    </row>
    <row r="22" spans="1:27" ht="13.5">
      <c r="A22" s="5" t="s">
        <v>48</v>
      </c>
      <c r="B22" s="3"/>
      <c r="C22" s="22">
        <v>34541819</v>
      </c>
      <c r="D22" s="22"/>
      <c r="E22" s="23">
        <v>27619110</v>
      </c>
      <c r="F22" s="24">
        <v>27619110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6903000</v>
      </c>
      <c r="Y22" s="24">
        <v>-6903000</v>
      </c>
      <c r="Z22" s="7">
        <v>-100</v>
      </c>
      <c r="AA22" s="29">
        <v>27619110</v>
      </c>
    </row>
    <row r="23" spans="1:27" ht="13.5">
      <c r="A23" s="5" t="s">
        <v>49</v>
      </c>
      <c r="B23" s="3"/>
      <c r="C23" s="19"/>
      <c r="D23" s="19"/>
      <c r="E23" s="20">
        <v>1050000</v>
      </c>
      <c r="F23" s="21">
        <v>1050000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264000</v>
      </c>
      <c r="Y23" s="21">
        <v>-264000</v>
      </c>
      <c r="Z23" s="6">
        <v>-100</v>
      </c>
      <c r="AA23" s="28">
        <v>1050000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70909521</v>
      </c>
      <c r="D25" s="50">
        <f>+D5+D9+D15+D19+D24</f>
        <v>0</v>
      </c>
      <c r="E25" s="51">
        <f t="shared" si="4"/>
        <v>136860750</v>
      </c>
      <c r="F25" s="52">
        <f t="shared" si="4"/>
        <v>136860750</v>
      </c>
      <c r="G25" s="52">
        <f t="shared" si="4"/>
        <v>0</v>
      </c>
      <c r="H25" s="52">
        <f t="shared" si="4"/>
        <v>241500</v>
      </c>
      <c r="I25" s="52">
        <f t="shared" si="4"/>
        <v>4350362</v>
      </c>
      <c r="J25" s="52">
        <f t="shared" si="4"/>
        <v>4591862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4591862</v>
      </c>
      <c r="X25" s="52">
        <f t="shared" si="4"/>
        <v>34215000</v>
      </c>
      <c r="Y25" s="52">
        <f t="shared" si="4"/>
        <v>-29623138</v>
      </c>
      <c r="Z25" s="53">
        <f>+IF(X25&lt;&gt;0,+(Y25/X25)*100,0)</f>
        <v>-86.57938915680256</v>
      </c>
      <c r="AA25" s="54">
        <f>+AA5+AA9+AA15+AA19+AA24</f>
        <v>136860750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67808835</v>
      </c>
      <c r="D28" s="19"/>
      <c r="E28" s="20">
        <v>75730750</v>
      </c>
      <c r="F28" s="21">
        <v>75730750</v>
      </c>
      <c r="G28" s="21"/>
      <c r="H28" s="21"/>
      <c r="I28" s="21">
        <v>4347562</v>
      </c>
      <c r="J28" s="21">
        <v>4347562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4347562</v>
      </c>
      <c r="X28" s="21"/>
      <c r="Y28" s="21">
        <v>4347562</v>
      </c>
      <c r="Z28" s="6"/>
      <c r="AA28" s="19">
        <v>75730750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67808835</v>
      </c>
      <c r="D32" s="25">
        <f>SUM(D28:D31)</f>
        <v>0</v>
      </c>
      <c r="E32" s="26">
        <f t="shared" si="5"/>
        <v>75730750</v>
      </c>
      <c r="F32" s="27">
        <f t="shared" si="5"/>
        <v>75730750</v>
      </c>
      <c r="G32" s="27">
        <f t="shared" si="5"/>
        <v>0</v>
      </c>
      <c r="H32" s="27">
        <f t="shared" si="5"/>
        <v>0</v>
      </c>
      <c r="I32" s="27">
        <f t="shared" si="5"/>
        <v>4347562</v>
      </c>
      <c r="J32" s="27">
        <f t="shared" si="5"/>
        <v>4347562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4347562</v>
      </c>
      <c r="X32" s="27">
        <f t="shared" si="5"/>
        <v>0</v>
      </c>
      <c r="Y32" s="27">
        <f t="shared" si="5"/>
        <v>4347562</v>
      </c>
      <c r="Z32" s="13">
        <f>+IF(X32&lt;&gt;0,+(Y32/X32)*100,0)</f>
        <v>0</v>
      </c>
      <c r="AA32" s="31">
        <f>SUM(AA28:AA31)</f>
        <v>75730750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45400000</v>
      </c>
      <c r="F34" s="21">
        <v>45400000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45400000</v>
      </c>
    </row>
    <row r="35" spans="1:27" ht="13.5">
      <c r="A35" s="59" t="s">
        <v>63</v>
      </c>
      <c r="B35" s="3"/>
      <c r="C35" s="19">
        <v>3100686</v>
      </c>
      <c r="D35" s="19"/>
      <c r="E35" s="20">
        <v>15730000</v>
      </c>
      <c r="F35" s="21">
        <v>15730000</v>
      </c>
      <c r="G35" s="21"/>
      <c r="H35" s="21">
        <v>241500</v>
      </c>
      <c r="I35" s="21">
        <v>2800</v>
      </c>
      <c r="J35" s="21">
        <v>244300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244300</v>
      </c>
      <c r="X35" s="21"/>
      <c r="Y35" s="21">
        <v>244300</v>
      </c>
      <c r="Z35" s="6"/>
      <c r="AA35" s="28">
        <v>15730000</v>
      </c>
    </row>
    <row r="36" spans="1:27" ht="13.5">
      <c r="A36" s="60" t="s">
        <v>64</v>
      </c>
      <c r="B36" s="10"/>
      <c r="C36" s="61">
        <f aca="true" t="shared" si="6" ref="C36:Y36">SUM(C32:C35)</f>
        <v>70909521</v>
      </c>
      <c r="D36" s="61">
        <f>SUM(D32:D35)</f>
        <v>0</v>
      </c>
      <c r="E36" s="62">
        <f t="shared" si="6"/>
        <v>136860750</v>
      </c>
      <c r="F36" s="63">
        <f t="shared" si="6"/>
        <v>136860750</v>
      </c>
      <c r="G36" s="63">
        <f t="shared" si="6"/>
        <v>0</v>
      </c>
      <c r="H36" s="63">
        <f t="shared" si="6"/>
        <v>241500</v>
      </c>
      <c r="I36" s="63">
        <f t="shared" si="6"/>
        <v>4350362</v>
      </c>
      <c r="J36" s="63">
        <f t="shared" si="6"/>
        <v>4591862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4591862</v>
      </c>
      <c r="X36" s="63">
        <f t="shared" si="6"/>
        <v>0</v>
      </c>
      <c r="Y36" s="63">
        <f t="shared" si="6"/>
        <v>4591862</v>
      </c>
      <c r="Z36" s="64">
        <f>+IF(X36&lt;&gt;0,+(Y36/X36)*100,0)</f>
        <v>0</v>
      </c>
      <c r="AA36" s="65">
        <f>SUM(AA32:AA35)</f>
        <v>136860750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25642024</v>
      </c>
      <c r="D5" s="16">
        <f>SUM(D6:D8)</f>
        <v>0</v>
      </c>
      <c r="E5" s="17">
        <f t="shared" si="0"/>
        <v>6457175</v>
      </c>
      <c r="F5" s="18">
        <f t="shared" si="0"/>
        <v>6457175</v>
      </c>
      <c r="G5" s="18">
        <f t="shared" si="0"/>
        <v>185087</v>
      </c>
      <c r="H5" s="18">
        <f t="shared" si="0"/>
        <v>0</v>
      </c>
      <c r="I5" s="18">
        <f t="shared" si="0"/>
        <v>2600</v>
      </c>
      <c r="J5" s="18">
        <f t="shared" si="0"/>
        <v>187687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187687</v>
      </c>
      <c r="X5" s="18">
        <f t="shared" si="0"/>
        <v>2606236</v>
      </c>
      <c r="Y5" s="18">
        <f t="shared" si="0"/>
        <v>-2418549</v>
      </c>
      <c r="Z5" s="4">
        <f>+IF(X5&lt;&gt;0,+(Y5/X5)*100,0)</f>
        <v>-92.79854165163862</v>
      </c>
      <c r="AA5" s="16">
        <f>SUM(AA6:AA8)</f>
        <v>6457175</v>
      </c>
    </row>
    <row r="6" spans="1:27" ht="13.5">
      <c r="A6" s="5" t="s">
        <v>32</v>
      </c>
      <c r="B6" s="3"/>
      <c r="C6" s="19">
        <v>25642024</v>
      </c>
      <c r="D6" s="19"/>
      <c r="E6" s="20">
        <v>2255000</v>
      </c>
      <c r="F6" s="21">
        <v>2255000</v>
      </c>
      <c r="G6" s="21">
        <v>185087</v>
      </c>
      <c r="H6" s="21"/>
      <c r="I6" s="21"/>
      <c r="J6" s="21">
        <v>185087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185087</v>
      </c>
      <c r="X6" s="21">
        <v>1006236</v>
      </c>
      <c r="Y6" s="21">
        <v>-821149</v>
      </c>
      <c r="Z6" s="6">
        <v>-81.61</v>
      </c>
      <c r="AA6" s="28">
        <v>2255000</v>
      </c>
    </row>
    <row r="7" spans="1:27" ht="13.5">
      <c r="A7" s="5" t="s">
        <v>33</v>
      </c>
      <c r="B7" s="3"/>
      <c r="C7" s="22"/>
      <c r="D7" s="22"/>
      <c r="E7" s="23">
        <v>177175</v>
      </c>
      <c r="F7" s="24">
        <v>177175</v>
      </c>
      <c r="G7" s="24"/>
      <c r="H7" s="24"/>
      <c r="I7" s="24">
        <v>2600</v>
      </c>
      <c r="J7" s="24">
        <v>2600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2600</v>
      </c>
      <c r="X7" s="24">
        <v>100000</v>
      </c>
      <c r="Y7" s="24">
        <v>-97400</v>
      </c>
      <c r="Z7" s="7">
        <v>-97.4</v>
      </c>
      <c r="AA7" s="29">
        <v>177175</v>
      </c>
    </row>
    <row r="8" spans="1:27" ht="13.5">
      <c r="A8" s="5" t="s">
        <v>34</v>
      </c>
      <c r="B8" s="3"/>
      <c r="C8" s="19"/>
      <c r="D8" s="19"/>
      <c r="E8" s="20">
        <v>4025000</v>
      </c>
      <c r="F8" s="21">
        <v>4025000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1500000</v>
      </c>
      <c r="Y8" s="21">
        <v>-1500000</v>
      </c>
      <c r="Z8" s="6">
        <v>-100</v>
      </c>
      <c r="AA8" s="28">
        <v>4025000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26365956</v>
      </c>
      <c r="F9" s="18">
        <f t="shared" si="1"/>
        <v>26365956</v>
      </c>
      <c r="G9" s="18">
        <f t="shared" si="1"/>
        <v>2780296</v>
      </c>
      <c r="H9" s="18">
        <f t="shared" si="1"/>
        <v>354207</v>
      </c>
      <c r="I9" s="18">
        <f t="shared" si="1"/>
        <v>0</v>
      </c>
      <c r="J9" s="18">
        <f t="shared" si="1"/>
        <v>3134503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3134503</v>
      </c>
      <c r="X9" s="18">
        <f t="shared" si="1"/>
        <v>3742208</v>
      </c>
      <c r="Y9" s="18">
        <f t="shared" si="1"/>
        <v>-607705</v>
      </c>
      <c r="Z9" s="4">
        <f>+IF(X9&lt;&gt;0,+(Y9/X9)*100,0)</f>
        <v>-16.23920957894377</v>
      </c>
      <c r="AA9" s="30">
        <f>SUM(AA10:AA14)</f>
        <v>26365956</v>
      </c>
    </row>
    <row r="10" spans="1:27" ht="13.5">
      <c r="A10" s="5" t="s">
        <v>36</v>
      </c>
      <c r="B10" s="3"/>
      <c r="C10" s="19"/>
      <c r="D10" s="19"/>
      <c r="E10" s="20">
        <v>9666142</v>
      </c>
      <c r="F10" s="21">
        <v>9666142</v>
      </c>
      <c r="G10" s="21"/>
      <c r="H10" s="21">
        <v>354207</v>
      </c>
      <c r="I10" s="21"/>
      <c r="J10" s="21">
        <v>354207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354207</v>
      </c>
      <c r="X10" s="21">
        <v>3000000</v>
      </c>
      <c r="Y10" s="21">
        <v>-2645793</v>
      </c>
      <c r="Z10" s="6">
        <v>-88.19</v>
      </c>
      <c r="AA10" s="28">
        <v>9666142</v>
      </c>
    </row>
    <row r="11" spans="1:27" ht="13.5">
      <c r="A11" s="5" t="s">
        <v>37</v>
      </c>
      <c r="B11" s="3"/>
      <c r="C11" s="19"/>
      <c r="D11" s="19"/>
      <c r="E11" s="20"/>
      <c r="F11" s="21"/>
      <c r="G11" s="21">
        <v>1473309</v>
      </c>
      <c r="H11" s="21"/>
      <c r="I11" s="21"/>
      <c r="J11" s="21">
        <v>1473309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1473309</v>
      </c>
      <c r="X11" s="21">
        <v>659208</v>
      </c>
      <c r="Y11" s="21">
        <v>814101</v>
      </c>
      <c r="Z11" s="6">
        <v>123.5</v>
      </c>
      <c r="AA11" s="28"/>
    </row>
    <row r="12" spans="1:27" ht="13.5">
      <c r="A12" s="5" t="s">
        <v>38</v>
      </c>
      <c r="B12" s="3"/>
      <c r="C12" s="19"/>
      <c r="D12" s="19"/>
      <c r="E12" s="20">
        <v>16699814</v>
      </c>
      <c r="F12" s="21">
        <v>16699814</v>
      </c>
      <c r="G12" s="21">
        <v>1306987</v>
      </c>
      <c r="H12" s="21"/>
      <c r="I12" s="21"/>
      <c r="J12" s="21">
        <v>1306987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1306987</v>
      </c>
      <c r="X12" s="21">
        <v>83000</v>
      </c>
      <c r="Y12" s="21">
        <v>1223987</v>
      </c>
      <c r="Z12" s="6">
        <v>1474.68</v>
      </c>
      <c r="AA12" s="28">
        <v>16699814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5519045</v>
      </c>
      <c r="F15" s="18">
        <f t="shared" si="2"/>
        <v>5519045</v>
      </c>
      <c r="G15" s="18">
        <f t="shared" si="2"/>
        <v>1036538</v>
      </c>
      <c r="H15" s="18">
        <f t="shared" si="2"/>
        <v>0</v>
      </c>
      <c r="I15" s="18">
        <f t="shared" si="2"/>
        <v>250806</v>
      </c>
      <c r="J15" s="18">
        <f t="shared" si="2"/>
        <v>1287344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1287344</v>
      </c>
      <c r="X15" s="18">
        <f t="shared" si="2"/>
        <v>2889903</v>
      </c>
      <c r="Y15" s="18">
        <f t="shared" si="2"/>
        <v>-1602559</v>
      </c>
      <c r="Z15" s="4">
        <f>+IF(X15&lt;&gt;0,+(Y15/X15)*100,0)</f>
        <v>-55.45372976186398</v>
      </c>
      <c r="AA15" s="30">
        <f>SUM(AA16:AA18)</f>
        <v>5519045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20000</v>
      </c>
      <c r="Y16" s="21">
        <v>-20000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5519045</v>
      </c>
      <c r="F17" s="21">
        <v>5519045</v>
      </c>
      <c r="G17" s="21">
        <v>1036538</v>
      </c>
      <c r="H17" s="21"/>
      <c r="I17" s="21">
        <v>250806</v>
      </c>
      <c r="J17" s="21">
        <v>1287344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1287344</v>
      </c>
      <c r="X17" s="21">
        <v>2869903</v>
      </c>
      <c r="Y17" s="21">
        <v>-1582559</v>
      </c>
      <c r="Z17" s="6">
        <v>-55.14</v>
      </c>
      <c r="AA17" s="28">
        <v>5519045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4675000</v>
      </c>
      <c r="F19" s="18">
        <f t="shared" si="3"/>
        <v>4675000</v>
      </c>
      <c r="G19" s="18">
        <f t="shared" si="3"/>
        <v>6413646</v>
      </c>
      <c r="H19" s="18">
        <f t="shared" si="3"/>
        <v>860418</v>
      </c>
      <c r="I19" s="18">
        <f t="shared" si="3"/>
        <v>0</v>
      </c>
      <c r="J19" s="18">
        <f t="shared" si="3"/>
        <v>7274064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7274064</v>
      </c>
      <c r="X19" s="18">
        <f t="shared" si="3"/>
        <v>6578822</v>
      </c>
      <c r="Y19" s="18">
        <f t="shared" si="3"/>
        <v>695242</v>
      </c>
      <c r="Z19" s="4">
        <f>+IF(X19&lt;&gt;0,+(Y19/X19)*100,0)</f>
        <v>10.567879781517117</v>
      </c>
      <c r="AA19" s="30">
        <f>SUM(AA20:AA23)</f>
        <v>4675000</v>
      </c>
    </row>
    <row r="20" spans="1:27" ht="13.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>
        <v>1850091</v>
      </c>
      <c r="H20" s="21">
        <v>860418</v>
      </c>
      <c r="I20" s="21"/>
      <c r="J20" s="21">
        <v>2710509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2710509</v>
      </c>
      <c r="X20" s="21">
        <v>1000000</v>
      </c>
      <c r="Y20" s="21">
        <v>1710509</v>
      </c>
      <c r="Z20" s="6">
        <v>171.05</v>
      </c>
      <c r="AA20" s="28">
        <v>3000000</v>
      </c>
    </row>
    <row r="21" spans="1:27" ht="13.5">
      <c r="A21" s="5" t="s">
        <v>47</v>
      </c>
      <c r="B21" s="3"/>
      <c r="C21" s="19"/>
      <c r="D21" s="19"/>
      <c r="E21" s="20">
        <v>1675000</v>
      </c>
      <c r="F21" s="21">
        <v>1675000</v>
      </c>
      <c r="G21" s="21">
        <v>1160917</v>
      </c>
      <c r="H21" s="21"/>
      <c r="I21" s="21"/>
      <c r="J21" s="21">
        <v>1160917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1160917</v>
      </c>
      <c r="X21" s="21">
        <v>197000</v>
      </c>
      <c r="Y21" s="21">
        <v>963917</v>
      </c>
      <c r="Z21" s="6">
        <v>489.3</v>
      </c>
      <c r="AA21" s="28">
        <v>1675000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>
        <v>3402638</v>
      </c>
      <c r="H22" s="24"/>
      <c r="I22" s="24"/>
      <c r="J22" s="24">
        <v>3402638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3402638</v>
      </c>
      <c r="X22" s="24">
        <v>5381822</v>
      </c>
      <c r="Y22" s="24">
        <v>-1979184</v>
      </c>
      <c r="Z22" s="7">
        <v>-36.78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256800</v>
      </c>
      <c r="Y24" s="18">
        <v>-256800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25642024</v>
      </c>
      <c r="D25" s="50">
        <f>+D5+D9+D15+D19+D24</f>
        <v>0</v>
      </c>
      <c r="E25" s="51">
        <f t="shared" si="4"/>
        <v>43017176</v>
      </c>
      <c r="F25" s="52">
        <f t="shared" si="4"/>
        <v>43017176</v>
      </c>
      <c r="G25" s="52">
        <f t="shared" si="4"/>
        <v>10415567</v>
      </c>
      <c r="H25" s="52">
        <f t="shared" si="4"/>
        <v>1214625</v>
      </c>
      <c r="I25" s="52">
        <f t="shared" si="4"/>
        <v>253406</v>
      </c>
      <c r="J25" s="52">
        <f t="shared" si="4"/>
        <v>11883598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11883598</v>
      </c>
      <c r="X25" s="52">
        <f t="shared" si="4"/>
        <v>16073969</v>
      </c>
      <c r="Y25" s="52">
        <f t="shared" si="4"/>
        <v>-4190371</v>
      </c>
      <c r="Z25" s="53">
        <f>+IF(X25&lt;&gt;0,+(Y25/X25)*100,0)</f>
        <v>-26.06929875253585</v>
      </c>
      <c r="AA25" s="54">
        <f>+AA5+AA9+AA15+AA19+AA24</f>
        <v>43017176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23323464</v>
      </c>
      <c r="D28" s="19"/>
      <c r="E28" s="20">
        <v>30400001</v>
      </c>
      <c r="F28" s="21">
        <v>30400001</v>
      </c>
      <c r="G28" s="21">
        <v>8923493</v>
      </c>
      <c r="H28" s="21">
        <v>1186625</v>
      </c>
      <c r="I28" s="21">
        <v>250806</v>
      </c>
      <c r="J28" s="21">
        <v>10360924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10360924</v>
      </c>
      <c r="X28" s="21"/>
      <c r="Y28" s="21">
        <v>10360924</v>
      </c>
      <c r="Z28" s="6"/>
      <c r="AA28" s="19">
        <v>30400001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>
        <v>1000000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23323464</v>
      </c>
      <c r="D32" s="25">
        <f>SUM(D28:D31)</f>
        <v>0</v>
      </c>
      <c r="E32" s="26">
        <f t="shared" si="5"/>
        <v>31400001</v>
      </c>
      <c r="F32" s="27">
        <f t="shared" si="5"/>
        <v>31400001</v>
      </c>
      <c r="G32" s="27">
        <f t="shared" si="5"/>
        <v>8923493</v>
      </c>
      <c r="H32" s="27">
        <f t="shared" si="5"/>
        <v>1186625</v>
      </c>
      <c r="I32" s="27">
        <f t="shared" si="5"/>
        <v>250806</v>
      </c>
      <c r="J32" s="27">
        <f t="shared" si="5"/>
        <v>10360924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10360924</v>
      </c>
      <c r="X32" s="27">
        <f t="shared" si="5"/>
        <v>0</v>
      </c>
      <c r="Y32" s="27">
        <f t="shared" si="5"/>
        <v>10360924</v>
      </c>
      <c r="Z32" s="13">
        <f>+IF(X32&lt;&gt;0,+(Y32/X32)*100,0)</f>
        <v>0</v>
      </c>
      <c r="AA32" s="31">
        <f>SUM(AA28:AA31)</f>
        <v>31400001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2318560</v>
      </c>
      <c r="D35" s="19"/>
      <c r="E35" s="20">
        <v>11617175</v>
      </c>
      <c r="F35" s="21">
        <v>11617175</v>
      </c>
      <c r="G35" s="21">
        <v>1492074</v>
      </c>
      <c r="H35" s="21">
        <v>28000</v>
      </c>
      <c r="I35" s="21">
        <v>2600</v>
      </c>
      <c r="J35" s="21">
        <v>1522674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1522674</v>
      </c>
      <c r="X35" s="21"/>
      <c r="Y35" s="21">
        <v>1522674</v>
      </c>
      <c r="Z35" s="6"/>
      <c r="AA35" s="28">
        <v>11617175</v>
      </c>
    </row>
    <row r="36" spans="1:27" ht="13.5">
      <c r="A36" s="60" t="s">
        <v>64</v>
      </c>
      <c r="B36" s="10"/>
      <c r="C36" s="61">
        <f aca="true" t="shared" si="6" ref="C36:Y36">SUM(C32:C35)</f>
        <v>25642024</v>
      </c>
      <c r="D36" s="61">
        <f>SUM(D32:D35)</f>
        <v>0</v>
      </c>
      <c r="E36" s="62">
        <f t="shared" si="6"/>
        <v>43017176</v>
      </c>
      <c r="F36" s="63">
        <f t="shared" si="6"/>
        <v>43017176</v>
      </c>
      <c r="G36" s="63">
        <f t="shared" si="6"/>
        <v>10415567</v>
      </c>
      <c r="H36" s="63">
        <f t="shared" si="6"/>
        <v>1214625</v>
      </c>
      <c r="I36" s="63">
        <f t="shared" si="6"/>
        <v>253406</v>
      </c>
      <c r="J36" s="63">
        <f t="shared" si="6"/>
        <v>11883598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11883598</v>
      </c>
      <c r="X36" s="63">
        <f t="shared" si="6"/>
        <v>0</v>
      </c>
      <c r="Y36" s="63">
        <f t="shared" si="6"/>
        <v>11883598</v>
      </c>
      <c r="Z36" s="64">
        <f>+IF(X36&lt;&gt;0,+(Y36/X36)*100,0)</f>
        <v>0</v>
      </c>
      <c r="AA36" s="65">
        <f>SUM(AA32:AA35)</f>
        <v>43017176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3844139</v>
      </c>
      <c r="D5" s="16">
        <f>SUM(D6:D8)</f>
        <v>0</v>
      </c>
      <c r="E5" s="17">
        <f t="shared" si="0"/>
        <v>3460000</v>
      </c>
      <c r="F5" s="18">
        <f t="shared" si="0"/>
        <v>3460000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3460000</v>
      </c>
    </row>
    <row r="6" spans="1:27" ht="13.5">
      <c r="A6" s="5" t="s">
        <v>32</v>
      </c>
      <c r="B6" s="3"/>
      <c r="C6" s="19">
        <v>3844139</v>
      </c>
      <c r="D6" s="19"/>
      <c r="E6" s="20">
        <v>3460000</v>
      </c>
      <c r="F6" s="21">
        <v>3460000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3460000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3844139</v>
      </c>
      <c r="D25" s="50">
        <f>+D5+D9+D15+D19+D24</f>
        <v>0</v>
      </c>
      <c r="E25" s="51">
        <f t="shared" si="4"/>
        <v>3460000</v>
      </c>
      <c r="F25" s="52">
        <f t="shared" si="4"/>
        <v>3460000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3460000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3844139</v>
      </c>
      <c r="D35" s="19"/>
      <c r="E35" s="20">
        <v>3460000</v>
      </c>
      <c r="F35" s="21">
        <v>3460000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3460000</v>
      </c>
    </row>
    <row r="36" spans="1:27" ht="13.5">
      <c r="A36" s="60" t="s">
        <v>64</v>
      </c>
      <c r="B36" s="10"/>
      <c r="C36" s="61">
        <f aca="true" t="shared" si="6" ref="C36:Y36">SUM(C32:C35)</f>
        <v>3844139</v>
      </c>
      <c r="D36" s="61">
        <f>SUM(D32:D35)</f>
        <v>0</v>
      </c>
      <c r="E36" s="62">
        <f t="shared" si="6"/>
        <v>3460000</v>
      </c>
      <c r="F36" s="63">
        <f t="shared" si="6"/>
        <v>3460000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3460000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89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148576602</v>
      </c>
      <c r="D5" s="16">
        <f>SUM(D6:D8)</f>
        <v>0</v>
      </c>
      <c r="E5" s="17">
        <f t="shared" si="0"/>
        <v>156639918</v>
      </c>
      <c r="F5" s="18">
        <f t="shared" si="0"/>
        <v>156639918</v>
      </c>
      <c r="G5" s="18">
        <f t="shared" si="0"/>
        <v>1059693</v>
      </c>
      <c r="H5" s="18">
        <f t="shared" si="0"/>
        <v>12025639</v>
      </c>
      <c r="I5" s="18">
        <f t="shared" si="0"/>
        <v>-1732302</v>
      </c>
      <c r="J5" s="18">
        <f t="shared" si="0"/>
        <v>11353030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11353030</v>
      </c>
      <c r="X5" s="18">
        <f t="shared" si="0"/>
        <v>49439002</v>
      </c>
      <c r="Y5" s="18">
        <f t="shared" si="0"/>
        <v>-38085972</v>
      </c>
      <c r="Z5" s="4">
        <f>+IF(X5&lt;&gt;0,+(Y5/X5)*100,0)</f>
        <v>-77.03628807070176</v>
      </c>
      <c r="AA5" s="16">
        <f>SUM(AA6:AA8)</f>
        <v>156639918</v>
      </c>
    </row>
    <row r="6" spans="1:27" ht="13.5">
      <c r="A6" s="5" t="s">
        <v>32</v>
      </c>
      <c r="B6" s="3"/>
      <c r="C6" s="19">
        <v>47691294</v>
      </c>
      <c r="D6" s="19"/>
      <c r="E6" s="20">
        <v>51846030</v>
      </c>
      <c r="F6" s="21">
        <v>51846030</v>
      </c>
      <c r="G6" s="21">
        <v>324144</v>
      </c>
      <c r="H6" s="21">
        <v>219928</v>
      </c>
      <c r="I6" s="21">
        <v>1043585</v>
      </c>
      <c r="J6" s="21">
        <v>1587657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1587657</v>
      </c>
      <c r="X6" s="21">
        <v>20527708</v>
      </c>
      <c r="Y6" s="21">
        <v>-18940051</v>
      </c>
      <c r="Z6" s="6">
        <v>-92.27</v>
      </c>
      <c r="AA6" s="28">
        <v>51846030</v>
      </c>
    </row>
    <row r="7" spans="1:27" ht="13.5">
      <c r="A7" s="5" t="s">
        <v>33</v>
      </c>
      <c r="B7" s="3"/>
      <c r="C7" s="22">
        <v>11239074</v>
      </c>
      <c r="D7" s="22"/>
      <c r="E7" s="23">
        <v>12882946</v>
      </c>
      <c r="F7" s="24">
        <v>12882946</v>
      </c>
      <c r="G7" s="24">
        <v>157695</v>
      </c>
      <c r="H7" s="24">
        <v>1002490</v>
      </c>
      <c r="I7" s="24">
        <v>177528</v>
      </c>
      <c r="J7" s="24">
        <v>1337713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1337713</v>
      </c>
      <c r="X7" s="24">
        <v>3235057</v>
      </c>
      <c r="Y7" s="24">
        <v>-1897344</v>
      </c>
      <c r="Z7" s="7">
        <v>-58.65</v>
      </c>
      <c r="AA7" s="29">
        <v>12882946</v>
      </c>
    </row>
    <row r="8" spans="1:27" ht="13.5">
      <c r="A8" s="5" t="s">
        <v>34</v>
      </c>
      <c r="B8" s="3"/>
      <c r="C8" s="19">
        <v>89646234</v>
      </c>
      <c r="D8" s="19"/>
      <c r="E8" s="20">
        <v>91910942</v>
      </c>
      <c r="F8" s="21">
        <v>91910942</v>
      </c>
      <c r="G8" s="21">
        <v>577854</v>
      </c>
      <c r="H8" s="21">
        <v>10803221</v>
      </c>
      <c r="I8" s="21">
        <v>-2953415</v>
      </c>
      <c r="J8" s="21">
        <v>8427660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8427660</v>
      </c>
      <c r="X8" s="21">
        <v>25676237</v>
      </c>
      <c r="Y8" s="21">
        <v>-17248577</v>
      </c>
      <c r="Z8" s="6">
        <v>-67.18</v>
      </c>
      <c r="AA8" s="28">
        <v>91910942</v>
      </c>
    </row>
    <row r="9" spans="1:27" ht="13.5">
      <c r="A9" s="2" t="s">
        <v>35</v>
      </c>
      <c r="B9" s="3"/>
      <c r="C9" s="16">
        <f aca="true" t="shared" si="1" ref="C9:Y9">SUM(C10:C14)</f>
        <v>120788012</v>
      </c>
      <c r="D9" s="16">
        <f>SUM(D10:D14)</f>
        <v>0</v>
      </c>
      <c r="E9" s="17">
        <f t="shared" si="1"/>
        <v>382557345</v>
      </c>
      <c r="F9" s="18">
        <f t="shared" si="1"/>
        <v>382557345</v>
      </c>
      <c r="G9" s="18">
        <f t="shared" si="1"/>
        <v>13632123</v>
      </c>
      <c r="H9" s="18">
        <f t="shared" si="1"/>
        <v>22088943</v>
      </c>
      <c r="I9" s="18">
        <f t="shared" si="1"/>
        <v>8742321</v>
      </c>
      <c r="J9" s="18">
        <f t="shared" si="1"/>
        <v>44463387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44463387</v>
      </c>
      <c r="X9" s="18">
        <f t="shared" si="1"/>
        <v>82584648</v>
      </c>
      <c r="Y9" s="18">
        <f t="shared" si="1"/>
        <v>-38121261</v>
      </c>
      <c r="Z9" s="4">
        <f>+IF(X9&lt;&gt;0,+(Y9/X9)*100,0)</f>
        <v>-46.16022701943344</v>
      </c>
      <c r="AA9" s="30">
        <f>SUM(AA10:AA14)</f>
        <v>382557345</v>
      </c>
    </row>
    <row r="10" spans="1:27" ht="13.5">
      <c r="A10" s="5" t="s">
        <v>36</v>
      </c>
      <c r="B10" s="3"/>
      <c r="C10" s="19">
        <v>49781489</v>
      </c>
      <c r="D10" s="19"/>
      <c r="E10" s="20">
        <v>201994778</v>
      </c>
      <c r="F10" s="21">
        <v>201994778</v>
      </c>
      <c r="G10" s="21">
        <v>5497290</v>
      </c>
      <c r="H10" s="21">
        <v>12399636</v>
      </c>
      <c r="I10" s="21">
        <v>5799031</v>
      </c>
      <c r="J10" s="21">
        <v>23695957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23695957</v>
      </c>
      <c r="X10" s="21">
        <v>36022535</v>
      </c>
      <c r="Y10" s="21">
        <v>-12326578</v>
      </c>
      <c r="Z10" s="6">
        <v>-34.22</v>
      </c>
      <c r="AA10" s="28">
        <v>201994778</v>
      </c>
    </row>
    <row r="11" spans="1:27" ht="13.5">
      <c r="A11" s="5" t="s">
        <v>37</v>
      </c>
      <c r="B11" s="3"/>
      <c r="C11" s="19">
        <v>53483110</v>
      </c>
      <c r="D11" s="19"/>
      <c r="E11" s="20">
        <v>128488996</v>
      </c>
      <c r="F11" s="21">
        <v>128488996</v>
      </c>
      <c r="G11" s="21">
        <v>6230462</v>
      </c>
      <c r="H11" s="21">
        <v>8401927</v>
      </c>
      <c r="I11" s="21">
        <v>2943290</v>
      </c>
      <c r="J11" s="21">
        <v>17575679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17575679</v>
      </c>
      <c r="X11" s="21">
        <v>37251159</v>
      </c>
      <c r="Y11" s="21">
        <v>-19675480</v>
      </c>
      <c r="Z11" s="6">
        <v>-52.82</v>
      </c>
      <c r="AA11" s="28">
        <v>128488996</v>
      </c>
    </row>
    <row r="12" spans="1:27" ht="13.5">
      <c r="A12" s="5" t="s">
        <v>38</v>
      </c>
      <c r="B12" s="3"/>
      <c r="C12" s="19">
        <v>11495125</v>
      </c>
      <c r="D12" s="19"/>
      <c r="E12" s="20">
        <v>32429508</v>
      </c>
      <c r="F12" s="21">
        <v>32429508</v>
      </c>
      <c r="G12" s="21">
        <v>1904371</v>
      </c>
      <c r="H12" s="21">
        <v>1287380</v>
      </c>
      <c r="I12" s="21"/>
      <c r="J12" s="21">
        <v>3191751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3191751</v>
      </c>
      <c r="X12" s="21">
        <v>4399936</v>
      </c>
      <c r="Y12" s="21">
        <v>-1208185</v>
      </c>
      <c r="Z12" s="6">
        <v>-27.46</v>
      </c>
      <c r="AA12" s="28">
        <v>32429508</v>
      </c>
    </row>
    <row r="13" spans="1:27" ht="13.5">
      <c r="A13" s="5" t="s">
        <v>39</v>
      </c>
      <c r="B13" s="3"/>
      <c r="C13" s="19">
        <v>6028288</v>
      </c>
      <c r="D13" s="19"/>
      <c r="E13" s="20">
        <v>19264063</v>
      </c>
      <c r="F13" s="21">
        <v>19264063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4816017</v>
      </c>
      <c r="Y13" s="21">
        <v>-4816017</v>
      </c>
      <c r="Z13" s="6">
        <v>-100</v>
      </c>
      <c r="AA13" s="28">
        <v>19264063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95001</v>
      </c>
      <c r="Y14" s="24">
        <v>-95001</v>
      </c>
      <c r="Z14" s="7">
        <v>-100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452715185</v>
      </c>
      <c r="D15" s="16">
        <f>SUM(D16:D18)</f>
        <v>0</v>
      </c>
      <c r="E15" s="17">
        <f t="shared" si="2"/>
        <v>724778288</v>
      </c>
      <c r="F15" s="18">
        <f t="shared" si="2"/>
        <v>724778288</v>
      </c>
      <c r="G15" s="18">
        <f t="shared" si="2"/>
        <v>9523042</v>
      </c>
      <c r="H15" s="18">
        <f t="shared" si="2"/>
        <v>17879636</v>
      </c>
      <c r="I15" s="18">
        <f t="shared" si="2"/>
        <v>19835362</v>
      </c>
      <c r="J15" s="18">
        <f t="shared" si="2"/>
        <v>47238040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47238040</v>
      </c>
      <c r="X15" s="18">
        <f t="shared" si="2"/>
        <v>188820193</v>
      </c>
      <c r="Y15" s="18">
        <f t="shared" si="2"/>
        <v>-141582153</v>
      </c>
      <c r="Z15" s="4">
        <f>+IF(X15&lt;&gt;0,+(Y15/X15)*100,0)</f>
        <v>-74.98252742491371</v>
      </c>
      <c r="AA15" s="30">
        <f>SUM(AA16:AA18)</f>
        <v>724778288</v>
      </c>
    </row>
    <row r="16" spans="1:27" ht="13.5">
      <c r="A16" s="5" t="s">
        <v>42</v>
      </c>
      <c r="B16" s="3"/>
      <c r="C16" s="19">
        <v>75474158</v>
      </c>
      <c r="D16" s="19"/>
      <c r="E16" s="20">
        <v>295274075</v>
      </c>
      <c r="F16" s="21">
        <v>295274075</v>
      </c>
      <c r="G16" s="21">
        <v>85589</v>
      </c>
      <c r="H16" s="21">
        <v>2102265</v>
      </c>
      <c r="I16" s="21">
        <v>1991721</v>
      </c>
      <c r="J16" s="21">
        <v>4179575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4179575</v>
      </c>
      <c r="X16" s="21">
        <v>75545899</v>
      </c>
      <c r="Y16" s="21">
        <v>-71366324</v>
      </c>
      <c r="Z16" s="6">
        <v>-94.47</v>
      </c>
      <c r="AA16" s="28">
        <v>295274075</v>
      </c>
    </row>
    <row r="17" spans="1:27" ht="13.5">
      <c r="A17" s="5" t="s">
        <v>43</v>
      </c>
      <c r="B17" s="3"/>
      <c r="C17" s="19">
        <v>376561391</v>
      </c>
      <c r="D17" s="19"/>
      <c r="E17" s="20">
        <v>424043213</v>
      </c>
      <c r="F17" s="21">
        <v>424043213</v>
      </c>
      <c r="G17" s="21">
        <v>9437453</v>
      </c>
      <c r="H17" s="21">
        <v>15777371</v>
      </c>
      <c r="I17" s="21">
        <v>17843641</v>
      </c>
      <c r="J17" s="21">
        <v>43058465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43058465</v>
      </c>
      <c r="X17" s="21">
        <v>111994293</v>
      </c>
      <c r="Y17" s="21">
        <v>-68935828</v>
      </c>
      <c r="Z17" s="6">
        <v>-61.55</v>
      </c>
      <c r="AA17" s="28">
        <v>424043213</v>
      </c>
    </row>
    <row r="18" spans="1:27" ht="13.5">
      <c r="A18" s="5" t="s">
        <v>44</v>
      </c>
      <c r="B18" s="3"/>
      <c r="C18" s="19">
        <v>679636</v>
      </c>
      <c r="D18" s="19"/>
      <c r="E18" s="20">
        <v>5461000</v>
      </c>
      <c r="F18" s="21">
        <v>5461000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1280001</v>
      </c>
      <c r="Y18" s="21">
        <v>-1280001</v>
      </c>
      <c r="Z18" s="6">
        <v>-100</v>
      </c>
      <c r="AA18" s="28">
        <v>5461000</v>
      </c>
    </row>
    <row r="19" spans="1:27" ht="13.5">
      <c r="A19" s="2" t="s">
        <v>45</v>
      </c>
      <c r="B19" s="8"/>
      <c r="C19" s="16">
        <f aca="true" t="shared" si="3" ref="C19:Y19">SUM(C20:C23)</f>
        <v>1182486390</v>
      </c>
      <c r="D19" s="16">
        <f>SUM(D20:D23)</f>
        <v>0</v>
      </c>
      <c r="E19" s="17">
        <f t="shared" si="3"/>
        <v>1523951734</v>
      </c>
      <c r="F19" s="18">
        <f t="shared" si="3"/>
        <v>1523951734</v>
      </c>
      <c r="G19" s="18">
        <f t="shared" si="3"/>
        <v>56458888</v>
      </c>
      <c r="H19" s="18">
        <f t="shared" si="3"/>
        <v>53419956</v>
      </c>
      <c r="I19" s="18">
        <f t="shared" si="3"/>
        <v>50999146</v>
      </c>
      <c r="J19" s="18">
        <f t="shared" si="3"/>
        <v>160877990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160877990</v>
      </c>
      <c r="X19" s="18">
        <f t="shared" si="3"/>
        <v>385508873</v>
      </c>
      <c r="Y19" s="18">
        <f t="shared" si="3"/>
        <v>-224630883</v>
      </c>
      <c r="Z19" s="4">
        <f>+IF(X19&lt;&gt;0,+(Y19/X19)*100,0)</f>
        <v>-58.268667398480346</v>
      </c>
      <c r="AA19" s="30">
        <f>SUM(AA20:AA23)</f>
        <v>1523951734</v>
      </c>
    </row>
    <row r="20" spans="1:27" ht="13.5">
      <c r="A20" s="5" t="s">
        <v>46</v>
      </c>
      <c r="B20" s="3"/>
      <c r="C20" s="19">
        <v>297878580</v>
      </c>
      <c r="D20" s="19"/>
      <c r="E20" s="20">
        <v>407012499</v>
      </c>
      <c r="F20" s="21">
        <v>407012499</v>
      </c>
      <c r="G20" s="21">
        <v>3353139</v>
      </c>
      <c r="H20" s="21">
        <v>9476705</v>
      </c>
      <c r="I20" s="21">
        <v>14095497</v>
      </c>
      <c r="J20" s="21">
        <v>26925341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26925341</v>
      </c>
      <c r="X20" s="21">
        <v>109215437</v>
      </c>
      <c r="Y20" s="21">
        <v>-82290096</v>
      </c>
      <c r="Z20" s="6">
        <v>-75.35</v>
      </c>
      <c r="AA20" s="28">
        <v>407012499</v>
      </c>
    </row>
    <row r="21" spans="1:27" ht="13.5">
      <c r="A21" s="5" t="s">
        <v>47</v>
      </c>
      <c r="B21" s="3"/>
      <c r="C21" s="19">
        <v>385179649</v>
      </c>
      <c r="D21" s="19"/>
      <c r="E21" s="20">
        <v>600477580</v>
      </c>
      <c r="F21" s="21">
        <v>600477580</v>
      </c>
      <c r="G21" s="21">
        <v>16417800</v>
      </c>
      <c r="H21" s="21">
        <v>17718558</v>
      </c>
      <c r="I21" s="21">
        <v>16451933</v>
      </c>
      <c r="J21" s="21">
        <v>50588291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50588291</v>
      </c>
      <c r="X21" s="21">
        <v>145173592</v>
      </c>
      <c r="Y21" s="21">
        <v>-94585301</v>
      </c>
      <c r="Z21" s="6">
        <v>-65.15</v>
      </c>
      <c r="AA21" s="28">
        <v>600477580</v>
      </c>
    </row>
    <row r="22" spans="1:27" ht="13.5">
      <c r="A22" s="5" t="s">
        <v>48</v>
      </c>
      <c r="B22" s="3"/>
      <c r="C22" s="22">
        <v>472217918</v>
      </c>
      <c r="D22" s="22"/>
      <c r="E22" s="23">
        <v>461908491</v>
      </c>
      <c r="F22" s="24">
        <v>461908491</v>
      </c>
      <c r="G22" s="24">
        <v>35937949</v>
      </c>
      <c r="H22" s="24">
        <v>23896749</v>
      </c>
      <c r="I22" s="24">
        <v>18382526</v>
      </c>
      <c r="J22" s="24">
        <v>78217224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78217224</v>
      </c>
      <c r="X22" s="24">
        <v>120746773</v>
      </c>
      <c r="Y22" s="24">
        <v>-42529549</v>
      </c>
      <c r="Z22" s="7">
        <v>-35.22</v>
      </c>
      <c r="AA22" s="29">
        <v>461908491</v>
      </c>
    </row>
    <row r="23" spans="1:27" ht="13.5">
      <c r="A23" s="5" t="s">
        <v>49</v>
      </c>
      <c r="B23" s="3"/>
      <c r="C23" s="19">
        <v>27210243</v>
      </c>
      <c r="D23" s="19"/>
      <c r="E23" s="20">
        <v>54553164</v>
      </c>
      <c r="F23" s="21">
        <v>54553164</v>
      </c>
      <c r="G23" s="21">
        <v>750000</v>
      </c>
      <c r="H23" s="21">
        <v>2327944</v>
      </c>
      <c r="I23" s="21">
        <v>2069190</v>
      </c>
      <c r="J23" s="21">
        <v>5147134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5147134</v>
      </c>
      <c r="X23" s="21">
        <v>10373071</v>
      </c>
      <c r="Y23" s="21">
        <v>-5225937</v>
      </c>
      <c r="Z23" s="6">
        <v>-50.38</v>
      </c>
      <c r="AA23" s="28">
        <v>54553164</v>
      </c>
    </row>
    <row r="24" spans="1:27" ht="13.5">
      <c r="A24" s="2" t="s">
        <v>50</v>
      </c>
      <c r="B24" s="8"/>
      <c r="C24" s="16"/>
      <c r="D24" s="16"/>
      <c r="E24" s="17">
        <v>10390365</v>
      </c>
      <c r="F24" s="18">
        <v>10390365</v>
      </c>
      <c r="G24" s="18">
        <v>456971</v>
      </c>
      <c r="H24" s="18">
        <v>466568</v>
      </c>
      <c r="I24" s="18">
        <v>248134</v>
      </c>
      <c r="J24" s="18">
        <v>1171673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1171673</v>
      </c>
      <c r="X24" s="18">
        <v>7583687</v>
      </c>
      <c r="Y24" s="18">
        <v>-6412014</v>
      </c>
      <c r="Z24" s="4">
        <v>-84.55</v>
      </c>
      <c r="AA24" s="30">
        <v>10390365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1904566189</v>
      </c>
      <c r="D25" s="50">
        <f>+D5+D9+D15+D19+D24</f>
        <v>0</v>
      </c>
      <c r="E25" s="51">
        <f t="shared" si="4"/>
        <v>2798317650</v>
      </c>
      <c r="F25" s="52">
        <f t="shared" si="4"/>
        <v>2798317650</v>
      </c>
      <c r="G25" s="52">
        <f t="shared" si="4"/>
        <v>81130717</v>
      </c>
      <c r="H25" s="52">
        <f t="shared" si="4"/>
        <v>105880742</v>
      </c>
      <c r="I25" s="52">
        <f t="shared" si="4"/>
        <v>78092661</v>
      </c>
      <c r="J25" s="52">
        <f t="shared" si="4"/>
        <v>265104120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265104120</v>
      </c>
      <c r="X25" s="52">
        <f t="shared" si="4"/>
        <v>713936403</v>
      </c>
      <c r="Y25" s="52">
        <f t="shared" si="4"/>
        <v>-448832283</v>
      </c>
      <c r="Z25" s="53">
        <f>+IF(X25&lt;&gt;0,+(Y25/X25)*100,0)</f>
        <v>-62.86726396272583</v>
      </c>
      <c r="AA25" s="54">
        <f>+AA5+AA9+AA15+AA19+AA24</f>
        <v>2798317650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1452924184</v>
      </c>
      <c r="D28" s="19"/>
      <c r="E28" s="20">
        <v>1819982985</v>
      </c>
      <c r="F28" s="21">
        <v>1819982985</v>
      </c>
      <c r="G28" s="21">
        <v>72194264</v>
      </c>
      <c r="H28" s="21">
        <v>74478166</v>
      </c>
      <c r="I28" s="21">
        <v>67007626</v>
      </c>
      <c r="J28" s="21">
        <v>213680056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213680056</v>
      </c>
      <c r="X28" s="21"/>
      <c r="Y28" s="21">
        <v>213680056</v>
      </c>
      <c r="Z28" s="6"/>
      <c r="AA28" s="19">
        <v>1819982985</v>
      </c>
    </row>
    <row r="29" spans="1:27" ht="13.5">
      <c r="A29" s="56" t="s">
        <v>55</v>
      </c>
      <c r="B29" s="3"/>
      <c r="C29" s="19">
        <v>74408690</v>
      </c>
      <c r="D29" s="19"/>
      <c r="E29" s="20">
        <v>31000000</v>
      </c>
      <c r="F29" s="21">
        <v>31000000</v>
      </c>
      <c r="G29" s="21">
        <v>4301724</v>
      </c>
      <c r="H29" s="21">
        <v>9029949</v>
      </c>
      <c r="I29" s="21">
        <v>1330079</v>
      </c>
      <c r="J29" s="21">
        <v>14661752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14661752</v>
      </c>
      <c r="X29" s="21"/>
      <c r="Y29" s="21">
        <v>14661752</v>
      </c>
      <c r="Z29" s="6"/>
      <c r="AA29" s="28">
        <v>31000000</v>
      </c>
    </row>
    <row r="30" spans="1:27" ht="13.5">
      <c r="A30" s="56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1527353237</v>
      </c>
      <c r="D32" s="25">
        <f>SUM(D28:D31)</f>
        <v>0</v>
      </c>
      <c r="E32" s="26">
        <f t="shared" si="5"/>
        <v>1850982985</v>
      </c>
      <c r="F32" s="27">
        <f t="shared" si="5"/>
        <v>1850982985</v>
      </c>
      <c r="G32" s="27">
        <f t="shared" si="5"/>
        <v>76495988</v>
      </c>
      <c r="H32" s="27">
        <f t="shared" si="5"/>
        <v>83508115</v>
      </c>
      <c r="I32" s="27">
        <f t="shared" si="5"/>
        <v>68337705</v>
      </c>
      <c r="J32" s="27">
        <f t="shared" si="5"/>
        <v>228341808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228341808</v>
      </c>
      <c r="X32" s="27">
        <f t="shared" si="5"/>
        <v>0</v>
      </c>
      <c r="Y32" s="27">
        <f t="shared" si="5"/>
        <v>228341808</v>
      </c>
      <c r="Z32" s="13">
        <f>+IF(X32&lt;&gt;0,+(Y32/X32)*100,0)</f>
        <v>0</v>
      </c>
      <c r="AA32" s="31">
        <f>SUM(AA28:AA31)</f>
        <v>1850982985</v>
      </c>
    </row>
    <row r="33" spans="1:27" ht="13.5">
      <c r="A33" s="59" t="s">
        <v>59</v>
      </c>
      <c r="B33" s="3" t="s">
        <v>60</v>
      </c>
      <c r="C33" s="19">
        <v>39005985</v>
      </c>
      <c r="D33" s="19"/>
      <c r="E33" s="20">
        <v>47596015</v>
      </c>
      <c r="F33" s="21">
        <v>47596015</v>
      </c>
      <c r="G33" s="21">
        <v>531506</v>
      </c>
      <c r="H33" s="21">
        <v>2248570</v>
      </c>
      <c r="I33" s="21">
        <v>1231080</v>
      </c>
      <c r="J33" s="21">
        <v>4011156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4011156</v>
      </c>
      <c r="X33" s="21"/>
      <c r="Y33" s="21">
        <v>4011156</v>
      </c>
      <c r="Z33" s="6"/>
      <c r="AA33" s="28">
        <v>47596015</v>
      </c>
    </row>
    <row r="34" spans="1:27" ht="13.5">
      <c r="A34" s="59" t="s">
        <v>61</v>
      </c>
      <c r="B34" s="3" t="s">
        <v>62</v>
      </c>
      <c r="C34" s="19">
        <v>35203226</v>
      </c>
      <c r="D34" s="19"/>
      <c r="E34" s="20">
        <v>413917759</v>
      </c>
      <c r="F34" s="21">
        <v>413917759</v>
      </c>
      <c r="G34" s="21">
        <v>44844</v>
      </c>
      <c r="H34" s="21">
        <v>14193372</v>
      </c>
      <c r="I34" s="21">
        <v>-26412</v>
      </c>
      <c r="J34" s="21">
        <v>14211804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14211804</v>
      </c>
      <c r="X34" s="21"/>
      <c r="Y34" s="21">
        <v>14211804</v>
      </c>
      <c r="Z34" s="6"/>
      <c r="AA34" s="28">
        <v>413917759</v>
      </c>
    </row>
    <row r="35" spans="1:27" ht="13.5">
      <c r="A35" s="59" t="s">
        <v>63</v>
      </c>
      <c r="B35" s="3"/>
      <c r="C35" s="19">
        <v>303003743</v>
      </c>
      <c r="D35" s="19"/>
      <c r="E35" s="20">
        <v>485820891</v>
      </c>
      <c r="F35" s="21">
        <v>485820891</v>
      </c>
      <c r="G35" s="21">
        <v>4058379</v>
      </c>
      <c r="H35" s="21">
        <v>5930684</v>
      </c>
      <c r="I35" s="21">
        <v>8550287</v>
      </c>
      <c r="J35" s="21">
        <v>18539350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18539350</v>
      </c>
      <c r="X35" s="21"/>
      <c r="Y35" s="21">
        <v>18539350</v>
      </c>
      <c r="Z35" s="6"/>
      <c r="AA35" s="28">
        <v>485820891</v>
      </c>
    </row>
    <row r="36" spans="1:27" ht="13.5">
      <c r="A36" s="60" t="s">
        <v>64</v>
      </c>
      <c r="B36" s="10"/>
      <c r="C36" s="61">
        <f aca="true" t="shared" si="6" ref="C36:Y36">SUM(C32:C35)</f>
        <v>1904566191</v>
      </c>
      <c r="D36" s="61">
        <f>SUM(D32:D35)</f>
        <v>0</v>
      </c>
      <c r="E36" s="62">
        <f t="shared" si="6"/>
        <v>2798317650</v>
      </c>
      <c r="F36" s="63">
        <f t="shared" si="6"/>
        <v>2798317650</v>
      </c>
      <c r="G36" s="63">
        <f t="shared" si="6"/>
        <v>81130717</v>
      </c>
      <c r="H36" s="63">
        <f t="shared" si="6"/>
        <v>105880741</v>
      </c>
      <c r="I36" s="63">
        <f t="shared" si="6"/>
        <v>78092660</v>
      </c>
      <c r="J36" s="63">
        <f t="shared" si="6"/>
        <v>265104118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265104118</v>
      </c>
      <c r="X36" s="63">
        <f t="shared" si="6"/>
        <v>0</v>
      </c>
      <c r="Y36" s="63">
        <f t="shared" si="6"/>
        <v>265104118</v>
      </c>
      <c r="Z36" s="64">
        <f>+IF(X36&lt;&gt;0,+(Y36/X36)*100,0)</f>
        <v>0</v>
      </c>
      <c r="AA36" s="65">
        <f>SUM(AA32:AA35)</f>
        <v>2798317650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650000</v>
      </c>
      <c r="F5" s="18">
        <f t="shared" si="0"/>
        <v>650000</v>
      </c>
      <c r="G5" s="18">
        <f t="shared" si="0"/>
        <v>0</v>
      </c>
      <c r="H5" s="18">
        <f t="shared" si="0"/>
        <v>0</v>
      </c>
      <c r="I5" s="18">
        <f t="shared" si="0"/>
        <v>91865</v>
      </c>
      <c r="J5" s="18">
        <f t="shared" si="0"/>
        <v>91865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91865</v>
      </c>
      <c r="X5" s="18">
        <f t="shared" si="0"/>
        <v>0</v>
      </c>
      <c r="Y5" s="18">
        <f t="shared" si="0"/>
        <v>91865</v>
      </c>
      <c r="Z5" s="4">
        <f>+IF(X5&lt;&gt;0,+(Y5/X5)*100,0)</f>
        <v>0</v>
      </c>
      <c r="AA5" s="16">
        <f>SUM(AA6:AA8)</f>
        <v>650000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91865</v>
      </c>
      <c r="J6" s="21">
        <v>91865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91865</v>
      </c>
      <c r="X6" s="21"/>
      <c r="Y6" s="21">
        <v>91865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650000</v>
      </c>
      <c r="F7" s="24">
        <v>650000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4076000</v>
      </c>
      <c r="F9" s="18">
        <f t="shared" si="1"/>
        <v>4076000</v>
      </c>
      <c r="G9" s="18">
        <f t="shared" si="1"/>
        <v>573413</v>
      </c>
      <c r="H9" s="18">
        <f t="shared" si="1"/>
        <v>573363</v>
      </c>
      <c r="I9" s="18">
        <f t="shared" si="1"/>
        <v>0</v>
      </c>
      <c r="J9" s="18">
        <f t="shared" si="1"/>
        <v>1146776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1146776</v>
      </c>
      <c r="X9" s="18">
        <f t="shared" si="1"/>
        <v>769059</v>
      </c>
      <c r="Y9" s="18">
        <f t="shared" si="1"/>
        <v>377717</v>
      </c>
      <c r="Z9" s="4">
        <f>+IF(X9&lt;&gt;0,+(Y9/X9)*100,0)</f>
        <v>49.114177195767816</v>
      </c>
      <c r="AA9" s="30">
        <f>SUM(AA10:AA14)</f>
        <v>4076000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1000000</v>
      </c>
    </row>
    <row r="11" spans="1:27" ht="13.5">
      <c r="A11" s="5" t="s">
        <v>37</v>
      </c>
      <c r="B11" s="3"/>
      <c r="C11" s="19"/>
      <c r="D11" s="19"/>
      <c r="E11" s="20">
        <v>3076000</v>
      </c>
      <c r="F11" s="21">
        <v>3076000</v>
      </c>
      <c r="G11" s="21">
        <v>573413</v>
      </c>
      <c r="H11" s="21">
        <v>573363</v>
      </c>
      <c r="I11" s="21"/>
      <c r="J11" s="21">
        <v>1146776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1146776</v>
      </c>
      <c r="X11" s="21">
        <v>769059</v>
      </c>
      <c r="Y11" s="21">
        <v>377717</v>
      </c>
      <c r="Z11" s="6">
        <v>49.11</v>
      </c>
      <c r="AA11" s="28">
        <v>3076000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2716000</v>
      </c>
      <c r="F15" s="18">
        <f t="shared" si="2"/>
        <v>2716000</v>
      </c>
      <c r="G15" s="18">
        <f t="shared" si="2"/>
        <v>78000</v>
      </c>
      <c r="H15" s="18">
        <f t="shared" si="2"/>
        <v>0</v>
      </c>
      <c r="I15" s="18">
        <f t="shared" si="2"/>
        <v>251937</v>
      </c>
      <c r="J15" s="18">
        <f t="shared" si="2"/>
        <v>329937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329937</v>
      </c>
      <c r="X15" s="18">
        <f t="shared" si="2"/>
        <v>430371</v>
      </c>
      <c r="Y15" s="18">
        <f t="shared" si="2"/>
        <v>-100434</v>
      </c>
      <c r="Z15" s="4">
        <f>+IF(X15&lt;&gt;0,+(Y15/X15)*100,0)</f>
        <v>-23.336609576388746</v>
      </c>
      <c r="AA15" s="30">
        <f>SUM(AA16:AA18)</f>
        <v>2716000</v>
      </c>
    </row>
    <row r="16" spans="1:27" ht="13.5">
      <c r="A16" s="5" t="s">
        <v>42</v>
      </c>
      <c r="B16" s="3"/>
      <c r="C16" s="19"/>
      <c r="D16" s="19"/>
      <c r="E16" s="20">
        <v>995000</v>
      </c>
      <c r="F16" s="21">
        <v>995000</v>
      </c>
      <c r="G16" s="21">
        <v>78000</v>
      </c>
      <c r="H16" s="21"/>
      <c r="I16" s="21"/>
      <c r="J16" s="21">
        <v>78000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78000</v>
      </c>
      <c r="X16" s="21"/>
      <c r="Y16" s="21">
        <v>78000</v>
      </c>
      <c r="Z16" s="6"/>
      <c r="AA16" s="28">
        <v>995000</v>
      </c>
    </row>
    <row r="17" spans="1:27" ht="13.5">
      <c r="A17" s="5" t="s">
        <v>43</v>
      </c>
      <c r="B17" s="3"/>
      <c r="C17" s="19"/>
      <c r="D17" s="19"/>
      <c r="E17" s="20">
        <v>1721000</v>
      </c>
      <c r="F17" s="21">
        <v>1721000</v>
      </c>
      <c r="G17" s="21"/>
      <c r="H17" s="21"/>
      <c r="I17" s="21">
        <v>251937</v>
      </c>
      <c r="J17" s="21">
        <v>251937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251937</v>
      </c>
      <c r="X17" s="21">
        <v>430371</v>
      </c>
      <c r="Y17" s="21">
        <v>-178434</v>
      </c>
      <c r="Z17" s="6">
        <v>-41.46</v>
      </c>
      <c r="AA17" s="28">
        <v>1721000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25288000</v>
      </c>
      <c r="F19" s="18">
        <f t="shared" si="3"/>
        <v>25288000</v>
      </c>
      <c r="G19" s="18">
        <f t="shared" si="3"/>
        <v>487753</v>
      </c>
      <c r="H19" s="18">
        <f t="shared" si="3"/>
        <v>0</v>
      </c>
      <c r="I19" s="18">
        <f t="shared" si="3"/>
        <v>292968</v>
      </c>
      <c r="J19" s="18">
        <f t="shared" si="3"/>
        <v>780721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780721</v>
      </c>
      <c r="X19" s="18">
        <f t="shared" si="3"/>
        <v>6071946</v>
      </c>
      <c r="Y19" s="18">
        <f t="shared" si="3"/>
        <v>-5291225</v>
      </c>
      <c r="Z19" s="4">
        <f>+IF(X19&lt;&gt;0,+(Y19/X19)*100,0)</f>
        <v>-87.1421616727158</v>
      </c>
      <c r="AA19" s="30">
        <f>SUM(AA20:AA23)</f>
        <v>25288000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10000000</v>
      </c>
      <c r="F21" s="21">
        <v>10000000</v>
      </c>
      <c r="G21" s="21">
        <v>487753</v>
      </c>
      <c r="H21" s="21"/>
      <c r="I21" s="21"/>
      <c r="J21" s="21">
        <v>487753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487753</v>
      </c>
      <c r="X21" s="21">
        <v>2499999</v>
      </c>
      <c r="Y21" s="21">
        <v>-2012246</v>
      </c>
      <c r="Z21" s="6">
        <v>-80.49</v>
      </c>
      <c r="AA21" s="28">
        <v>10000000</v>
      </c>
    </row>
    <row r="22" spans="1:27" ht="13.5">
      <c r="A22" s="5" t="s">
        <v>48</v>
      </c>
      <c r="B22" s="3"/>
      <c r="C22" s="22"/>
      <c r="D22" s="22"/>
      <c r="E22" s="23">
        <v>364000</v>
      </c>
      <c r="F22" s="24">
        <v>364000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91056</v>
      </c>
      <c r="Y22" s="24">
        <v>-91056</v>
      </c>
      <c r="Z22" s="7">
        <v>-100</v>
      </c>
      <c r="AA22" s="29">
        <v>364000</v>
      </c>
    </row>
    <row r="23" spans="1:27" ht="13.5">
      <c r="A23" s="5" t="s">
        <v>49</v>
      </c>
      <c r="B23" s="3"/>
      <c r="C23" s="19"/>
      <c r="D23" s="19"/>
      <c r="E23" s="20">
        <v>14924000</v>
      </c>
      <c r="F23" s="21">
        <v>14924000</v>
      </c>
      <c r="G23" s="21"/>
      <c r="H23" s="21"/>
      <c r="I23" s="21">
        <v>292968</v>
      </c>
      <c r="J23" s="21">
        <v>292968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292968</v>
      </c>
      <c r="X23" s="21">
        <v>3480891</v>
      </c>
      <c r="Y23" s="21">
        <v>-3187923</v>
      </c>
      <c r="Z23" s="6">
        <v>-91.58</v>
      </c>
      <c r="AA23" s="28">
        <v>14924000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248625</v>
      </c>
      <c r="Y24" s="18">
        <v>-248625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32730000</v>
      </c>
      <c r="F25" s="52">
        <f t="shared" si="4"/>
        <v>32730000</v>
      </c>
      <c r="G25" s="52">
        <f t="shared" si="4"/>
        <v>1139166</v>
      </c>
      <c r="H25" s="52">
        <f t="shared" si="4"/>
        <v>573363</v>
      </c>
      <c r="I25" s="52">
        <f t="shared" si="4"/>
        <v>636770</v>
      </c>
      <c r="J25" s="52">
        <f t="shared" si="4"/>
        <v>2349299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2349299</v>
      </c>
      <c r="X25" s="52">
        <f t="shared" si="4"/>
        <v>7520001</v>
      </c>
      <c r="Y25" s="52">
        <f t="shared" si="4"/>
        <v>-5170702</v>
      </c>
      <c r="Z25" s="53">
        <f>+IF(X25&lt;&gt;0,+(Y25/X25)*100,0)</f>
        <v>-68.75932596285558</v>
      </c>
      <c r="AA25" s="54">
        <f>+AA5+AA9+AA15+AA19+AA24</f>
        <v>32730000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16156000</v>
      </c>
      <c r="F28" s="21">
        <v>16156000</v>
      </c>
      <c r="G28" s="21">
        <v>1139166</v>
      </c>
      <c r="H28" s="21"/>
      <c r="I28" s="21">
        <v>636770</v>
      </c>
      <c r="J28" s="21">
        <v>1775936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1775936</v>
      </c>
      <c r="X28" s="21"/>
      <c r="Y28" s="21">
        <v>1775936</v>
      </c>
      <c r="Z28" s="6"/>
      <c r="AA28" s="19">
        <v>16156000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16156000</v>
      </c>
      <c r="F32" s="27">
        <f t="shared" si="5"/>
        <v>16156000</v>
      </c>
      <c r="G32" s="27">
        <f t="shared" si="5"/>
        <v>1139166</v>
      </c>
      <c r="H32" s="27">
        <f t="shared" si="5"/>
        <v>0</v>
      </c>
      <c r="I32" s="27">
        <f t="shared" si="5"/>
        <v>636770</v>
      </c>
      <c r="J32" s="27">
        <f t="shared" si="5"/>
        <v>1775936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1775936</v>
      </c>
      <c r="X32" s="27">
        <f t="shared" si="5"/>
        <v>0</v>
      </c>
      <c r="Y32" s="27">
        <f t="shared" si="5"/>
        <v>1775936</v>
      </c>
      <c r="Z32" s="13">
        <f>+IF(X32&lt;&gt;0,+(Y32/X32)*100,0)</f>
        <v>0</v>
      </c>
      <c r="AA32" s="31">
        <f>SUM(AA28:AA31)</f>
        <v>16156000</v>
      </c>
    </row>
    <row r="33" spans="1:27" ht="13.5">
      <c r="A33" s="59" t="s">
        <v>59</v>
      </c>
      <c r="B33" s="3" t="s">
        <v>60</v>
      </c>
      <c r="C33" s="19"/>
      <c r="D33" s="19"/>
      <c r="E33" s="20">
        <v>16574000</v>
      </c>
      <c r="F33" s="21">
        <v>16574000</v>
      </c>
      <c r="G33" s="21"/>
      <c r="H33" s="21">
        <v>573363</v>
      </c>
      <c r="I33" s="21"/>
      <c r="J33" s="21">
        <v>573363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573363</v>
      </c>
      <c r="X33" s="21"/>
      <c r="Y33" s="21">
        <v>573363</v>
      </c>
      <c r="Z33" s="6"/>
      <c r="AA33" s="28">
        <v>16574000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32730000</v>
      </c>
      <c r="F36" s="63">
        <f t="shared" si="6"/>
        <v>32730000</v>
      </c>
      <c r="G36" s="63">
        <f t="shared" si="6"/>
        <v>1139166</v>
      </c>
      <c r="H36" s="63">
        <f t="shared" si="6"/>
        <v>573363</v>
      </c>
      <c r="I36" s="63">
        <f t="shared" si="6"/>
        <v>636770</v>
      </c>
      <c r="J36" s="63">
        <f t="shared" si="6"/>
        <v>2349299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2349299</v>
      </c>
      <c r="X36" s="63">
        <f t="shared" si="6"/>
        <v>0</v>
      </c>
      <c r="Y36" s="63">
        <f t="shared" si="6"/>
        <v>2349299</v>
      </c>
      <c r="Z36" s="64">
        <f>+IF(X36&lt;&gt;0,+(Y36/X36)*100,0)</f>
        <v>0</v>
      </c>
      <c r="AA36" s="65">
        <f>SUM(AA32:AA35)</f>
        <v>32730000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2764344</v>
      </c>
      <c r="D5" s="16">
        <f>SUM(D6:D8)</f>
        <v>0</v>
      </c>
      <c r="E5" s="17">
        <f t="shared" si="0"/>
        <v>801374</v>
      </c>
      <c r="F5" s="18">
        <f t="shared" si="0"/>
        <v>801374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200300</v>
      </c>
      <c r="Y5" s="18">
        <f t="shared" si="0"/>
        <v>-200300</v>
      </c>
      <c r="Z5" s="4">
        <f>+IF(X5&lt;&gt;0,+(Y5/X5)*100,0)</f>
        <v>-100</v>
      </c>
      <c r="AA5" s="16">
        <f>SUM(AA6:AA8)</f>
        <v>801374</v>
      </c>
    </row>
    <row r="6" spans="1:27" ht="13.5">
      <c r="A6" s="5" t="s">
        <v>32</v>
      </c>
      <c r="B6" s="3"/>
      <c r="C6" s="19">
        <v>78480</v>
      </c>
      <c r="D6" s="19"/>
      <c r="E6" s="20">
        <v>6750</v>
      </c>
      <c r="F6" s="21">
        <v>6750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1700</v>
      </c>
      <c r="Y6" s="21">
        <v>-1700</v>
      </c>
      <c r="Z6" s="6">
        <v>-100</v>
      </c>
      <c r="AA6" s="28">
        <v>6750</v>
      </c>
    </row>
    <row r="7" spans="1:27" ht="13.5">
      <c r="A7" s="5" t="s">
        <v>33</v>
      </c>
      <c r="B7" s="3"/>
      <c r="C7" s="22">
        <v>2364926</v>
      </c>
      <c r="D7" s="22"/>
      <c r="E7" s="23">
        <v>624524</v>
      </c>
      <c r="F7" s="24">
        <v>624524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156100</v>
      </c>
      <c r="Y7" s="24">
        <v>-156100</v>
      </c>
      <c r="Z7" s="7">
        <v>-100</v>
      </c>
      <c r="AA7" s="29">
        <v>624524</v>
      </c>
    </row>
    <row r="8" spans="1:27" ht="13.5">
      <c r="A8" s="5" t="s">
        <v>34</v>
      </c>
      <c r="B8" s="3"/>
      <c r="C8" s="19">
        <v>320938</v>
      </c>
      <c r="D8" s="19"/>
      <c r="E8" s="20">
        <v>170100</v>
      </c>
      <c r="F8" s="21">
        <v>170100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42500</v>
      </c>
      <c r="Y8" s="21">
        <v>-42500</v>
      </c>
      <c r="Z8" s="6">
        <v>-100</v>
      </c>
      <c r="AA8" s="28">
        <v>170100</v>
      </c>
    </row>
    <row r="9" spans="1:27" ht="13.5">
      <c r="A9" s="2" t="s">
        <v>35</v>
      </c>
      <c r="B9" s="3"/>
      <c r="C9" s="16">
        <f aca="true" t="shared" si="1" ref="C9:Y9">SUM(C10:C14)</f>
        <v>2799227</v>
      </c>
      <c r="D9" s="16">
        <f>SUM(D10:D14)</f>
        <v>0</v>
      </c>
      <c r="E9" s="17">
        <f t="shared" si="1"/>
        <v>5588485</v>
      </c>
      <c r="F9" s="18">
        <f t="shared" si="1"/>
        <v>5588485</v>
      </c>
      <c r="G9" s="18">
        <f t="shared" si="1"/>
        <v>63907</v>
      </c>
      <c r="H9" s="18">
        <f t="shared" si="1"/>
        <v>460533</v>
      </c>
      <c r="I9" s="18">
        <f t="shared" si="1"/>
        <v>0</v>
      </c>
      <c r="J9" s="18">
        <f t="shared" si="1"/>
        <v>524440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524440</v>
      </c>
      <c r="X9" s="18">
        <f t="shared" si="1"/>
        <v>1397100</v>
      </c>
      <c r="Y9" s="18">
        <f t="shared" si="1"/>
        <v>-872660</v>
      </c>
      <c r="Z9" s="4">
        <f>+IF(X9&lt;&gt;0,+(Y9/X9)*100,0)</f>
        <v>-62.46224321809463</v>
      </c>
      <c r="AA9" s="30">
        <f>SUM(AA10:AA14)</f>
        <v>5588485</v>
      </c>
    </row>
    <row r="10" spans="1:27" ht="13.5">
      <c r="A10" s="5" t="s">
        <v>36</v>
      </c>
      <c r="B10" s="3"/>
      <c r="C10" s="19">
        <v>19350</v>
      </c>
      <c r="D10" s="19"/>
      <c r="E10" s="20">
        <v>1857087</v>
      </c>
      <c r="F10" s="21">
        <v>1857087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464300</v>
      </c>
      <c r="Y10" s="21">
        <v>-464300</v>
      </c>
      <c r="Z10" s="6">
        <v>-100</v>
      </c>
      <c r="AA10" s="28">
        <v>1857087</v>
      </c>
    </row>
    <row r="11" spans="1:27" ht="13.5">
      <c r="A11" s="5" t="s">
        <v>37</v>
      </c>
      <c r="B11" s="3"/>
      <c r="C11" s="19">
        <v>2779565</v>
      </c>
      <c r="D11" s="19"/>
      <c r="E11" s="20">
        <v>3564596</v>
      </c>
      <c r="F11" s="21">
        <v>3564596</v>
      </c>
      <c r="G11" s="21">
        <v>63907</v>
      </c>
      <c r="H11" s="21">
        <v>460533</v>
      </c>
      <c r="I11" s="21"/>
      <c r="J11" s="21">
        <v>524440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524440</v>
      </c>
      <c r="X11" s="21">
        <v>891100</v>
      </c>
      <c r="Y11" s="21">
        <v>-366660</v>
      </c>
      <c r="Z11" s="6">
        <v>-41.15</v>
      </c>
      <c r="AA11" s="28">
        <v>3564596</v>
      </c>
    </row>
    <row r="12" spans="1:27" ht="13.5">
      <c r="A12" s="5" t="s">
        <v>38</v>
      </c>
      <c r="B12" s="3"/>
      <c r="C12" s="19"/>
      <c r="D12" s="19"/>
      <c r="E12" s="20">
        <v>166802</v>
      </c>
      <c r="F12" s="21">
        <v>166802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41700</v>
      </c>
      <c r="Y12" s="21">
        <v>-41700</v>
      </c>
      <c r="Z12" s="6">
        <v>-100</v>
      </c>
      <c r="AA12" s="28">
        <v>166802</v>
      </c>
    </row>
    <row r="13" spans="1:27" ht="13.5">
      <c r="A13" s="5" t="s">
        <v>39</v>
      </c>
      <c r="B13" s="3"/>
      <c r="C13" s="19">
        <v>312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6610025</v>
      </c>
      <c r="D15" s="16">
        <f>SUM(D16:D18)</f>
        <v>0</v>
      </c>
      <c r="E15" s="17">
        <f t="shared" si="2"/>
        <v>12630292</v>
      </c>
      <c r="F15" s="18">
        <f t="shared" si="2"/>
        <v>12630292</v>
      </c>
      <c r="G15" s="18">
        <f t="shared" si="2"/>
        <v>1275101</v>
      </c>
      <c r="H15" s="18">
        <f t="shared" si="2"/>
        <v>2885612</v>
      </c>
      <c r="I15" s="18">
        <f t="shared" si="2"/>
        <v>0</v>
      </c>
      <c r="J15" s="18">
        <f t="shared" si="2"/>
        <v>4160713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4160713</v>
      </c>
      <c r="X15" s="18">
        <f t="shared" si="2"/>
        <v>3157600</v>
      </c>
      <c r="Y15" s="18">
        <f t="shared" si="2"/>
        <v>1003113</v>
      </c>
      <c r="Z15" s="4">
        <f>+IF(X15&lt;&gt;0,+(Y15/X15)*100,0)</f>
        <v>31.768210032936405</v>
      </c>
      <c r="AA15" s="30">
        <f>SUM(AA16:AA18)</f>
        <v>12630292</v>
      </c>
    </row>
    <row r="16" spans="1:27" ht="13.5">
      <c r="A16" s="5" t="s">
        <v>42</v>
      </c>
      <c r="B16" s="3"/>
      <c r="C16" s="19">
        <v>9000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6601025</v>
      </c>
      <c r="D17" s="19"/>
      <c r="E17" s="20">
        <v>12630292</v>
      </c>
      <c r="F17" s="21">
        <v>12630292</v>
      </c>
      <c r="G17" s="21">
        <v>1275101</v>
      </c>
      <c r="H17" s="21">
        <v>2885612</v>
      </c>
      <c r="I17" s="21"/>
      <c r="J17" s="21">
        <v>4160713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4160713</v>
      </c>
      <c r="X17" s="21">
        <v>3157600</v>
      </c>
      <c r="Y17" s="21">
        <v>1003113</v>
      </c>
      <c r="Z17" s="6">
        <v>31.77</v>
      </c>
      <c r="AA17" s="28">
        <v>12630292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21939899</v>
      </c>
      <c r="D19" s="16">
        <f>SUM(D20:D23)</f>
        <v>0</v>
      </c>
      <c r="E19" s="17">
        <f t="shared" si="3"/>
        <v>53415562</v>
      </c>
      <c r="F19" s="18">
        <f t="shared" si="3"/>
        <v>53415562</v>
      </c>
      <c r="G19" s="18">
        <f t="shared" si="3"/>
        <v>2341709</v>
      </c>
      <c r="H19" s="18">
        <f t="shared" si="3"/>
        <v>2354592</v>
      </c>
      <c r="I19" s="18">
        <f t="shared" si="3"/>
        <v>0</v>
      </c>
      <c r="J19" s="18">
        <f t="shared" si="3"/>
        <v>4696301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4696301</v>
      </c>
      <c r="X19" s="18">
        <f t="shared" si="3"/>
        <v>13354000</v>
      </c>
      <c r="Y19" s="18">
        <f t="shared" si="3"/>
        <v>-8657699</v>
      </c>
      <c r="Z19" s="4">
        <f>+IF(X19&lt;&gt;0,+(Y19/X19)*100,0)</f>
        <v>-64.83225250861166</v>
      </c>
      <c r="AA19" s="30">
        <f>SUM(AA20:AA23)</f>
        <v>53415562</v>
      </c>
    </row>
    <row r="20" spans="1:27" ht="13.5">
      <c r="A20" s="5" t="s">
        <v>46</v>
      </c>
      <c r="B20" s="3"/>
      <c r="C20" s="19"/>
      <c r="D20" s="19"/>
      <c r="E20" s="20">
        <v>3665512</v>
      </c>
      <c r="F20" s="21">
        <v>3665512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916400</v>
      </c>
      <c r="Y20" s="21">
        <v>-916400</v>
      </c>
      <c r="Z20" s="6">
        <v>-100</v>
      </c>
      <c r="AA20" s="28">
        <v>3665512</v>
      </c>
    </row>
    <row r="21" spans="1:27" ht="13.5">
      <c r="A21" s="5" t="s">
        <v>47</v>
      </c>
      <c r="B21" s="3"/>
      <c r="C21" s="19">
        <v>16789007</v>
      </c>
      <c r="D21" s="19"/>
      <c r="E21" s="20">
        <v>48405000</v>
      </c>
      <c r="F21" s="21">
        <v>48405000</v>
      </c>
      <c r="G21" s="21">
        <v>2000000</v>
      </c>
      <c r="H21" s="21">
        <v>2354592</v>
      </c>
      <c r="I21" s="21"/>
      <c r="J21" s="21">
        <v>4354592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4354592</v>
      </c>
      <c r="X21" s="21">
        <v>12101300</v>
      </c>
      <c r="Y21" s="21">
        <v>-7746708</v>
      </c>
      <c r="Z21" s="6">
        <v>-64.02</v>
      </c>
      <c r="AA21" s="28">
        <v>48405000</v>
      </c>
    </row>
    <row r="22" spans="1:27" ht="13.5">
      <c r="A22" s="5" t="s">
        <v>48</v>
      </c>
      <c r="B22" s="3"/>
      <c r="C22" s="22">
        <v>5148953</v>
      </c>
      <c r="D22" s="22"/>
      <c r="E22" s="23">
        <v>481500</v>
      </c>
      <c r="F22" s="24">
        <v>481500</v>
      </c>
      <c r="G22" s="24">
        <v>341709</v>
      </c>
      <c r="H22" s="24"/>
      <c r="I22" s="24"/>
      <c r="J22" s="24">
        <v>341709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341709</v>
      </c>
      <c r="X22" s="24">
        <v>120400</v>
      </c>
      <c r="Y22" s="24">
        <v>221309</v>
      </c>
      <c r="Z22" s="7">
        <v>183.81</v>
      </c>
      <c r="AA22" s="29">
        <v>481500</v>
      </c>
    </row>
    <row r="23" spans="1:27" ht="13.5">
      <c r="A23" s="5" t="s">
        <v>49</v>
      </c>
      <c r="B23" s="3"/>
      <c r="C23" s="19">
        <v>1939</v>
      </c>
      <c r="D23" s="19"/>
      <c r="E23" s="20">
        <v>863550</v>
      </c>
      <c r="F23" s="21">
        <v>863550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215900</v>
      </c>
      <c r="Y23" s="21">
        <v>-215900</v>
      </c>
      <c r="Z23" s="6">
        <v>-100</v>
      </c>
      <c r="AA23" s="28">
        <v>863550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34113495</v>
      </c>
      <c r="D25" s="50">
        <f>+D5+D9+D15+D19+D24</f>
        <v>0</v>
      </c>
      <c r="E25" s="51">
        <f t="shared" si="4"/>
        <v>72435713</v>
      </c>
      <c r="F25" s="52">
        <f t="shared" si="4"/>
        <v>72435713</v>
      </c>
      <c r="G25" s="52">
        <f t="shared" si="4"/>
        <v>3680717</v>
      </c>
      <c r="H25" s="52">
        <f t="shared" si="4"/>
        <v>5700737</v>
      </c>
      <c r="I25" s="52">
        <f t="shared" si="4"/>
        <v>0</v>
      </c>
      <c r="J25" s="52">
        <f t="shared" si="4"/>
        <v>9381454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9381454</v>
      </c>
      <c r="X25" s="52">
        <f t="shared" si="4"/>
        <v>18109000</v>
      </c>
      <c r="Y25" s="52">
        <f t="shared" si="4"/>
        <v>-8727546</v>
      </c>
      <c r="Z25" s="53">
        <f>+IF(X25&lt;&gt;0,+(Y25/X25)*100,0)</f>
        <v>-48.194522060853714</v>
      </c>
      <c r="AA25" s="54">
        <f>+AA5+AA9+AA15+AA19+AA24</f>
        <v>72435713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30558322</v>
      </c>
      <c r="D28" s="19"/>
      <c r="E28" s="20">
        <v>64318900</v>
      </c>
      <c r="F28" s="21">
        <v>64318900</v>
      </c>
      <c r="G28" s="21">
        <v>3680717</v>
      </c>
      <c r="H28" s="21">
        <v>5700737</v>
      </c>
      <c r="I28" s="21"/>
      <c r="J28" s="21">
        <v>9381454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9381454</v>
      </c>
      <c r="X28" s="21"/>
      <c r="Y28" s="21">
        <v>9381454</v>
      </c>
      <c r="Z28" s="6"/>
      <c r="AA28" s="19">
        <v>64318900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30558322</v>
      </c>
      <c r="D32" s="25">
        <f>SUM(D28:D31)</f>
        <v>0</v>
      </c>
      <c r="E32" s="26">
        <f t="shared" si="5"/>
        <v>64318900</v>
      </c>
      <c r="F32" s="27">
        <f t="shared" si="5"/>
        <v>64318900</v>
      </c>
      <c r="G32" s="27">
        <f t="shared" si="5"/>
        <v>3680717</v>
      </c>
      <c r="H32" s="27">
        <f t="shared" si="5"/>
        <v>5700737</v>
      </c>
      <c r="I32" s="27">
        <f t="shared" si="5"/>
        <v>0</v>
      </c>
      <c r="J32" s="27">
        <f t="shared" si="5"/>
        <v>9381454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9381454</v>
      </c>
      <c r="X32" s="27">
        <f t="shared" si="5"/>
        <v>0</v>
      </c>
      <c r="Y32" s="27">
        <f t="shared" si="5"/>
        <v>9381454</v>
      </c>
      <c r="Z32" s="13">
        <f>+IF(X32&lt;&gt;0,+(Y32/X32)*100,0)</f>
        <v>0</v>
      </c>
      <c r="AA32" s="31">
        <f>SUM(AA28:AA31)</f>
        <v>64318900</v>
      </c>
    </row>
    <row r="33" spans="1:27" ht="13.5">
      <c r="A33" s="59" t="s">
        <v>59</v>
      </c>
      <c r="B33" s="3" t="s">
        <v>60</v>
      </c>
      <c r="C33" s="19">
        <v>3555173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8116813</v>
      </c>
      <c r="F35" s="21">
        <v>8116813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8116813</v>
      </c>
    </row>
    <row r="36" spans="1:27" ht="13.5">
      <c r="A36" s="60" t="s">
        <v>64</v>
      </c>
      <c r="B36" s="10"/>
      <c r="C36" s="61">
        <f aca="true" t="shared" si="6" ref="C36:Y36">SUM(C32:C35)</f>
        <v>34113495</v>
      </c>
      <c r="D36" s="61">
        <f>SUM(D32:D35)</f>
        <v>0</v>
      </c>
      <c r="E36" s="62">
        <f t="shared" si="6"/>
        <v>72435713</v>
      </c>
      <c r="F36" s="63">
        <f t="shared" si="6"/>
        <v>72435713</v>
      </c>
      <c r="G36" s="63">
        <f t="shared" si="6"/>
        <v>3680717</v>
      </c>
      <c r="H36" s="63">
        <f t="shared" si="6"/>
        <v>5700737</v>
      </c>
      <c r="I36" s="63">
        <f t="shared" si="6"/>
        <v>0</v>
      </c>
      <c r="J36" s="63">
        <f t="shared" si="6"/>
        <v>9381454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9381454</v>
      </c>
      <c r="X36" s="63">
        <f t="shared" si="6"/>
        <v>0</v>
      </c>
      <c r="Y36" s="63">
        <f t="shared" si="6"/>
        <v>9381454</v>
      </c>
      <c r="Z36" s="64">
        <f>+IF(X36&lt;&gt;0,+(Y36/X36)*100,0)</f>
        <v>0</v>
      </c>
      <c r="AA36" s="65">
        <f>SUM(AA32:AA35)</f>
        <v>72435713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407342</v>
      </c>
      <c r="D5" s="16">
        <f>SUM(D6:D8)</f>
        <v>0</v>
      </c>
      <c r="E5" s="17">
        <f t="shared" si="0"/>
        <v>1690000</v>
      </c>
      <c r="F5" s="18">
        <f t="shared" si="0"/>
        <v>1690000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1285001</v>
      </c>
      <c r="Y5" s="18">
        <f t="shared" si="0"/>
        <v>-1285001</v>
      </c>
      <c r="Z5" s="4">
        <f>+IF(X5&lt;&gt;0,+(Y5/X5)*100,0)</f>
        <v>-100</v>
      </c>
      <c r="AA5" s="16">
        <f>SUM(AA6:AA8)</f>
        <v>1690000</v>
      </c>
    </row>
    <row r="6" spans="1:27" ht="13.5">
      <c r="A6" s="5" t="s">
        <v>32</v>
      </c>
      <c r="B6" s="3"/>
      <c r="C6" s="19">
        <v>34396</v>
      </c>
      <c r="D6" s="19"/>
      <c r="E6" s="20">
        <v>1095000</v>
      </c>
      <c r="F6" s="21">
        <v>1095000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1095000</v>
      </c>
      <c r="Y6" s="21">
        <v>-1095000</v>
      </c>
      <c r="Z6" s="6">
        <v>-100</v>
      </c>
      <c r="AA6" s="28">
        <v>1095000</v>
      </c>
    </row>
    <row r="7" spans="1:27" ht="13.5">
      <c r="A7" s="5" t="s">
        <v>33</v>
      </c>
      <c r="B7" s="3"/>
      <c r="C7" s="22">
        <v>65352</v>
      </c>
      <c r="D7" s="22"/>
      <c r="E7" s="23">
        <v>570000</v>
      </c>
      <c r="F7" s="24">
        <v>570000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165001</v>
      </c>
      <c r="Y7" s="24">
        <v>-165001</v>
      </c>
      <c r="Z7" s="7">
        <v>-100</v>
      </c>
      <c r="AA7" s="29">
        <v>570000</v>
      </c>
    </row>
    <row r="8" spans="1:27" ht="13.5">
      <c r="A8" s="5" t="s">
        <v>34</v>
      </c>
      <c r="B8" s="3"/>
      <c r="C8" s="19">
        <v>307594</v>
      </c>
      <c r="D8" s="19"/>
      <c r="E8" s="20">
        <v>25000</v>
      </c>
      <c r="F8" s="21">
        <v>25000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25000</v>
      </c>
      <c r="Y8" s="21">
        <v>-25000</v>
      </c>
      <c r="Z8" s="6">
        <v>-100</v>
      </c>
      <c r="AA8" s="28">
        <v>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51592</v>
      </c>
      <c r="D15" s="16">
        <f>SUM(D16:D18)</f>
        <v>0</v>
      </c>
      <c r="E15" s="17">
        <f t="shared" si="2"/>
        <v>55000</v>
      </c>
      <c r="F15" s="18">
        <f t="shared" si="2"/>
        <v>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55000</v>
      </c>
      <c r="Y15" s="18">
        <f t="shared" si="2"/>
        <v>-55000</v>
      </c>
      <c r="Z15" s="4">
        <f>+IF(X15&lt;&gt;0,+(Y15/X15)*100,0)</f>
        <v>-100</v>
      </c>
      <c r="AA15" s="30">
        <f>SUM(AA16:AA18)</f>
        <v>55000</v>
      </c>
    </row>
    <row r="16" spans="1:27" ht="13.5">
      <c r="A16" s="5" t="s">
        <v>42</v>
      </c>
      <c r="B16" s="3"/>
      <c r="C16" s="19">
        <v>51592</v>
      </c>
      <c r="D16" s="19"/>
      <c r="E16" s="20">
        <v>55000</v>
      </c>
      <c r="F16" s="21">
        <v>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55000</v>
      </c>
      <c r="Y16" s="21">
        <v>-55000</v>
      </c>
      <c r="Z16" s="6">
        <v>-100</v>
      </c>
      <c r="AA16" s="28">
        <v>55000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458934</v>
      </c>
      <c r="D25" s="50">
        <f>+D5+D9+D15+D19+D24</f>
        <v>0</v>
      </c>
      <c r="E25" s="51">
        <f t="shared" si="4"/>
        <v>1745000</v>
      </c>
      <c r="F25" s="52">
        <f t="shared" si="4"/>
        <v>1745000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1340001</v>
      </c>
      <c r="Y25" s="52">
        <f t="shared" si="4"/>
        <v>-1340001</v>
      </c>
      <c r="Z25" s="53">
        <f>+IF(X25&lt;&gt;0,+(Y25/X25)*100,0)</f>
        <v>-100</v>
      </c>
      <c r="AA25" s="54">
        <f>+AA5+AA9+AA15+AA19+AA24</f>
        <v>1745000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458934</v>
      </c>
      <c r="D28" s="19"/>
      <c r="E28" s="20">
        <v>1745000</v>
      </c>
      <c r="F28" s="21">
        <v>1745000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1745000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458934</v>
      </c>
      <c r="D32" s="25">
        <f>SUM(D28:D31)</f>
        <v>0</v>
      </c>
      <c r="E32" s="26">
        <f t="shared" si="5"/>
        <v>1745000</v>
      </c>
      <c r="F32" s="27">
        <f t="shared" si="5"/>
        <v>1745000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1745000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458934</v>
      </c>
      <c r="D36" s="61">
        <f>SUM(D32:D35)</f>
        <v>0</v>
      </c>
      <c r="E36" s="62">
        <f t="shared" si="6"/>
        <v>1745000</v>
      </c>
      <c r="F36" s="63">
        <f t="shared" si="6"/>
        <v>1745000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1745000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4132905</v>
      </c>
      <c r="D5" s="16">
        <f>SUM(D6:D8)</f>
        <v>0</v>
      </c>
      <c r="E5" s="17">
        <f t="shared" si="0"/>
        <v>4636550</v>
      </c>
      <c r="F5" s="18">
        <f t="shared" si="0"/>
        <v>4636550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1068000</v>
      </c>
      <c r="Y5" s="18">
        <f t="shared" si="0"/>
        <v>-1068000</v>
      </c>
      <c r="Z5" s="4">
        <f>+IF(X5&lt;&gt;0,+(Y5/X5)*100,0)</f>
        <v>-100</v>
      </c>
      <c r="AA5" s="16">
        <f>SUM(AA6:AA8)</f>
        <v>4636550</v>
      </c>
    </row>
    <row r="6" spans="1:27" ht="13.5">
      <c r="A6" s="5" t="s">
        <v>32</v>
      </c>
      <c r="B6" s="3"/>
      <c r="C6" s="19">
        <v>3775352</v>
      </c>
      <c r="D6" s="19"/>
      <c r="E6" s="20">
        <v>4636550</v>
      </c>
      <c r="F6" s="21">
        <v>4636550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1068000</v>
      </c>
      <c r="Y6" s="21">
        <v>-1068000</v>
      </c>
      <c r="Z6" s="6">
        <v>-100</v>
      </c>
      <c r="AA6" s="28">
        <v>4636550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357553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22994679</v>
      </c>
      <c r="F9" s="18">
        <f t="shared" si="1"/>
        <v>22994679</v>
      </c>
      <c r="G9" s="18">
        <f t="shared" si="1"/>
        <v>566897</v>
      </c>
      <c r="H9" s="18">
        <f t="shared" si="1"/>
        <v>2070011</v>
      </c>
      <c r="I9" s="18">
        <f t="shared" si="1"/>
        <v>2236638</v>
      </c>
      <c r="J9" s="18">
        <f t="shared" si="1"/>
        <v>4873546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4873546</v>
      </c>
      <c r="X9" s="18">
        <f t="shared" si="1"/>
        <v>3351000</v>
      </c>
      <c r="Y9" s="18">
        <f t="shared" si="1"/>
        <v>1522546</v>
      </c>
      <c r="Z9" s="4">
        <f>+IF(X9&lt;&gt;0,+(Y9/X9)*100,0)</f>
        <v>45.43557147120262</v>
      </c>
      <c r="AA9" s="30">
        <f>SUM(AA10:AA14)</f>
        <v>22994679</v>
      </c>
    </row>
    <row r="10" spans="1:27" ht="13.5">
      <c r="A10" s="5" t="s">
        <v>36</v>
      </c>
      <c r="B10" s="3"/>
      <c r="C10" s="19"/>
      <c r="D10" s="19"/>
      <c r="E10" s="20">
        <v>22139879</v>
      </c>
      <c r="F10" s="21">
        <v>22139879</v>
      </c>
      <c r="G10" s="21">
        <v>566897</v>
      </c>
      <c r="H10" s="21">
        <v>2070011</v>
      </c>
      <c r="I10" s="21">
        <v>2236638</v>
      </c>
      <c r="J10" s="21">
        <v>4873546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4873546</v>
      </c>
      <c r="X10" s="21"/>
      <c r="Y10" s="21">
        <v>4873546</v>
      </c>
      <c r="Z10" s="6"/>
      <c r="AA10" s="28">
        <v>22139879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3351000</v>
      </c>
      <c r="Y11" s="21">
        <v>-3351000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>
        <v>854800</v>
      </c>
      <c r="F12" s="21">
        <v>854800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854800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95931</v>
      </c>
      <c r="H15" s="18">
        <f t="shared" si="2"/>
        <v>112419</v>
      </c>
      <c r="I15" s="18">
        <f t="shared" si="2"/>
        <v>118507</v>
      </c>
      <c r="J15" s="18">
        <f t="shared" si="2"/>
        <v>326857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326857</v>
      </c>
      <c r="X15" s="18">
        <f t="shared" si="2"/>
        <v>505749</v>
      </c>
      <c r="Y15" s="18">
        <f t="shared" si="2"/>
        <v>-178892</v>
      </c>
      <c r="Z15" s="4">
        <f>+IF(X15&lt;&gt;0,+(Y15/X15)*100,0)</f>
        <v>-35.37169623667076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95931</v>
      </c>
      <c r="H17" s="21">
        <v>112419</v>
      </c>
      <c r="I17" s="21">
        <v>118507</v>
      </c>
      <c r="J17" s="21">
        <v>326857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326857</v>
      </c>
      <c r="X17" s="21">
        <v>505749</v>
      </c>
      <c r="Y17" s="21">
        <v>-178892</v>
      </c>
      <c r="Z17" s="6">
        <v>-35.37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55445459</v>
      </c>
      <c r="F19" s="18">
        <f t="shared" si="3"/>
        <v>55445459</v>
      </c>
      <c r="G19" s="18">
        <f t="shared" si="3"/>
        <v>2518896</v>
      </c>
      <c r="H19" s="18">
        <f t="shared" si="3"/>
        <v>231870</v>
      </c>
      <c r="I19" s="18">
        <f t="shared" si="3"/>
        <v>305888</v>
      </c>
      <c r="J19" s="18">
        <f t="shared" si="3"/>
        <v>3056654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3056654</v>
      </c>
      <c r="X19" s="18">
        <f t="shared" si="3"/>
        <v>14970000</v>
      </c>
      <c r="Y19" s="18">
        <f t="shared" si="3"/>
        <v>-11913346</v>
      </c>
      <c r="Z19" s="4">
        <f>+IF(X19&lt;&gt;0,+(Y19/X19)*100,0)</f>
        <v>-79.58146960587842</v>
      </c>
      <c r="AA19" s="30">
        <f>SUM(AA20:AA23)</f>
        <v>55445459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55445459</v>
      </c>
      <c r="F21" s="21">
        <v>55445459</v>
      </c>
      <c r="G21" s="21">
        <v>2041009</v>
      </c>
      <c r="H21" s="21">
        <v>231870</v>
      </c>
      <c r="I21" s="21">
        <v>305888</v>
      </c>
      <c r="J21" s="21">
        <v>2578767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2578767</v>
      </c>
      <c r="X21" s="21">
        <v>13860000</v>
      </c>
      <c r="Y21" s="21">
        <v>-11281233</v>
      </c>
      <c r="Z21" s="6">
        <v>-81.39</v>
      </c>
      <c r="AA21" s="28">
        <v>55445459</v>
      </c>
    </row>
    <row r="22" spans="1:27" ht="13.5">
      <c r="A22" s="5" t="s">
        <v>48</v>
      </c>
      <c r="B22" s="3"/>
      <c r="C22" s="22"/>
      <c r="D22" s="22"/>
      <c r="E22" s="23"/>
      <c r="F22" s="24"/>
      <c r="G22" s="24">
        <v>477887</v>
      </c>
      <c r="H22" s="24"/>
      <c r="I22" s="24"/>
      <c r="J22" s="24">
        <v>477887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477887</v>
      </c>
      <c r="X22" s="24">
        <v>1110000</v>
      </c>
      <c r="Y22" s="24">
        <v>-632113</v>
      </c>
      <c r="Z22" s="7">
        <v>-56.95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4132905</v>
      </c>
      <c r="D25" s="50">
        <f>+D5+D9+D15+D19+D24</f>
        <v>0</v>
      </c>
      <c r="E25" s="51">
        <f t="shared" si="4"/>
        <v>83076688</v>
      </c>
      <c r="F25" s="52">
        <f t="shared" si="4"/>
        <v>83076688</v>
      </c>
      <c r="G25" s="52">
        <f t="shared" si="4"/>
        <v>3181724</v>
      </c>
      <c r="H25" s="52">
        <f t="shared" si="4"/>
        <v>2414300</v>
      </c>
      <c r="I25" s="52">
        <f t="shared" si="4"/>
        <v>2661033</v>
      </c>
      <c r="J25" s="52">
        <f t="shared" si="4"/>
        <v>8257057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8257057</v>
      </c>
      <c r="X25" s="52">
        <f t="shared" si="4"/>
        <v>19894749</v>
      </c>
      <c r="Y25" s="52">
        <f t="shared" si="4"/>
        <v>-11637692</v>
      </c>
      <c r="Z25" s="53">
        <f>+IF(X25&lt;&gt;0,+(Y25/X25)*100,0)</f>
        <v>-58.49629970199675</v>
      </c>
      <c r="AA25" s="54">
        <f>+AA5+AA9+AA15+AA19+AA24</f>
        <v>83076688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70286009</v>
      </c>
      <c r="F28" s="21">
        <v>70286009</v>
      </c>
      <c r="G28" s="21">
        <v>3181724</v>
      </c>
      <c r="H28" s="21">
        <v>2414300</v>
      </c>
      <c r="I28" s="21">
        <v>2661033</v>
      </c>
      <c r="J28" s="21">
        <v>8257057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8257057</v>
      </c>
      <c r="X28" s="21"/>
      <c r="Y28" s="21">
        <v>8257057</v>
      </c>
      <c r="Z28" s="6"/>
      <c r="AA28" s="19">
        <v>70286009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70286009</v>
      </c>
      <c r="F32" s="27">
        <f t="shared" si="5"/>
        <v>70286009</v>
      </c>
      <c r="G32" s="27">
        <f t="shared" si="5"/>
        <v>3181724</v>
      </c>
      <c r="H32" s="27">
        <f t="shared" si="5"/>
        <v>2414300</v>
      </c>
      <c r="I32" s="27">
        <f t="shared" si="5"/>
        <v>2661033</v>
      </c>
      <c r="J32" s="27">
        <f t="shared" si="5"/>
        <v>8257057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8257057</v>
      </c>
      <c r="X32" s="27">
        <f t="shared" si="5"/>
        <v>0</v>
      </c>
      <c r="Y32" s="27">
        <f t="shared" si="5"/>
        <v>8257057</v>
      </c>
      <c r="Z32" s="13">
        <f>+IF(X32&lt;&gt;0,+(Y32/X32)*100,0)</f>
        <v>0</v>
      </c>
      <c r="AA32" s="31">
        <f>SUM(AA28:AA31)</f>
        <v>70286009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4132905</v>
      </c>
      <c r="D35" s="19"/>
      <c r="E35" s="20">
        <v>12790679</v>
      </c>
      <c r="F35" s="21">
        <v>12790679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12790679</v>
      </c>
    </row>
    <row r="36" spans="1:27" ht="13.5">
      <c r="A36" s="60" t="s">
        <v>64</v>
      </c>
      <c r="B36" s="10"/>
      <c r="C36" s="61">
        <f aca="true" t="shared" si="6" ref="C36:Y36">SUM(C32:C35)</f>
        <v>4132905</v>
      </c>
      <c r="D36" s="61">
        <f>SUM(D32:D35)</f>
        <v>0</v>
      </c>
      <c r="E36" s="62">
        <f t="shared" si="6"/>
        <v>83076688</v>
      </c>
      <c r="F36" s="63">
        <f t="shared" si="6"/>
        <v>83076688</v>
      </c>
      <c r="G36" s="63">
        <f t="shared" si="6"/>
        <v>3181724</v>
      </c>
      <c r="H36" s="63">
        <f t="shared" si="6"/>
        <v>2414300</v>
      </c>
      <c r="I36" s="63">
        <f t="shared" si="6"/>
        <v>2661033</v>
      </c>
      <c r="J36" s="63">
        <f t="shared" si="6"/>
        <v>8257057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8257057</v>
      </c>
      <c r="X36" s="63">
        <f t="shared" si="6"/>
        <v>0</v>
      </c>
      <c r="Y36" s="63">
        <f t="shared" si="6"/>
        <v>8257057</v>
      </c>
      <c r="Z36" s="64">
        <f>+IF(X36&lt;&gt;0,+(Y36/X36)*100,0)</f>
        <v>0</v>
      </c>
      <c r="AA36" s="65">
        <f>SUM(AA32:AA35)</f>
        <v>83076688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8875848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223107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1370267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7282474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3319329</v>
      </c>
      <c r="F9" s="18">
        <f t="shared" si="1"/>
        <v>3319329</v>
      </c>
      <c r="G9" s="18">
        <f t="shared" si="1"/>
        <v>932855</v>
      </c>
      <c r="H9" s="18">
        <f t="shared" si="1"/>
        <v>0</v>
      </c>
      <c r="I9" s="18">
        <f t="shared" si="1"/>
        <v>640482</v>
      </c>
      <c r="J9" s="18">
        <f t="shared" si="1"/>
        <v>1573337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1573337</v>
      </c>
      <c r="X9" s="18">
        <f t="shared" si="1"/>
        <v>1106334</v>
      </c>
      <c r="Y9" s="18">
        <f t="shared" si="1"/>
        <v>467003</v>
      </c>
      <c r="Z9" s="4">
        <f>+IF(X9&lt;&gt;0,+(Y9/X9)*100,0)</f>
        <v>42.211755220394565</v>
      </c>
      <c r="AA9" s="30">
        <f>SUM(AA10:AA14)</f>
        <v>3319329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3319329</v>
      </c>
      <c r="F11" s="21">
        <v>3319329</v>
      </c>
      <c r="G11" s="21">
        <v>932855</v>
      </c>
      <c r="H11" s="21"/>
      <c r="I11" s="21">
        <v>640482</v>
      </c>
      <c r="J11" s="21">
        <v>1573337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1573337</v>
      </c>
      <c r="X11" s="21">
        <v>1106334</v>
      </c>
      <c r="Y11" s="21">
        <v>467003</v>
      </c>
      <c r="Z11" s="6">
        <v>42.21</v>
      </c>
      <c r="AA11" s="28">
        <v>3319329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31820472</v>
      </c>
      <c r="D19" s="16">
        <f>SUM(D20:D23)</f>
        <v>0</v>
      </c>
      <c r="E19" s="17">
        <f t="shared" si="3"/>
        <v>25835771</v>
      </c>
      <c r="F19" s="18">
        <f t="shared" si="3"/>
        <v>25835771</v>
      </c>
      <c r="G19" s="18">
        <f t="shared" si="3"/>
        <v>2020373</v>
      </c>
      <c r="H19" s="18">
        <f t="shared" si="3"/>
        <v>0</v>
      </c>
      <c r="I19" s="18">
        <f t="shared" si="3"/>
        <v>195712</v>
      </c>
      <c r="J19" s="18">
        <f t="shared" si="3"/>
        <v>2216085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2216085</v>
      </c>
      <c r="X19" s="18">
        <f t="shared" si="3"/>
        <v>7446001</v>
      </c>
      <c r="Y19" s="18">
        <f t="shared" si="3"/>
        <v>-5229916</v>
      </c>
      <c r="Z19" s="4">
        <f>+IF(X19&lt;&gt;0,+(Y19/X19)*100,0)</f>
        <v>-70.23791697046508</v>
      </c>
      <c r="AA19" s="30">
        <f>SUM(AA20:AA23)</f>
        <v>25835771</v>
      </c>
    </row>
    <row r="20" spans="1:27" ht="13.5">
      <c r="A20" s="5" t="s">
        <v>46</v>
      </c>
      <c r="B20" s="3"/>
      <c r="C20" s="19"/>
      <c r="D20" s="19"/>
      <c r="E20" s="20">
        <v>6994334</v>
      </c>
      <c r="F20" s="21">
        <v>6994334</v>
      </c>
      <c r="G20" s="21"/>
      <c r="H20" s="21"/>
      <c r="I20" s="21">
        <v>195712</v>
      </c>
      <c r="J20" s="21">
        <v>195712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195712</v>
      </c>
      <c r="X20" s="21">
        <v>1165667</v>
      </c>
      <c r="Y20" s="21">
        <v>-969955</v>
      </c>
      <c r="Z20" s="6">
        <v>-83.21</v>
      </c>
      <c r="AA20" s="28">
        <v>6994334</v>
      </c>
    </row>
    <row r="21" spans="1:27" ht="13.5">
      <c r="A21" s="5" t="s">
        <v>47</v>
      </c>
      <c r="B21" s="3"/>
      <c r="C21" s="19"/>
      <c r="D21" s="19"/>
      <c r="E21" s="20">
        <v>10000000</v>
      </c>
      <c r="F21" s="21">
        <v>10000000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3333334</v>
      </c>
      <c r="Y21" s="21">
        <v>-3333334</v>
      </c>
      <c r="Z21" s="6">
        <v>-100</v>
      </c>
      <c r="AA21" s="28">
        <v>10000000</v>
      </c>
    </row>
    <row r="22" spans="1:27" ht="13.5">
      <c r="A22" s="5" t="s">
        <v>48</v>
      </c>
      <c r="B22" s="3"/>
      <c r="C22" s="22">
        <v>31820472</v>
      </c>
      <c r="D22" s="22"/>
      <c r="E22" s="23">
        <v>8841437</v>
      </c>
      <c r="F22" s="24">
        <v>8841437</v>
      </c>
      <c r="G22" s="24">
        <v>2020373</v>
      </c>
      <c r="H22" s="24"/>
      <c r="I22" s="24"/>
      <c r="J22" s="24">
        <v>2020373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2020373</v>
      </c>
      <c r="X22" s="24">
        <v>2947000</v>
      </c>
      <c r="Y22" s="24">
        <v>-926627</v>
      </c>
      <c r="Z22" s="7">
        <v>-31.44</v>
      </c>
      <c r="AA22" s="29">
        <v>8841437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40696320</v>
      </c>
      <c r="D25" s="50">
        <f>+D5+D9+D15+D19+D24</f>
        <v>0</v>
      </c>
      <c r="E25" s="51">
        <f t="shared" si="4"/>
        <v>29155100</v>
      </c>
      <c r="F25" s="52">
        <f t="shared" si="4"/>
        <v>29155100</v>
      </c>
      <c r="G25" s="52">
        <f t="shared" si="4"/>
        <v>2953228</v>
      </c>
      <c r="H25" s="52">
        <f t="shared" si="4"/>
        <v>0</v>
      </c>
      <c r="I25" s="52">
        <f t="shared" si="4"/>
        <v>836194</v>
      </c>
      <c r="J25" s="52">
        <f t="shared" si="4"/>
        <v>3789422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3789422</v>
      </c>
      <c r="X25" s="52">
        <f t="shared" si="4"/>
        <v>8552335</v>
      </c>
      <c r="Y25" s="52">
        <f t="shared" si="4"/>
        <v>-4762913</v>
      </c>
      <c r="Z25" s="53">
        <f>+IF(X25&lt;&gt;0,+(Y25/X25)*100,0)</f>
        <v>-55.69137551323703</v>
      </c>
      <c r="AA25" s="54">
        <f>+AA5+AA9+AA15+AA19+AA24</f>
        <v>29155100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31820472</v>
      </c>
      <c r="D28" s="19"/>
      <c r="E28" s="20">
        <v>29155100</v>
      </c>
      <c r="F28" s="21">
        <v>29155100</v>
      </c>
      <c r="G28" s="21">
        <v>2953228</v>
      </c>
      <c r="H28" s="21"/>
      <c r="I28" s="21">
        <v>836194</v>
      </c>
      <c r="J28" s="21">
        <v>3789422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3789422</v>
      </c>
      <c r="X28" s="21"/>
      <c r="Y28" s="21">
        <v>3789422</v>
      </c>
      <c r="Z28" s="6"/>
      <c r="AA28" s="19">
        <v>29155100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31820472</v>
      </c>
      <c r="D32" s="25">
        <f>SUM(D28:D31)</f>
        <v>0</v>
      </c>
      <c r="E32" s="26">
        <f t="shared" si="5"/>
        <v>29155100</v>
      </c>
      <c r="F32" s="27">
        <f t="shared" si="5"/>
        <v>29155100</v>
      </c>
      <c r="G32" s="27">
        <f t="shared" si="5"/>
        <v>2953228</v>
      </c>
      <c r="H32" s="27">
        <f t="shared" si="5"/>
        <v>0</v>
      </c>
      <c r="I32" s="27">
        <f t="shared" si="5"/>
        <v>836194</v>
      </c>
      <c r="J32" s="27">
        <f t="shared" si="5"/>
        <v>3789422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3789422</v>
      </c>
      <c r="X32" s="27">
        <f t="shared" si="5"/>
        <v>0</v>
      </c>
      <c r="Y32" s="27">
        <f t="shared" si="5"/>
        <v>3789422</v>
      </c>
      <c r="Z32" s="13">
        <f>+IF(X32&lt;&gt;0,+(Y32/X32)*100,0)</f>
        <v>0</v>
      </c>
      <c r="AA32" s="31">
        <f>SUM(AA28:AA31)</f>
        <v>29155100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8875848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40696320</v>
      </c>
      <c r="D36" s="61">
        <f>SUM(D32:D35)</f>
        <v>0</v>
      </c>
      <c r="E36" s="62">
        <f t="shared" si="6"/>
        <v>29155100</v>
      </c>
      <c r="F36" s="63">
        <f t="shared" si="6"/>
        <v>29155100</v>
      </c>
      <c r="G36" s="63">
        <f t="shared" si="6"/>
        <v>2953228</v>
      </c>
      <c r="H36" s="63">
        <f t="shared" si="6"/>
        <v>0</v>
      </c>
      <c r="I36" s="63">
        <f t="shared" si="6"/>
        <v>836194</v>
      </c>
      <c r="J36" s="63">
        <f t="shared" si="6"/>
        <v>3789422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3789422</v>
      </c>
      <c r="X36" s="63">
        <f t="shared" si="6"/>
        <v>0</v>
      </c>
      <c r="Y36" s="63">
        <f t="shared" si="6"/>
        <v>3789422</v>
      </c>
      <c r="Z36" s="64">
        <f>+IF(X36&lt;&gt;0,+(Y36/X36)*100,0)</f>
        <v>0</v>
      </c>
      <c r="AA36" s="65">
        <f>SUM(AA32:AA35)</f>
        <v>29155100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45668</v>
      </c>
      <c r="D5" s="16">
        <f>SUM(D6:D8)</f>
        <v>0</v>
      </c>
      <c r="E5" s="17">
        <f t="shared" si="0"/>
        <v>1100000</v>
      </c>
      <c r="F5" s="18">
        <f t="shared" si="0"/>
        <v>1100000</v>
      </c>
      <c r="G5" s="18">
        <f t="shared" si="0"/>
        <v>15916</v>
      </c>
      <c r="H5" s="18">
        <f t="shared" si="0"/>
        <v>35002</v>
      </c>
      <c r="I5" s="18">
        <f t="shared" si="0"/>
        <v>462866</v>
      </c>
      <c r="J5" s="18">
        <f t="shared" si="0"/>
        <v>513784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513784</v>
      </c>
      <c r="X5" s="18">
        <f t="shared" si="0"/>
        <v>0</v>
      </c>
      <c r="Y5" s="18">
        <f t="shared" si="0"/>
        <v>513784</v>
      </c>
      <c r="Z5" s="4">
        <f>+IF(X5&lt;&gt;0,+(Y5/X5)*100,0)</f>
        <v>0</v>
      </c>
      <c r="AA5" s="16">
        <f>SUM(AA6:AA8)</f>
        <v>1100000</v>
      </c>
    </row>
    <row r="6" spans="1:27" ht="13.5">
      <c r="A6" s="5" t="s">
        <v>32</v>
      </c>
      <c r="B6" s="3"/>
      <c r="C6" s="19">
        <v>30318</v>
      </c>
      <c r="D6" s="19"/>
      <c r="E6" s="20">
        <v>1100000</v>
      </c>
      <c r="F6" s="21">
        <v>1100000</v>
      </c>
      <c r="G6" s="21"/>
      <c r="H6" s="21">
        <v>16203</v>
      </c>
      <c r="I6" s="21">
        <v>431511</v>
      </c>
      <c r="J6" s="21">
        <v>447714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447714</v>
      </c>
      <c r="X6" s="21"/>
      <c r="Y6" s="21">
        <v>447714</v>
      </c>
      <c r="Z6" s="6"/>
      <c r="AA6" s="28">
        <v>1100000</v>
      </c>
    </row>
    <row r="7" spans="1:27" ht="13.5">
      <c r="A7" s="5" t="s">
        <v>33</v>
      </c>
      <c r="B7" s="3"/>
      <c r="C7" s="22">
        <v>11498</v>
      </c>
      <c r="D7" s="22"/>
      <c r="E7" s="23"/>
      <c r="F7" s="24"/>
      <c r="G7" s="24">
        <v>15092</v>
      </c>
      <c r="H7" s="24">
        <v>18799</v>
      </c>
      <c r="I7" s="24">
        <v>26607</v>
      </c>
      <c r="J7" s="24">
        <v>60498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60498</v>
      </c>
      <c r="X7" s="24"/>
      <c r="Y7" s="24">
        <v>60498</v>
      </c>
      <c r="Z7" s="7"/>
      <c r="AA7" s="29"/>
    </row>
    <row r="8" spans="1:27" ht="13.5">
      <c r="A8" s="5" t="s">
        <v>34</v>
      </c>
      <c r="B8" s="3"/>
      <c r="C8" s="19">
        <v>3852</v>
      </c>
      <c r="D8" s="19"/>
      <c r="E8" s="20"/>
      <c r="F8" s="21"/>
      <c r="G8" s="21">
        <v>824</v>
      </c>
      <c r="H8" s="21"/>
      <c r="I8" s="21">
        <v>4748</v>
      </c>
      <c r="J8" s="21">
        <v>5572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5572</v>
      </c>
      <c r="X8" s="21"/>
      <c r="Y8" s="21">
        <v>5572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7144323</v>
      </c>
      <c r="D9" s="16">
        <f>SUM(D10:D14)</f>
        <v>0</v>
      </c>
      <c r="E9" s="17">
        <f t="shared" si="1"/>
        <v>3504000</v>
      </c>
      <c r="F9" s="18">
        <f t="shared" si="1"/>
        <v>3504000</v>
      </c>
      <c r="G9" s="18">
        <f t="shared" si="1"/>
        <v>6979</v>
      </c>
      <c r="H9" s="18">
        <f t="shared" si="1"/>
        <v>4200</v>
      </c>
      <c r="I9" s="18">
        <f t="shared" si="1"/>
        <v>7768</v>
      </c>
      <c r="J9" s="18">
        <f t="shared" si="1"/>
        <v>18947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18947</v>
      </c>
      <c r="X9" s="18">
        <f t="shared" si="1"/>
        <v>239154</v>
      </c>
      <c r="Y9" s="18">
        <f t="shared" si="1"/>
        <v>-220207</v>
      </c>
      <c r="Z9" s="4">
        <f>+IF(X9&lt;&gt;0,+(Y9/X9)*100,0)</f>
        <v>-92.07748981827609</v>
      </c>
      <c r="AA9" s="30">
        <f>SUM(AA10:AA14)</f>
        <v>3504000</v>
      </c>
    </row>
    <row r="10" spans="1:27" ht="13.5">
      <c r="A10" s="5" t="s">
        <v>36</v>
      </c>
      <c r="B10" s="3"/>
      <c r="C10" s="19">
        <v>480</v>
      </c>
      <c r="D10" s="19"/>
      <c r="E10" s="20"/>
      <c r="F10" s="21"/>
      <c r="G10" s="21">
        <v>6979</v>
      </c>
      <c r="H10" s="21">
        <v>4200</v>
      </c>
      <c r="I10" s="21">
        <v>7768</v>
      </c>
      <c r="J10" s="21">
        <v>18947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18947</v>
      </c>
      <c r="X10" s="21"/>
      <c r="Y10" s="21">
        <v>18947</v>
      </c>
      <c r="Z10" s="6"/>
      <c r="AA10" s="28"/>
    </row>
    <row r="11" spans="1:27" ht="13.5">
      <c r="A11" s="5" t="s">
        <v>37</v>
      </c>
      <c r="B11" s="3"/>
      <c r="C11" s="19">
        <v>7139574</v>
      </c>
      <c r="D11" s="19"/>
      <c r="E11" s="20">
        <v>3504000</v>
      </c>
      <c r="F11" s="21">
        <v>3504000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239154</v>
      </c>
      <c r="Y11" s="21">
        <v>-239154</v>
      </c>
      <c r="Z11" s="6">
        <v>-100</v>
      </c>
      <c r="AA11" s="28">
        <v>3504000</v>
      </c>
    </row>
    <row r="12" spans="1:27" ht="13.5">
      <c r="A12" s="5" t="s">
        <v>38</v>
      </c>
      <c r="B12" s="3"/>
      <c r="C12" s="19">
        <v>4269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12110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1596</v>
      </c>
      <c r="H15" s="18">
        <f t="shared" si="2"/>
        <v>0</v>
      </c>
      <c r="I15" s="18">
        <f t="shared" si="2"/>
        <v>167167</v>
      </c>
      <c r="J15" s="18">
        <f t="shared" si="2"/>
        <v>168763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168763</v>
      </c>
      <c r="X15" s="18">
        <f t="shared" si="2"/>
        <v>0</v>
      </c>
      <c r="Y15" s="18">
        <f t="shared" si="2"/>
        <v>168763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12110</v>
      </c>
      <c r="D17" s="19"/>
      <c r="E17" s="20"/>
      <c r="F17" s="21"/>
      <c r="G17" s="21">
        <v>1596</v>
      </c>
      <c r="H17" s="21"/>
      <c r="I17" s="21">
        <v>167167</v>
      </c>
      <c r="J17" s="21">
        <v>168763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168763</v>
      </c>
      <c r="X17" s="21"/>
      <c r="Y17" s="21">
        <v>168763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21044050</v>
      </c>
      <c r="D19" s="16">
        <f>SUM(D20:D23)</f>
        <v>0</v>
      </c>
      <c r="E19" s="17">
        <f t="shared" si="3"/>
        <v>20198792</v>
      </c>
      <c r="F19" s="18">
        <f t="shared" si="3"/>
        <v>20198792</v>
      </c>
      <c r="G19" s="18">
        <f t="shared" si="3"/>
        <v>4299040</v>
      </c>
      <c r="H19" s="18">
        <f t="shared" si="3"/>
        <v>2292517</v>
      </c>
      <c r="I19" s="18">
        <f t="shared" si="3"/>
        <v>3846255</v>
      </c>
      <c r="J19" s="18">
        <f t="shared" si="3"/>
        <v>10437812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10437812</v>
      </c>
      <c r="X19" s="18">
        <f t="shared" si="3"/>
        <v>4879787</v>
      </c>
      <c r="Y19" s="18">
        <f t="shared" si="3"/>
        <v>5558025</v>
      </c>
      <c r="Z19" s="4">
        <f>+IF(X19&lt;&gt;0,+(Y19/X19)*100,0)</f>
        <v>113.8989263260876</v>
      </c>
      <c r="AA19" s="30">
        <f>SUM(AA20:AA23)</f>
        <v>20198792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14200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21029850</v>
      </c>
      <c r="D22" s="22"/>
      <c r="E22" s="23">
        <v>20198792</v>
      </c>
      <c r="F22" s="24">
        <v>20198792</v>
      </c>
      <c r="G22" s="24">
        <v>4299040</v>
      </c>
      <c r="H22" s="24">
        <v>2292517</v>
      </c>
      <c r="I22" s="24">
        <v>3846255</v>
      </c>
      <c r="J22" s="24">
        <v>10437812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10437812</v>
      </c>
      <c r="X22" s="24">
        <v>4879787</v>
      </c>
      <c r="Y22" s="24">
        <v>5558025</v>
      </c>
      <c r="Z22" s="7">
        <v>113.9</v>
      </c>
      <c r="AA22" s="29">
        <v>20198792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28246151</v>
      </c>
      <c r="D25" s="50">
        <f>+D5+D9+D15+D19+D24</f>
        <v>0</v>
      </c>
      <c r="E25" s="51">
        <f t="shared" si="4"/>
        <v>24802792</v>
      </c>
      <c r="F25" s="52">
        <f t="shared" si="4"/>
        <v>24802792</v>
      </c>
      <c r="G25" s="52">
        <f t="shared" si="4"/>
        <v>4323531</v>
      </c>
      <c r="H25" s="52">
        <f t="shared" si="4"/>
        <v>2331719</v>
      </c>
      <c r="I25" s="52">
        <f t="shared" si="4"/>
        <v>4484056</v>
      </c>
      <c r="J25" s="52">
        <f t="shared" si="4"/>
        <v>11139306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11139306</v>
      </c>
      <c r="X25" s="52">
        <f t="shared" si="4"/>
        <v>5118941</v>
      </c>
      <c r="Y25" s="52">
        <f t="shared" si="4"/>
        <v>6020365</v>
      </c>
      <c r="Z25" s="53">
        <f>+IF(X25&lt;&gt;0,+(Y25/X25)*100,0)</f>
        <v>117.60957979394566</v>
      </c>
      <c r="AA25" s="54">
        <f>+AA5+AA9+AA15+AA19+AA24</f>
        <v>24802792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28169424</v>
      </c>
      <c r="D28" s="19"/>
      <c r="E28" s="20">
        <v>23702792</v>
      </c>
      <c r="F28" s="21">
        <v>23702792</v>
      </c>
      <c r="G28" s="21">
        <v>4299040</v>
      </c>
      <c r="H28" s="21">
        <v>2292517</v>
      </c>
      <c r="I28" s="21">
        <v>3846255</v>
      </c>
      <c r="J28" s="21">
        <v>10437812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10437812</v>
      </c>
      <c r="X28" s="21"/>
      <c r="Y28" s="21">
        <v>10437812</v>
      </c>
      <c r="Z28" s="6"/>
      <c r="AA28" s="19">
        <v>23702792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28169424</v>
      </c>
      <c r="D32" s="25">
        <f>SUM(D28:D31)</f>
        <v>0</v>
      </c>
      <c r="E32" s="26">
        <f t="shared" si="5"/>
        <v>23702792</v>
      </c>
      <c r="F32" s="27">
        <f t="shared" si="5"/>
        <v>23702792</v>
      </c>
      <c r="G32" s="27">
        <f t="shared" si="5"/>
        <v>4299040</v>
      </c>
      <c r="H32" s="27">
        <f t="shared" si="5"/>
        <v>2292517</v>
      </c>
      <c r="I32" s="27">
        <f t="shared" si="5"/>
        <v>3846255</v>
      </c>
      <c r="J32" s="27">
        <f t="shared" si="5"/>
        <v>10437812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10437812</v>
      </c>
      <c r="X32" s="27">
        <f t="shared" si="5"/>
        <v>0</v>
      </c>
      <c r="Y32" s="27">
        <f t="shared" si="5"/>
        <v>10437812</v>
      </c>
      <c r="Z32" s="13">
        <f>+IF(X32&lt;&gt;0,+(Y32/X32)*100,0)</f>
        <v>0</v>
      </c>
      <c r="AA32" s="31">
        <f>SUM(AA28:AA31)</f>
        <v>23702792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76727</v>
      </c>
      <c r="D35" s="19"/>
      <c r="E35" s="20">
        <v>1100000</v>
      </c>
      <c r="F35" s="21">
        <v>1100000</v>
      </c>
      <c r="G35" s="21">
        <v>24491</v>
      </c>
      <c r="H35" s="21">
        <v>39202</v>
      </c>
      <c r="I35" s="21">
        <v>637801</v>
      </c>
      <c r="J35" s="21">
        <v>701494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701494</v>
      </c>
      <c r="X35" s="21"/>
      <c r="Y35" s="21">
        <v>701494</v>
      </c>
      <c r="Z35" s="6"/>
      <c r="AA35" s="28">
        <v>1100000</v>
      </c>
    </row>
    <row r="36" spans="1:27" ht="13.5">
      <c r="A36" s="60" t="s">
        <v>64</v>
      </c>
      <c r="B36" s="10"/>
      <c r="C36" s="61">
        <f aca="true" t="shared" si="6" ref="C36:Y36">SUM(C32:C35)</f>
        <v>28246151</v>
      </c>
      <c r="D36" s="61">
        <f>SUM(D32:D35)</f>
        <v>0</v>
      </c>
      <c r="E36" s="62">
        <f t="shared" si="6"/>
        <v>24802792</v>
      </c>
      <c r="F36" s="63">
        <f t="shared" si="6"/>
        <v>24802792</v>
      </c>
      <c r="G36" s="63">
        <f t="shared" si="6"/>
        <v>4323531</v>
      </c>
      <c r="H36" s="63">
        <f t="shared" si="6"/>
        <v>2331719</v>
      </c>
      <c r="I36" s="63">
        <f t="shared" si="6"/>
        <v>4484056</v>
      </c>
      <c r="J36" s="63">
        <f t="shared" si="6"/>
        <v>11139306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11139306</v>
      </c>
      <c r="X36" s="63">
        <f t="shared" si="6"/>
        <v>0</v>
      </c>
      <c r="Y36" s="63">
        <f t="shared" si="6"/>
        <v>11139306</v>
      </c>
      <c r="Z36" s="64">
        <f>+IF(X36&lt;&gt;0,+(Y36/X36)*100,0)</f>
        <v>0</v>
      </c>
      <c r="AA36" s="65">
        <f>SUM(AA32:AA35)</f>
        <v>24802792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2014-11-17T09:15:20Z</dcterms:created>
  <dcterms:modified xsi:type="dcterms:W3CDTF">2014-11-17T09:36:49Z</dcterms:modified>
  <cp:category/>
  <cp:version/>
  <cp:contentType/>
  <cp:contentStatus/>
</cp:coreProperties>
</file>