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2" sheetId="9" r:id="rId9"/>
    <sheet name="GT483" sheetId="10" r:id="rId10"/>
    <sheet name="GT484" sheetId="11" r:id="rId11"/>
    <sheet name="DC48" sheetId="12" r:id="rId12"/>
    <sheet name="Summary" sheetId="13" r:id="rId13"/>
  </sheets>
  <definedNames>
    <definedName name="_xlnm.Print_Area" localSheetId="6">'DC42'!$A$1:$AA$45</definedName>
    <definedName name="_xlnm.Print_Area" localSheetId="11">'DC48'!$A$1:$AA$45</definedName>
    <definedName name="_xlnm.Print_Area" localSheetId="0">'EKU'!$A$1:$AA$45</definedName>
    <definedName name="_xlnm.Print_Area" localSheetId="3">'GT421'!$A$1:$AA$45</definedName>
    <definedName name="_xlnm.Print_Area" localSheetId="4">'GT422'!$A$1:$AA$45</definedName>
    <definedName name="_xlnm.Print_Area" localSheetId="5">'GT423'!$A$1:$AA$45</definedName>
    <definedName name="_xlnm.Print_Area" localSheetId="7">'GT481'!$A$1:$AA$45</definedName>
    <definedName name="_xlnm.Print_Area" localSheetId="8">'GT482'!$A$1:$AA$45</definedName>
    <definedName name="_xlnm.Print_Area" localSheetId="9">'GT483'!$A$1:$AA$45</definedName>
    <definedName name="_xlnm.Print_Area" localSheetId="10">'GT484'!$A$1:$AA$45</definedName>
    <definedName name="_xlnm.Print_Area" localSheetId="1">'JHB'!$A$1:$AA$45</definedName>
    <definedName name="_xlnm.Print_Area" localSheetId="12">'Summary'!$A$1:$AA$45</definedName>
    <definedName name="_xlnm.Print_Area" localSheetId="2">'TSH'!$A$1:$AA$45</definedName>
  </definedNames>
  <calcPr calcMode="manual" fullCalcOnLoad="1"/>
</workbook>
</file>

<file path=xl/sharedStrings.xml><?xml version="1.0" encoding="utf-8"?>
<sst xmlns="http://schemas.openxmlformats.org/spreadsheetml/2006/main" count="923" uniqueCount="83">
  <si>
    <t>Gauteng: Ekurhuleni Metro(EKU)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</si>
  <si>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</si>
  <si>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</si>
  <si>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</si>
  <si>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</si>
  <si>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</si>
  <si>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</si>
  <si>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</si>
  <si>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</si>
  <si>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</si>
  <si>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</si>
  <si>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</si>
  <si>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</si>
  <si>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</si>
  <si>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</si>
  <si>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</si>
  <si>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</si>
  <si>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</si>
  <si>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</si>
  <si>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</si>
  <si>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</si>
  <si>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</si>
  <si>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</si>
  <si>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</si>
  <si>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</si>
  <si>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</si>
  <si>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</si>
  <si>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</si>
  <si>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</si>
  <si>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</si>
  <si>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</si>
  <si>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</si>
  <si>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</si>
  <si>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</si>
  <si>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</si>
  <si>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</si>
  <si>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</si>
  <si>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</si>
  <si>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</si>
  <si>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</si>
  <si>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</si>
  <si>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</si>
  <si>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</si>
  <si>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</si>
  <si>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</si>
  <si>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</si>
  <si>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</si>
  <si>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</si>
  <si>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</si>
  <si>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</si>
  <si>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</si>
  <si>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</si>
  <si>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</si>
  <si>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</si>
  <si>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</si>
  <si>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</si>
  <si>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</si>
  <si>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</si>
  <si>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</si>
  <si>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</si>
  <si>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</si>
  <si>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</si>
  <si>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</si>
  <si>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</si>
  <si>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</si>
  <si>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City Of Johannesburg(JHB) - Table C5 Quarterly Budget Statement - Capital Expenditure by Standard Classification and Funding for 1st Quarter ended 30 September 2014 (Figures Finalised as at 2014/10/30)</t>
  </si>
  <si>
    <t>Gauteng: City Of Tshwane(TSH) - Table C5 Quarterly Budget Statement - Capital Expenditure by Standard Classification and Funding for 1st Quarter ended 30 September 2014 (Figures Finalised as at 2014/10/30)</t>
  </si>
  <si>
    <t>Gauteng: Emfuleni(GT421) - Table C5 Quarterly Budget Statement - Capital Expenditure by Standard Classification and Funding for 1st Quarter ended 30 September 2014 (Figures Finalised as at 2014/10/30)</t>
  </si>
  <si>
    <t>Gauteng: Midvaal(GT422) - Table C5 Quarterly Budget Statement - Capital Expenditure by Standard Classification and Funding for 1st Quarter ended 30 September 2014 (Figures Finalised as at 2014/10/30)</t>
  </si>
  <si>
    <t>Gauteng: Lesedi(GT423) - Table C5 Quarterly Budget Statement - Capital Expenditure by Standard Classification and Funding for 1st Quarter ended 30 September 2014 (Figures Finalised as at 2014/10/30)</t>
  </si>
  <si>
    <t>Gauteng: Sedibeng(DC42) - Table C5 Quarterly Budget Statement - Capital Expenditure by Standard Classification and Funding for 1st Quarter ended 30 September 2014 (Figures Finalised as at 2014/10/30)</t>
  </si>
  <si>
    <t>Gauteng: Mogale City(GT481) - Table C5 Quarterly Budget Statement - Capital Expenditure by Standard Classification and Funding for 1st Quarter ended 30 September 2014 (Figures Finalised as at 2014/10/30)</t>
  </si>
  <si>
    <t>Gauteng: Randfontein(GT482) - Table C5 Quarterly Budget Statement - Capital Expenditure by Standard Classification and Funding for 1st Quarter ended 30 September 2014 (Figures Finalised as at 2014/10/30)</t>
  </si>
  <si>
    <t>Gauteng: Westonaria(GT483) - Table C5 Quarterly Budget Statement - Capital Expenditure by Standard Classification and Funding for 1st Quarter ended 30 September 2014 (Figures Finalised as at 2014/10/30)</t>
  </si>
  <si>
    <t>Gauteng: Merafong City(GT484) - Table C5 Quarterly Budget Statement - Capital Expenditure by Standard Classification and Funding for 1st Quarter ended 30 September 2014 (Figures Finalised as at 2014/10/30)</t>
  </si>
  <si>
    <t>Gauteng: West Rand(DC48)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</si>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</sst>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475026000</v>
      </c>
      <c r="F5" s="18">
        <f t="shared" si="0"/>
        <v>475026000</v>
      </c>
      <c r="G5" s="18">
        <f t="shared" si="0"/>
        <v>263200</v>
      </c>
      <c r="H5" s="18">
        <f t="shared" si="0"/>
        <v>3977553</v>
      </c>
      <c r="I5" s="18">
        <f t="shared" si="0"/>
        <v>10356739</v>
      </c>
      <c r="J5" s="18">
        <f t="shared" si="0"/>
        <v>14597492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14597492</v>
      </c>
      <c r="X5" s="18">
        <f t="shared" si="0"/>
        <v>33815400</v>
      </c>
      <c r="Y5" s="18">
        <f t="shared" si="0"/>
        <v>-19217908</v>
      </c>
      <c r="Z5" s="4">
        <f>+IF(X5&lt;&gt;0,+(Y5/X5)*100,0)</f>
        <v>-56.831822187524025</v>
      </c>
      <c r="AA5" s="16">
        <f>SUM(AA6:AA8)</f>
        <v>475026000</v>
      </c>
    </row>
    <row r="6" spans="1:27" ht="13.5">
      <c r="A6" s="5" t="s">
        <v>32</v>
      </c>
      <c r="B6" s="3"/>
      <c r="C6" s="19"/>
      <c r="D6" s="19"/>
      <c r="E6" s="20">
        <v>27143000</v>
      </c>
      <c r="F6" s="21">
        <v>27143000</v>
      </c>
      <c r="G6" s="21">
        <v>10000</v>
      </c>
      <c r="H6" s="21">
        <v>125250</v>
      </c>
      <c r="I6" s="21">
        <v>83365</v>
      </c>
      <c r="J6" s="21">
        <v>218615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218615</v>
      </c>
      <c r="X6" s="21">
        <v>1932214</v>
      </c>
      <c r="Y6" s="21">
        <v>-1713599</v>
      </c>
      <c r="Z6" s="6">
        <v>-88.69</v>
      </c>
      <c r="AA6" s="28">
        <v>27143000</v>
      </c>
    </row>
    <row r="7" spans="1:27" ht="13.5">
      <c r="A7" s="5" t="s">
        <v>33</v>
      </c>
      <c r="B7" s="3"/>
      <c r="C7" s="22"/>
      <c r="D7" s="22"/>
      <c r="E7" s="23">
        <v>265162400</v>
      </c>
      <c r="F7" s="24">
        <v>265162400</v>
      </c>
      <c r="G7" s="24"/>
      <c r="H7" s="24">
        <v>1939501</v>
      </c>
      <c r="I7" s="24">
        <v>9194282</v>
      </c>
      <c r="J7" s="24">
        <v>11133783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11133783</v>
      </c>
      <c r="X7" s="24">
        <v>18875961</v>
      </c>
      <c r="Y7" s="24">
        <v>-7742178</v>
      </c>
      <c r="Z7" s="7">
        <v>-41.02</v>
      </c>
      <c r="AA7" s="29">
        <v>265162400</v>
      </c>
    </row>
    <row r="8" spans="1:27" ht="13.5">
      <c r="A8" s="5" t="s">
        <v>34</v>
      </c>
      <c r="B8" s="3"/>
      <c r="C8" s="19"/>
      <c r="D8" s="19"/>
      <c r="E8" s="20">
        <v>182720600</v>
      </c>
      <c r="F8" s="21">
        <v>182720600</v>
      </c>
      <c r="G8" s="21">
        <v>253200</v>
      </c>
      <c r="H8" s="21">
        <v>1912802</v>
      </c>
      <c r="I8" s="21">
        <v>1079092</v>
      </c>
      <c r="J8" s="21">
        <v>3245094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3245094</v>
      </c>
      <c r="X8" s="21">
        <v>13007225</v>
      </c>
      <c r="Y8" s="21">
        <v>-9762131</v>
      </c>
      <c r="Z8" s="6">
        <v>-75.05</v>
      </c>
      <c r="AA8" s="28">
        <v>182720600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859617355</v>
      </c>
      <c r="F9" s="18">
        <f t="shared" si="1"/>
        <v>859617355</v>
      </c>
      <c r="G9" s="18">
        <f t="shared" si="1"/>
        <v>1326692</v>
      </c>
      <c r="H9" s="18">
        <f t="shared" si="1"/>
        <v>12999472</v>
      </c>
      <c r="I9" s="18">
        <f t="shared" si="1"/>
        <v>109000770</v>
      </c>
      <c r="J9" s="18">
        <f t="shared" si="1"/>
        <v>123326934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123326934</v>
      </c>
      <c r="X9" s="18">
        <f t="shared" si="1"/>
        <v>61193083</v>
      </c>
      <c r="Y9" s="18">
        <f t="shared" si="1"/>
        <v>62133851</v>
      </c>
      <c r="Z9" s="4">
        <f>+IF(X9&lt;&gt;0,+(Y9/X9)*100,0)</f>
        <v>101.53737637307798</v>
      </c>
      <c r="AA9" s="30">
        <f>SUM(AA10:AA14)</f>
        <v>859617355</v>
      </c>
    </row>
    <row r="10" spans="1:27" ht="13.5">
      <c r="A10" s="5" t="s">
        <v>36</v>
      </c>
      <c r="B10" s="3"/>
      <c r="C10" s="19"/>
      <c r="D10" s="19"/>
      <c r="E10" s="20">
        <v>151475000</v>
      </c>
      <c r="F10" s="21">
        <v>151475000</v>
      </c>
      <c r="G10" s="21"/>
      <c r="H10" s="21">
        <v>1589768</v>
      </c>
      <c r="I10" s="21">
        <v>9080869</v>
      </c>
      <c r="J10" s="21">
        <v>10670637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10670637</v>
      </c>
      <c r="X10" s="21">
        <v>10782963</v>
      </c>
      <c r="Y10" s="21">
        <v>-112326</v>
      </c>
      <c r="Z10" s="6">
        <v>-1.04</v>
      </c>
      <c r="AA10" s="28">
        <v>151475000</v>
      </c>
    </row>
    <row r="11" spans="1:27" ht="13.5">
      <c r="A11" s="5" t="s">
        <v>37</v>
      </c>
      <c r="B11" s="3"/>
      <c r="C11" s="19"/>
      <c r="D11" s="19"/>
      <c r="E11" s="20">
        <v>46600000</v>
      </c>
      <c r="F11" s="21">
        <v>46600000</v>
      </c>
      <c r="G11" s="21">
        <v>920289</v>
      </c>
      <c r="H11" s="21">
        <v>3699732</v>
      </c>
      <c r="I11" s="21">
        <v>2718941</v>
      </c>
      <c r="J11" s="21">
        <v>7338962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7338962</v>
      </c>
      <c r="X11" s="21">
        <v>3317288</v>
      </c>
      <c r="Y11" s="21">
        <v>4021674</v>
      </c>
      <c r="Z11" s="6">
        <v>121.23</v>
      </c>
      <c r="AA11" s="28">
        <v>46600000</v>
      </c>
    </row>
    <row r="12" spans="1:27" ht="13.5">
      <c r="A12" s="5" t="s">
        <v>38</v>
      </c>
      <c r="B12" s="3"/>
      <c r="C12" s="19"/>
      <c r="D12" s="19"/>
      <c r="E12" s="20">
        <v>234949920</v>
      </c>
      <c r="F12" s="21">
        <v>234949920</v>
      </c>
      <c r="G12" s="21">
        <v>26639</v>
      </c>
      <c r="H12" s="21">
        <v>74691</v>
      </c>
      <c r="I12" s="21">
        <v>20731036</v>
      </c>
      <c r="J12" s="21">
        <v>20832366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20832366</v>
      </c>
      <c r="X12" s="21">
        <v>16725244</v>
      </c>
      <c r="Y12" s="21">
        <v>4107122</v>
      </c>
      <c r="Z12" s="6">
        <v>24.56</v>
      </c>
      <c r="AA12" s="28">
        <v>234949920</v>
      </c>
    </row>
    <row r="13" spans="1:27" ht="13.5">
      <c r="A13" s="5" t="s">
        <v>39</v>
      </c>
      <c r="B13" s="3"/>
      <c r="C13" s="19"/>
      <c r="D13" s="19"/>
      <c r="E13" s="20">
        <v>329992435</v>
      </c>
      <c r="F13" s="21">
        <v>329992435</v>
      </c>
      <c r="G13" s="21"/>
      <c r="H13" s="21">
        <v>1212417</v>
      </c>
      <c r="I13" s="21">
        <v>72225676</v>
      </c>
      <c r="J13" s="21">
        <v>73438093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73438093</v>
      </c>
      <c r="X13" s="21">
        <v>23490980</v>
      </c>
      <c r="Y13" s="21">
        <v>49947113</v>
      </c>
      <c r="Z13" s="6">
        <v>212.62</v>
      </c>
      <c r="AA13" s="28">
        <v>329992435</v>
      </c>
    </row>
    <row r="14" spans="1:27" ht="13.5">
      <c r="A14" s="5" t="s">
        <v>40</v>
      </c>
      <c r="B14" s="3"/>
      <c r="C14" s="22"/>
      <c r="D14" s="22"/>
      <c r="E14" s="23">
        <v>96600000</v>
      </c>
      <c r="F14" s="24">
        <v>96600000</v>
      </c>
      <c r="G14" s="24">
        <v>379764</v>
      </c>
      <c r="H14" s="24">
        <v>6422864</v>
      </c>
      <c r="I14" s="24">
        <v>4244248</v>
      </c>
      <c r="J14" s="24">
        <v>11046876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11046876</v>
      </c>
      <c r="X14" s="24">
        <v>6876608</v>
      </c>
      <c r="Y14" s="24">
        <v>4170268</v>
      </c>
      <c r="Z14" s="7">
        <v>60.64</v>
      </c>
      <c r="AA14" s="29">
        <v>96600000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1274388244</v>
      </c>
      <c r="F15" s="18">
        <f t="shared" si="2"/>
        <v>1274388244</v>
      </c>
      <c r="G15" s="18">
        <f t="shared" si="2"/>
        <v>1243539</v>
      </c>
      <c r="H15" s="18">
        <f t="shared" si="2"/>
        <v>15137548</v>
      </c>
      <c r="I15" s="18">
        <f t="shared" si="2"/>
        <v>45172733</v>
      </c>
      <c r="J15" s="18">
        <f t="shared" si="2"/>
        <v>61553820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61553820</v>
      </c>
      <c r="X15" s="18">
        <f t="shared" si="2"/>
        <v>90719135</v>
      </c>
      <c r="Y15" s="18">
        <f t="shared" si="2"/>
        <v>-29165315</v>
      </c>
      <c r="Z15" s="4">
        <f>+IF(X15&lt;&gt;0,+(Y15/X15)*100,0)</f>
        <v>-32.149022364465885</v>
      </c>
      <c r="AA15" s="30">
        <f>SUM(AA16:AA18)</f>
        <v>1274388244</v>
      </c>
    </row>
    <row r="16" spans="1:27" ht="13.5">
      <c r="A16" s="5" t="s">
        <v>42</v>
      </c>
      <c r="B16" s="3"/>
      <c r="C16" s="19"/>
      <c r="D16" s="19"/>
      <c r="E16" s="20">
        <v>47700000</v>
      </c>
      <c r="F16" s="21">
        <v>47700000</v>
      </c>
      <c r="G16" s="21">
        <v>149100</v>
      </c>
      <c r="H16" s="21">
        <v>118270</v>
      </c>
      <c r="I16" s="21">
        <v>199508</v>
      </c>
      <c r="J16" s="21">
        <v>466878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466878</v>
      </c>
      <c r="X16" s="21">
        <v>3395592</v>
      </c>
      <c r="Y16" s="21">
        <v>-2928714</v>
      </c>
      <c r="Z16" s="6">
        <v>-86.25</v>
      </c>
      <c r="AA16" s="28">
        <v>47700000</v>
      </c>
    </row>
    <row r="17" spans="1:27" ht="13.5">
      <c r="A17" s="5" t="s">
        <v>43</v>
      </c>
      <c r="B17" s="3"/>
      <c r="C17" s="19"/>
      <c r="D17" s="19"/>
      <c r="E17" s="20">
        <v>1215193244</v>
      </c>
      <c r="F17" s="21">
        <v>1215193244</v>
      </c>
      <c r="G17" s="21">
        <v>1094439</v>
      </c>
      <c r="H17" s="21">
        <v>15013978</v>
      </c>
      <c r="I17" s="21">
        <v>44930907</v>
      </c>
      <c r="J17" s="21">
        <v>61039324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61039324</v>
      </c>
      <c r="X17" s="21">
        <v>86505256</v>
      </c>
      <c r="Y17" s="21">
        <v>-25465932</v>
      </c>
      <c r="Z17" s="6">
        <v>-29.44</v>
      </c>
      <c r="AA17" s="28">
        <v>1215193244</v>
      </c>
    </row>
    <row r="18" spans="1:27" ht="13.5">
      <c r="A18" s="5" t="s">
        <v>44</v>
      </c>
      <c r="B18" s="3"/>
      <c r="C18" s="19"/>
      <c r="D18" s="19"/>
      <c r="E18" s="20">
        <v>11495000</v>
      </c>
      <c r="F18" s="21">
        <v>11495000</v>
      </c>
      <c r="G18" s="21"/>
      <c r="H18" s="21">
        <v>5300</v>
      </c>
      <c r="I18" s="21">
        <v>42318</v>
      </c>
      <c r="J18" s="21">
        <v>47618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47618</v>
      </c>
      <c r="X18" s="21">
        <v>818287</v>
      </c>
      <c r="Y18" s="21">
        <v>-770669</v>
      </c>
      <c r="Z18" s="6">
        <v>-94.18</v>
      </c>
      <c r="AA18" s="28">
        <v>11495000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1165584255</v>
      </c>
      <c r="F19" s="18">
        <f t="shared" si="3"/>
        <v>1165584255</v>
      </c>
      <c r="G19" s="18">
        <f t="shared" si="3"/>
        <v>18365520</v>
      </c>
      <c r="H19" s="18">
        <f t="shared" si="3"/>
        <v>30955930</v>
      </c>
      <c r="I19" s="18">
        <f t="shared" si="3"/>
        <v>33536861</v>
      </c>
      <c r="J19" s="18">
        <f t="shared" si="3"/>
        <v>82858311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82858311</v>
      </c>
      <c r="X19" s="18">
        <f t="shared" si="3"/>
        <v>72295806</v>
      </c>
      <c r="Y19" s="18">
        <f t="shared" si="3"/>
        <v>10562505</v>
      </c>
      <c r="Z19" s="4">
        <f>+IF(X19&lt;&gt;0,+(Y19/X19)*100,0)</f>
        <v>14.61012136720628</v>
      </c>
      <c r="AA19" s="30">
        <f>SUM(AA20:AA23)</f>
        <v>1165584255</v>
      </c>
    </row>
    <row r="20" spans="1:27" ht="13.5">
      <c r="A20" s="5" t="s">
        <v>46</v>
      </c>
      <c r="B20" s="3"/>
      <c r="C20" s="19"/>
      <c r="D20" s="19"/>
      <c r="E20" s="20">
        <v>578150000</v>
      </c>
      <c r="F20" s="21">
        <v>578150000</v>
      </c>
      <c r="G20" s="21">
        <v>7224996</v>
      </c>
      <c r="H20" s="21">
        <v>19056989</v>
      </c>
      <c r="I20" s="21">
        <v>10828126</v>
      </c>
      <c r="J20" s="21">
        <v>37110111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37110111</v>
      </c>
      <c r="X20" s="21">
        <v>41156429</v>
      </c>
      <c r="Y20" s="21">
        <v>-4046318</v>
      </c>
      <c r="Z20" s="6">
        <v>-9.83</v>
      </c>
      <c r="AA20" s="28">
        <v>578150000</v>
      </c>
    </row>
    <row r="21" spans="1:27" ht="13.5">
      <c r="A21" s="5" t="s">
        <v>47</v>
      </c>
      <c r="B21" s="3"/>
      <c r="C21" s="19"/>
      <c r="D21" s="19"/>
      <c r="E21" s="20">
        <v>333300000</v>
      </c>
      <c r="F21" s="21">
        <v>333300000</v>
      </c>
      <c r="G21" s="21">
        <v>7509403</v>
      </c>
      <c r="H21" s="21">
        <v>10554879</v>
      </c>
      <c r="I21" s="21">
        <v>18534311</v>
      </c>
      <c r="J21" s="21">
        <v>36598593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36598593</v>
      </c>
      <c r="X21" s="21">
        <v>13048470</v>
      </c>
      <c r="Y21" s="21">
        <v>23550123</v>
      </c>
      <c r="Z21" s="6">
        <v>180.48</v>
      </c>
      <c r="AA21" s="28">
        <v>333300000</v>
      </c>
    </row>
    <row r="22" spans="1:27" ht="13.5">
      <c r="A22" s="5" t="s">
        <v>48</v>
      </c>
      <c r="B22" s="3"/>
      <c r="C22" s="22"/>
      <c r="D22" s="22"/>
      <c r="E22" s="23">
        <v>127217455</v>
      </c>
      <c r="F22" s="24">
        <v>127217455</v>
      </c>
      <c r="G22" s="24">
        <v>3631121</v>
      </c>
      <c r="H22" s="24">
        <v>1294447</v>
      </c>
      <c r="I22" s="24">
        <v>3933154</v>
      </c>
      <c r="J22" s="24">
        <v>8858722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8858722</v>
      </c>
      <c r="X22" s="24">
        <v>9056155</v>
      </c>
      <c r="Y22" s="24">
        <v>-197433</v>
      </c>
      <c r="Z22" s="7">
        <v>-2.18</v>
      </c>
      <c r="AA22" s="29">
        <v>127217455</v>
      </c>
    </row>
    <row r="23" spans="1:27" ht="13.5">
      <c r="A23" s="5" t="s">
        <v>49</v>
      </c>
      <c r="B23" s="3"/>
      <c r="C23" s="19"/>
      <c r="D23" s="19"/>
      <c r="E23" s="20">
        <v>126916800</v>
      </c>
      <c r="F23" s="21">
        <v>126916800</v>
      </c>
      <c r="G23" s="21"/>
      <c r="H23" s="21">
        <v>49615</v>
      </c>
      <c r="I23" s="21">
        <v>241270</v>
      </c>
      <c r="J23" s="21">
        <v>290885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290885</v>
      </c>
      <c r="X23" s="21">
        <v>9034752</v>
      </c>
      <c r="Y23" s="21">
        <v>-8743867</v>
      </c>
      <c r="Z23" s="6">
        <v>-96.78</v>
      </c>
      <c r="AA23" s="28">
        <v>126916800</v>
      </c>
    </row>
    <row r="24" spans="1:27" ht="13.5">
      <c r="A24" s="2" t="s">
        <v>50</v>
      </c>
      <c r="B24" s="8"/>
      <c r="C24" s="16"/>
      <c r="D24" s="16"/>
      <c r="E24" s="17">
        <v>15750000</v>
      </c>
      <c r="F24" s="18">
        <v>15750000</v>
      </c>
      <c r="G24" s="18"/>
      <c r="H24" s="18">
        <v>182125</v>
      </c>
      <c r="I24" s="18">
        <v>328970</v>
      </c>
      <c r="J24" s="18">
        <v>511095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511095</v>
      </c>
      <c r="X24" s="18">
        <v>1121187</v>
      </c>
      <c r="Y24" s="18">
        <v>-610092</v>
      </c>
      <c r="Z24" s="4">
        <v>-54.41</v>
      </c>
      <c r="AA24" s="30">
        <v>15750000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3790365854</v>
      </c>
      <c r="F25" s="53">
        <f t="shared" si="4"/>
        <v>3790365854</v>
      </c>
      <c r="G25" s="53">
        <f t="shared" si="4"/>
        <v>21198951</v>
      </c>
      <c r="H25" s="53">
        <f t="shared" si="4"/>
        <v>63252628</v>
      </c>
      <c r="I25" s="53">
        <f t="shared" si="4"/>
        <v>198396073</v>
      </c>
      <c r="J25" s="53">
        <f t="shared" si="4"/>
        <v>282847652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282847652</v>
      </c>
      <c r="X25" s="53">
        <f t="shared" si="4"/>
        <v>259144611</v>
      </c>
      <c r="Y25" s="53">
        <f t="shared" si="4"/>
        <v>23703041</v>
      </c>
      <c r="Z25" s="54">
        <f>+IF(X25&lt;&gt;0,+(Y25/X25)*100,0)</f>
        <v>9.146646310156147</v>
      </c>
      <c r="AA25" s="55">
        <f>+AA5+AA9+AA15+AA19+AA24</f>
        <v>3790365854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1920981134</v>
      </c>
      <c r="F28" s="21">
        <v>1920981134</v>
      </c>
      <c r="G28" s="21">
        <v>6446357</v>
      </c>
      <c r="H28" s="21">
        <v>39041566</v>
      </c>
      <c r="I28" s="21">
        <v>66625564</v>
      </c>
      <c r="J28" s="21">
        <v>112113487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112113487</v>
      </c>
      <c r="X28" s="21"/>
      <c r="Y28" s="21">
        <v>112113487</v>
      </c>
      <c r="Z28" s="6"/>
      <c r="AA28" s="19">
        <v>1920981134</v>
      </c>
    </row>
    <row r="29" spans="1:27" ht="13.5">
      <c r="A29" s="57" t="s">
        <v>55</v>
      </c>
      <c r="B29" s="3"/>
      <c r="C29" s="19"/>
      <c r="D29" s="19"/>
      <c r="E29" s="20">
        <v>76700000</v>
      </c>
      <c r="F29" s="21">
        <v>76700000</v>
      </c>
      <c r="G29" s="21"/>
      <c r="H29" s="21">
        <v>28920</v>
      </c>
      <c r="I29" s="21">
        <v>69246392</v>
      </c>
      <c r="J29" s="21">
        <v>69275312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69275312</v>
      </c>
      <c r="X29" s="21"/>
      <c r="Y29" s="21">
        <v>69275312</v>
      </c>
      <c r="Z29" s="6"/>
      <c r="AA29" s="28">
        <v>76700000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5500000</v>
      </c>
      <c r="F31" s="21">
        <v>5500000</v>
      </c>
      <c r="G31" s="21"/>
      <c r="H31" s="21"/>
      <c r="I31" s="21">
        <v>1316547</v>
      </c>
      <c r="J31" s="21">
        <v>1316547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1316547</v>
      </c>
      <c r="X31" s="21"/>
      <c r="Y31" s="21">
        <v>1316547</v>
      </c>
      <c r="Z31" s="6"/>
      <c r="AA31" s="28">
        <v>5500000</v>
      </c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2003181134</v>
      </c>
      <c r="F32" s="27">
        <f t="shared" si="5"/>
        <v>2003181134</v>
      </c>
      <c r="G32" s="27">
        <f t="shared" si="5"/>
        <v>6446357</v>
      </c>
      <c r="H32" s="27">
        <f t="shared" si="5"/>
        <v>39070486</v>
      </c>
      <c r="I32" s="27">
        <f t="shared" si="5"/>
        <v>137188503</v>
      </c>
      <c r="J32" s="27">
        <f t="shared" si="5"/>
        <v>182705346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182705346</v>
      </c>
      <c r="X32" s="27">
        <f t="shared" si="5"/>
        <v>0</v>
      </c>
      <c r="Y32" s="27">
        <f t="shared" si="5"/>
        <v>182705346</v>
      </c>
      <c r="Z32" s="13">
        <f>+IF(X32&lt;&gt;0,+(Y32/X32)*100,0)</f>
        <v>0</v>
      </c>
      <c r="AA32" s="31">
        <f>SUM(AA28:AA31)</f>
        <v>2003181134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1234110000</v>
      </c>
      <c r="F34" s="21">
        <v>1234110000</v>
      </c>
      <c r="G34" s="21">
        <v>7706246</v>
      </c>
      <c r="H34" s="21">
        <v>5654090</v>
      </c>
      <c r="I34" s="21">
        <v>27926788</v>
      </c>
      <c r="J34" s="21">
        <v>41287124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41287124</v>
      </c>
      <c r="X34" s="21"/>
      <c r="Y34" s="21">
        <v>41287124</v>
      </c>
      <c r="Z34" s="6"/>
      <c r="AA34" s="28">
        <v>1234110000</v>
      </c>
    </row>
    <row r="35" spans="1:27" ht="13.5">
      <c r="A35" s="60" t="s">
        <v>63</v>
      </c>
      <c r="B35" s="3"/>
      <c r="C35" s="19"/>
      <c r="D35" s="19"/>
      <c r="E35" s="20">
        <v>553074720</v>
      </c>
      <c r="F35" s="21">
        <v>553074720</v>
      </c>
      <c r="G35" s="21">
        <v>7046348</v>
      </c>
      <c r="H35" s="21">
        <v>18528051</v>
      </c>
      <c r="I35" s="21">
        <v>33280784</v>
      </c>
      <c r="J35" s="21">
        <v>58855183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58855183</v>
      </c>
      <c r="X35" s="21"/>
      <c r="Y35" s="21">
        <v>58855183</v>
      </c>
      <c r="Z35" s="6"/>
      <c r="AA35" s="28">
        <v>553074720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3790365854</v>
      </c>
      <c r="F36" s="64">
        <f t="shared" si="6"/>
        <v>3790365854</v>
      </c>
      <c r="G36" s="64">
        <f t="shared" si="6"/>
        <v>21198951</v>
      </c>
      <c r="H36" s="64">
        <f t="shared" si="6"/>
        <v>63252627</v>
      </c>
      <c r="I36" s="64">
        <f t="shared" si="6"/>
        <v>198396075</v>
      </c>
      <c r="J36" s="64">
        <f t="shared" si="6"/>
        <v>282847653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282847653</v>
      </c>
      <c r="X36" s="64">
        <f t="shared" si="6"/>
        <v>0</v>
      </c>
      <c r="Y36" s="64">
        <f t="shared" si="6"/>
        <v>282847653</v>
      </c>
      <c r="Z36" s="65">
        <f>+IF(X36&lt;&gt;0,+(Y36/X36)*100,0)</f>
        <v>0</v>
      </c>
      <c r="AA36" s="66">
        <f>SUM(AA32:AA35)</f>
        <v>3790365854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1511000</v>
      </c>
      <c r="F5" s="18">
        <f t="shared" si="0"/>
        <v>1511000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620000</v>
      </c>
      <c r="Y5" s="18">
        <f t="shared" si="0"/>
        <v>-620000</v>
      </c>
      <c r="Z5" s="4">
        <f>+IF(X5&lt;&gt;0,+(Y5/X5)*100,0)</f>
        <v>-100</v>
      </c>
      <c r="AA5" s="16">
        <f>SUM(AA6:AA8)</f>
        <v>1511000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30000</v>
      </c>
      <c r="Y6" s="21">
        <v>-30000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1481000</v>
      </c>
      <c r="F8" s="21">
        <v>1481000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590000</v>
      </c>
      <c r="Y8" s="21">
        <v>-590000</v>
      </c>
      <c r="Z8" s="6">
        <v>-100</v>
      </c>
      <c r="AA8" s="28">
        <v>1481000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21462000</v>
      </c>
      <c r="F9" s="18">
        <f t="shared" si="1"/>
        <v>21462000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2554000</v>
      </c>
      <c r="Y9" s="18">
        <f t="shared" si="1"/>
        <v>-2554000</v>
      </c>
      <c r="Z9" s="4">
        <f>+IF(X9&lt;&gt;0,+(Y9/X9)*100,0)</f>
        <v>-100</v>
      </c>
      <c r="AA9" s="30">
        <f>SUM(AA10:AA14)</f>
        <v>21462000</v>
      </c>
    </row>
    <row r="10" spans="1:27" ht="13.5">
      <c r="A10" s="5" t="s">
        <v>36</v>
      </c>
      <c r="B10" s="3"/>
      <c r="C10" s="19"/>
      <c r="D10" s="19"/>
      <c r="E10" s="20">
        <v>6080000</v>
      </c>
      <c r="F10" s="21">
        <v>6080000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1282000</v>
      </c>
      <c r="Y10" s="21">
        <v>-1282000</v>
      </c>
      <c r="Z10" s="6">
        <v>-100</v>
      </c>
      <c r="AA10" s="28">
        <v>6080000</v>
      </c>
    </row>
    <row r="11" spans="1:27" ht="13.5">
      <c r="A11" s="5" t="s">
        <v>37</v>
      </c>
      <c r="B11" s="3"/>
      <c r="C11" s="19"/>
      <c r="D11" s="19"/>
      <c r="E11" s="20">
        <v>15382000</v>
      </c>
      <c r="F11" s="21">
        <v>15382000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1272000</v>
      </c>
      <c r="Y11" s="21">
        <v>-1272000</v>
      </c>
      <c r="Z11" s="6">
        <v>-100</v>
      </c>
      <c r="AA11" s="28">
        <v>15382000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10100000</v>
      </c>
      <c r="F15" s="18">
        <f t="shared" si="2"/>
        <v>10100000</v>
      </c>
      <c r="G15" s="18">
        <f t="shared" si="2"/>
        <v>0</v>
      </c>
      <c r="H15" s="18">
        <f t="shared" si="2"/>
        <v>0</v>
      </c>
      <c r="I15" s="18">
        <f t="shared" si="2"/>
        <v>3572759</v>
      </c>
      <c r="J15" s="18">
        <f t="shared" si="2"/>
        <v>3572759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3572759</v>
      </c>
      <c r="X15" s="18">
        <f t="shared" si="2"/>
        <v>2570000</v>
      </c>
      <c r="Y15" s="18">
        <f t="shared" si="2"/>
        <v>1002759</v>
      </c>
      <c r="Z15" s="4">
        <f>+IF(X15&lt;&gt;0,+(Y15/X15)*100,0)</f>
        <v>39.017859922178985</v>
      </c>
      <c r="AA15" s="30">
        <f>SUM(AA16:AA18)</f>
        <v>10100000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>
        <v>3572759</v>
      </c>
      <c r="J17" s="21">
        <v>3572759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3572759</v>
      </c>
      <c r="X17" s="21"/>
      <c r="Y17" s="21">
        <v>3572759</v>
      </c>
      <c r="Z17" s="6"/>
      <c r="AA17" s="28"/>
    </row>
    <row r="18" spans="1:27" ht="13.5">
      <c r="A18" s="5" t="s">
        <v>44</v>
      </c>
      <c r="B18" s="3"/>
      <c r="C18" s="19"/>
      <c r="D18" s="19"/>
      <c r="E18" s="20">
        <v>10100000</v>
      </c>
      <c r="F18" s="21">
        <v>10100000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2570000</v>
      </c>
      <c r="Y18" s="21">
        <v>-2570000</v>
      </c>
      <c r="Z18" s="6">
        <v>-100</v>
      </c>
      <c r="AA18" s="28">
        <v>10100000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51136000</v>
      </c>
      <c r="F19" s="18">
        <f t="shared" si="3"/>
        <v>51136000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15444916</v>
      </c>
      <c r="Y19" s="18">
        <f t="shared" si="3"/>
        <v>-15444916</v>
      </c>
      <c r="Z19" s="4">
        <f>+IF(X19&lt;&gt;0,+(Y19/X19)*100,0)</f>
        <v>-100</v>
      </c>
      <c r="AA19" s="30">
        <f>SUM(AA20:AA23)</f>
        <v>51136000</v>
      </c>
    </row>
    <row r="20" spans="1:27" ht="13.5">
      <c r="A20" s="5" t="s">
        <v>46</v>
      </c>
      <c r="B20" s="3"/>
      <c r="C20" s="19"/>
      <c r="D20" s="19"/>
      <c r="E20" s="20">
        <v>29259000</v>
      </c>
      <c r="F20" s="21">
        <v>29259000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9521583</v>
      </c>
      <c r="Y20" s="21">
        <v>-9521583</v>
      </c>
      <c r="Z20" s="6">
        <v>-100</v>
      </c>
      <c r="AA20" s="28">
        <v>29259000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21877000</v>
      </c>
      <c r="F22" s="24">
        <v>21877000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5923333</v>
      </c>
      <c r="Y22" s="24">
        <v>-5923333</v>
      </c>
      <c r="Z22" s="7">
        <v>-100</v>
      </c>
      <c r="AA22" s="29">
        <v>21877000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84209000</v>
      </c>
      <c r="F25" s="53">
        <f t="shared" si="4"/>
        <v>84209000</v>
      </c>
      <c r="G25" s="53">
        <f t="shared" si="4"/>
        <v>0</v>
      </c>
      <c r="H25" s="53">
        <f t="shared" si="4"/>
        <v>0</v>
      </c>
      <c r="I25" s="53">
        <f t="shared" si="4"/>
        <v>3572759</v>
      </c>
      <c r="J25" s="53">
        <f t="shared" si="4"/>
        <v>3572759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3572759</v>
      </c>
      <c r="X25" s="53">
        <f t="shared" si="4"/>
        <v>21188916</v>
      </c>
      <c r="Y25" s="53">
        <f t="shared" si="4"/>
        <v>-17616157</v>
      </c>
      <c r="Z25" s="54">
        <f>+IF(X25&lt;&gt;0,+(Y25/X25)*100,0)</f>
        <v>-83.13854753117148</v>
      </c>
      <c r="AA25" s="55">
        <f>+AA5+AA9+AA15+AA19+AA24</f>
        <v>84209000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62113000</v>
      </c>
      <c r="F28" s="21">
        <v>62113000</v>
      </c>
      <c r="G28" s="21"/>
      <c r="H28" s="21"/>
      <c r="I28" s="21">
        <v>3572759</v>
      </c>
      <c r="J28" s="21">
        <v>3572759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3572759</v>
      </c>
      <c r="X28" s="21"/>
      <c r="Y28" s="21">
        <v>3572759</v>
      </c>
      <c r="Z28" s="6"/>
      <c r="AA28" s="19">
        <v>62113000</v>
      </c>
    </row>
    <row r="29" spans="1:27" ht="13.5">
      <c r="A29" s="57" t="s">
        <v>55</v>
      </c>
      <c r="B29" s="3"/>
      <c r="C29" s="19"/>
      <c r="D29" s="19"/>
      <c r="E29" s="20">
        <v>580000</v>
      </c>
      <c r="F29" s="21">
        <v>580000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580000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7000000</v>
      </c>
      <c r="F31" s="21">
        <v>7000000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7000000</v>
      </c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69693000</v>
      </c>
      <c r="F32" s="27">
        <f t="shared" si="5"/>
        <v>69693000</v>
      </c>
      <c r="G32" s="27">
        <f t="shared" si="5"/>
        <v>0</v>
      </c>
      <c r="H32" s="27">
        <f t="shared" si="5"/>
        <v>0</v>
      </c>
      <c r="I32" s="27">
        <f t="shared" si="5"/>
        <v>3572759</v>
      </c>
      <c r="J32" s="27">
        <f t="shared" si="5"/>
        <v>3572759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3572759</v>
      </c>
      <c r="X32" s="27">
        <f t="shared" si="5"/>
        <v>0</v>
      </c>
      <c r="Y32" s="27">
        <f t="shared" si="5"/>
        <v>3572759</v>
      </c>
      <c r="Z32" s="13">
        <f>+IF(X32&lt;&gt;0,+(Y32/X32)*100,0)</f>
        <v>0</v>
      </c>
      <c r="AA32" s="31">
        <f>SUM(AA28:AA31)</f>
        <v>69693000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14516000</v>
      </c>
      <c r="F35" s="21">
        <v>14516000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14516000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84209000</v>
      </c>
      <c r="F36" s="64">
        <f t="shared" si="6"/>
        <v>84209000</v>
      </c>
      <c r="G36" s="64">
        <f t="shared" si="6"/>
        <v>0</v>
      </c>
      <c r="H36" s="64">
        <f t="shared" si="6"/>
        <v>0</v>
      </c>
      <c r="I36" s="64">
        <f t="shared" si="6"/>
        <v>3572759</v>
      </c>
      <c r="J36" s="64">
        <f t="shared" si="6"/>
        <v>3572759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3572759</v>
      </c>
      <c r="X36" s="64">
        <f t="shared" si="6"/>
        <v>0</v>
      </c>
      <c r="Y36" s="64">
        <f t="shared" si="6"/>
        <v>3572759</v>
      </c>
      <c r="Z36" s="65">
        <f>+IF(X36&lt;&gt;0,+(Y36/X36)*100,0)</f>
        <v>0</v>
      </c>
      <c r="AA36" s="66">
        <f>SUM(AA32:AA35)</f>
        <v>84209000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3222294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81162</v>
      </c>
      <c r="I5" s="18">
        <f t="shared" si="0"/>
        <v>54183</v>
      </c>
      <c r="J5" s="18">
        <f t="shared" si="0"/>
        <v>135345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135345</v>
      </c>
      <c r="X5" s="18">
        <f t="shared" si="0"/>
        <v>1250001</v>
      </c>
      <c r="Y5" s="18">
        <f t="shared" si="0"/>
        <v>-1114656</v>
      </c>
      <c r="Z5" s="4">
        <f>+IF(X5&lt;&gt;0,+(Y5/X5)*100,0)</f>
        <v>-89.17240866207307</v>
      </c>
      <c r="AA5" s="16">
        <f>SUM(AA6:AA8)</f>
        <v>5000000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1674236</v>
      </c>
      <c r="D7" s="22"/>
      <c r="E7" s="23">
        <v>5000000</v>
      </c>
      <c r="F7" s="24">
        <v>5000000</v>
      </c>
      <c r="G7" s="24"/>
      <c r="H7" s="24">
        <v>81162</v>
      </c>
      <c r="I7" s="24">
        <v>54183</v>
      </c>
      <c r="J7" s="24">
        <v>135345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135345</v>
      </c>
      <c r="X7" s="24">
        <v>1250001</v>
      </c>
      <c r="Y7" s="24">
        <v>-1114656</v>
      </c>
      <c r="Z7" s="7">
        <v>-89.17</v>
      </c>
      <c r="AA7" s="29">
        <v>5000000</v>
      </c>
    </row>
    <row r="8" spans="1:27" ht="13.5">
      <c r="A8" s="5" t="s">
        <v>34</v>
      </c>
      <c r="B8" s="3"/>
      <c r="C8" s="19">
        <v>1548058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21390425</v>
      </c>
      <c r="D9" s="16">
        <f>SUM(D10:D14)</f>
        <v>0</v>
      </c>
      <c r="E9" s="17">
        <f t="shared" si="1"/>
        <v>4500000</v>
      </c>
      <c r="F9" s="18">
        <f t="shared" si="1"/>
        <v>4500000</v>
      </c>
      <c r="G9" s="18">
        <f t="shared" si="1"/>
        <v>0</v>
      </c>
      <c r="H9" s="18">
        <f t="shared" si="1"/>
        <v>8805663</v>
      </c>
      <c r="I9" s="18">
        <f t="shared" si="1"/>
        <v>3041799</v>
      </c>
      <c r="J9" s="18">
        <f t="shared" si="1"/>
        <v>11847462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11847462</v>
      </c>
      <c r="X9" s="18">
        <f t="shared" si="1"/>
        <v>625000</v>
      </c>
      <c r="Y9" s="18">
        <f t="shared" si="1"/>
        <v>11222462</v>
      </c>
      <c r="Z9" s="4">
        <f>+IF(X9&lt;&gt;0,+(Y9/X9)*100,0)</f>
        <v>1795.59392</v>
      </c>
      <c r="AA9" s="30">
        <f>SUM(AA10:AA14)</f>
        <v>4500000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>
        <v>56480</v>
      </c>
      <c r="I10" s="21">
        <v>1579</v>
      </c>
      <c r="J10" s="21">
        <v>58059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58059</v>
      </c>
      <c r="X10" s="21"/>
      <c r="Y10" s="21">
        <v>58059</v>
      </c>
      <c r="Z10" s="6"/>
      <c r="AA10" s="28"/>
    </row>
    <row r="11" spans="1:27" ht="13.5">
      <c r="A11" s="5" t="s">
        <v>37</v>
      </c>
      <c r="B11" s="3"/>
      <c r="C11" s="19">
        <v>21390425</v>
      </c>
      <c r="D11" s="19"/>
      <c r="E11" s="20">
        <v>4500000</v>
      </c>
      <c r="F11" s="21">
        <v>4500000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625000</v>
      </c>
      <c r="Y11" s="21">
        <v>-625000</v>
      </c>
      <c r="Z11" s="6">
        <v>-100</v>
      </c>
      <c r="AA11" s="28">
        <v>4500000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>
        <v>1579</v>
      </c>
      <c r="J12" s="21">
        <v>1579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1579</v>
      </c>
      <c r="X12" s="21"/>
      <c r="Y12" s="21">
        <v>1579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8749183</v>
      </c>
      <c r="I13" s="21">
        <v>3038641</v>
      </c>
      <c r="J13" s="21">
        <v>11787824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11787824</v>
      </c>
      <c r="X13" s="21"/>
      <c r="Y13" s="21">
        <v>11787824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98873780</v>
      </c>
      <c r="D15" s="16">
        <f>SUM(D16:D18)</f>
        <v>0</v>
      </c>
      <c r="E15" s="17">
        <f t="shared" si="2"/>
        <v>226314084</v>
      </c>
      <c r="F15" s="18">
        <f t="shared" si="2"/>
        <v>226314084</v>
      </c>
      <c r="G15" s="18">
        <f t="shared" si="2"/>
        <v>0</v>
      </c>
      <c r="H15" s="18">
        <f t="shared" si="2"/>
        <v>0</v>
      </c>
      <c r="I15" s="18">
        <f t="shared" si="2"/>
        <v>122971</v>
      </c>
      <c r="J15" s="18">
        <f t="shared" si="2"/>
        <v>122971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122971</v>
      </c>
      <c r="X15" s="18">
        <f t="shared" si="2"/>
        <v>56578521</v>
      </c>
      <c r="Y15" s="18">
        <f t="shared" si="2"/>
        <v>-56455550</v>
      </c>
      <c r="Z15" s="4">
        <f>+IF(X15&lt;&gt;0,+(Y15/X15)*100,0)</f>
        <v>-99.78265426909975</v>
      </c>
      <c r="AA15" s="30">
        <f>SUM(AA16:AA18)</f>
        <v>226314084</v>
      </c>
    </row>
    <row r="16" spans="1:27" ht="13.5">
      <c r="A16" s="5" t="s">
        <v>42</v>
      </c>
      <c r="B16" s="3"/>
      <c r="C16" s="19">
        <v>1691507</v>
      </c>
      <c r="D16" s="19"/>
      <c r="E16" s="20">
        <v>954872</v>
      </c>
      <c r="F16" s="21">
        <v>954872</v>
      </c>
      <c r="G16" s="21"/>
      <c r="H16" s="21"/>
      <c r="I16" s="21">
        <v>42360</v>
      </c>
      <c r="J16" s="21">
        <v>42360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42360</v>
      </c>
      <c r="X16" s="21">
        <v>238719</v>
      </c>
      <c r="Y16" s="21">
        <v>-196359</v>
      </c>
      <c r="Z16" s="6">
        <v>-82.26</v>
      </c>
      <c r="AA16" s="28">
        <v>954872</v>
      </c>
    </row>
    <row r="17" spans="1:27" ht="13.5">
      <c r="A17" s="5" t="s">
        <v>43</v>
      </c>
      <c r="B17" s="3"/>
      <c r="C17" s="19">
        <v>97182273</v>
      </c>
      <c r="D17" s="19"/>
      <c r="E17" s="20">
        <v>225359212</v>
      </c>
      <c r="F17" s="21">
        <v>225359212</v>
      </c>
      <c r="G17" s="21"/>
      <c r="H17" s="21"/>
      <c r="I17" s="21">
        <v>80611</v>
      </c>
      <c r="J17" s="21">
        <v>80611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80611</v>
      </c>
      <c r="X17" s="21">
        <v>56339802</v>
      </c>
      <c r="Y17" s="21">
        <v>-56259191</v>
      </c>
      <c r="Z17" s="6">
        <v>-99.86</v>
      </c>
      <c r="AA17" s="28">
        <v>225359212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57926878</v>
      </c>
      <c r="D19" s="16">
        <f>SUM(D20:D23)</f>
        <v>0</v>
      </c>
      <c r="E19" s="17">
        <f t="shared" si="3"/>
        <v>58864537</v>
      </c>
      <c r="F19" s="18">
        <f t="shared" si="3"/>
        <v>58864537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14716134</v>
      </c>
      <c r="Y19" s="18">
        <f t="shared" si="3"/>
        <v>-14716134</v>
      </c>
      <c r="Z19" s="4">
        <f>+IF(X19&lt;&gt;0,+(Y19/X19)*100,0)</f>
        <v>-100</v>
      </c>
      <c r="AA19" s="30">
        <f>SUM(AA20:AA23)</f>
        <v>58864537</v>
      </c>
    </row>
    <row r="20" spans="1:27" ht="13.5">
      <c r="A20" s="5" t="s">
        <v>46</v>
      </c>
      <c r="B20" s="3"/>
      <c r="C20" s="19">
        <v>24951831</v>
      </c>
      <c r="D20" s="19"/>
      <c r="E20" s="20">
        <v>45900000</v>
      </c>
      <c r="F20" s="21">
        <v>45900000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11475000</v>
      </c>
      <c r="Y20" s="21">
        <v>-11475000</v>
      </c>
      <c r="Z20" s="6">
        <v>-100</v>
      </c>
      <c r="AA20" s="28">
        <v>45900000</v>
      </c>
    </row>
    <row r="21" spans="1:27" ht="13.5">
      <c r="A21" s="5" t="s">
        <v>47</v>
      </c>
      <c r="B21" s="3"/>
      <c r="C21" s="19">
        <v>15711209</v>
      </c>
      <c r="D21" s="19"/>
      <c r="E21" s="20">
        <v>11464537</v>
      </c>
      <c r="F21" s="21">
        <v>11464537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2866134</v>
      </c>
      <c r="Y21" s="21">
        <v>-2866134</v>
      </c>
      <c r="Z21" s="6">
        <v>-100</v>
      </c>
      <c r="AA21" s="28">
        <v>11464537</v>
      </c>
    </row>
    <row r="22" spans="1:27" ht="13.5">
      <c r="A22" s="5" t="s">
        <v>48</v>
      </c>
      <c r="B22" s="3"/>
      <c r="C22" s="22">
        <v>17263838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1500000</v>
      </c>
      <c r="F23" s="21">
        <v>1500000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375000</v>
      </c>
      <c r="Y23" s="21">
        <v>-375000</v>
      </c>
      <c r="Z23" s="6">
        <v>-100</v>
      </c>
      <c r="AA23" s="28">
        <v>1500000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181413377</v>
      </c>
      <c r="D25" s="51">
        <f>+D5+D9+D15+D19+D24</f>
        <v>0</v>
      </c>
      <c r="E25" s="52">
        <f t="shared" si="4"/>
        <v>294678621</v>
      </c>
      <c r="F25" s="53">
        <f t="shared" si="4"/>
        <v>294678621</v>
      </c>
      <c r="G25" s="53">
        <f t="shared" si="4"/>
        <v>0</v>
      </c>
      <c r="H25" s="53">
        <f t="shared" si="4"/>
        <v>8886825</v>
      </c>
      <c r="I25" s="53">
        <f t="shared" si="4"/>
        <v>3218953</v>
      </c>
      <c r="J25" s="53">
        <f t="shared" si="4"/>
        <v>12105778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12105778</v>
      </c>
      <c r="X25" s="53">
        <f t="shared" si="4"/>
        <v>73169656</v>
      </c>
      <c r="Y25" s="53">
        <f t="shared" si="4"/>
        <v>-61063878</v>
      </c>
      <c r="Z25" s="54">
        <f>+IF(X25&lt;&gt;0,+(Y25/X25)*100,0)</f>
        <v>-83.45519350261807</v>
      </c>
      <c r="AA25" s="55">
        <f>+AA5+AA9+AA15+AA19+AA24</f>
        <v>294678621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57983768</v>
      </c>
      <c r="D28" s="19"/>
      <c r="E28" s="20">
        <v>74929000</v>
      </c>
      <c r="F28" s="21">
        <v>74929000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74929000</v>
      </c>
    </row>
    <row r="29" spans="1:27" ht="13.5">
      <c r="A29" s="57" t="s">
        <v>55</v>
      </c>
      <c r="B29" s="3"/>
      <c r="C29" s="19">
        <v>110365947</v>
      </c>
      <c r="D29" s="19"/>
      <c r="E29" s="20">
        <v>143385084</v>
      </c>
      <c r="F29" s="21">
        <v>143385084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143385084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168349715</v>
      </c>
      <c r="D32" s="25">
        <f>SUM(D28:D31)</f>
        <v>0</v>
      </c>
      <c r="E32" s="26">
        <f t="shared" si="5"/>
        <v>218314084</v>
      </c>
      <c r="F32" s="27">
        <f t="shared" si="5"/>
        <v>218314084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218314084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4051941</v>
      </c>
      <c r="D34" s="19"/>
      <c r="E34" s="20">
        <v>55900000</v>
      </c>
      <c r="F34" s="21">
        <v>55900000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55900000</v>
      </c>
    </row>
    <row r="35" spans="1:27" ht="13.5">
      <c r="A35" s="60" t="s">
        <v>63</v>
      </c>
      <c r="B35" s="3"/>
      <c r="C35" s="19">
        <v>9011721</v>
      </c>
      <c r="D35" s="19"/>
      <c r="E35" s="20">
        <v>20464537</v>
      </c>
      <c r="F35" s="21">
        <v>20464537</v>
      </c>
      <c r="G35" s="21"/>
      <c r="H35" s="21">
        <v>8886825</v>
      </c>
      <c r="I35" s="21">
        <v>3218953</v>
      </c>
      <c r="J35" s="21">
        <v>12105778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12105778</v>
      </c>
      <c r="X35" s="21"/>
      <c r="Y35" s="21">
        <v>12105778</v>
      </c>
      <c r="Z35" s="6"/>
      <c r="AA35" s="28">
        <v>20464537</v>
      </c>
    </row>
    <row r="36" spans="1:27" ht="13.5">
      <c r="A36" s="61" t="s">
        <v>64</v>
      </c>
      <c r="B36" s="10"/>
      <c r="C36" s="62">
        <f aca="true" t="shared" si="6" ref="C36:Y36">SUM(C32:C35)</f>
        <v>181413377</v>
      </c>
      <c r="D36" s="62">
        <f>SUM(D32:D35)</f>
        <v>0</v>
      </c>
      <c r="E36" s="63">
        <f t="shared" si="6"/>
        <v>294678621</v>
      </c>
      <c r="F36" s="64">
        <f t="shared" si="6"/>
        <v>294678621</v>
      </c>
      <c r="G36" s="64">
        <f t="shared" si="6"/>
        <v>0</v>
      </c>
      <c r="H36" s="64">
        <f t="shared" si="6"/>
        <v>8886825</v>
      </c>
      <c r="I36" s="64">
        <f t="shared" si="6"/>
        <v>3218953</v>
      </c>
      <c r="J36" s="64">
        <f t="shared" si="6"/>
        <v>12105778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12105778</v>
      </c>
      <c r="X36" s="64">
        <f t="shared" si="6"/>
        <v>0</v>
      </c>
      <c r="Y36" s="64">
        <f t="shared" si="6"/>
        <v>12105778</v>
      </c>
      <c r="Z36" s="65">
        <f>+IF(X36&lt;&gt;0,+(Y36/X36)*100,0)</f>
        <v>0</v>
      </c>
      <c r="AA36" s="66">
        <f>SUM(AA32:AA35)</f>
        <v>294678621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1156754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0</v>
      </c>
      <c r="H5" s="18">
        <f t="shared" si="0"/>
        <v>22515</v>
      </c>
      <c r="I5" s="18">
        <f t="shared" si="0"/>
        <v>0</v>
      </c>
      <c r="J5" s="18">
        <f t="shared" si="0"/>
        <v>22515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22515</v>
      </c>
      <c r="X5" s="18">
        <f t="shared" si="0"/>
        <v>0</v>
      </c>
      <c r="Y5" s="18">
        <f t="shared" si="0"/>
        <v>22515</v>
      </c>
      <c r="Z5" s="4">
        <f>+IF(X5&lt;&gt;0,+(Y5/X5)*100,0)</f>
        <v>0</v>
      </c>
      <c r="AA5" s="16">
        <f>SUM(AA6:AA8)</f>
        <v>1200000</v>
      </c>
    </row>
    <row r="6" spans="1:27" ht="13.5">
      <c r="A6" s="5" t="s">
        <v>32</v>
      </c>
      <c r="B6" s="3"/>
      <c r="C6" s="19">
        <v>145258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103234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908262</v>
      </c>
      <c r="D8" s="19"/>
      <c r="E8" s="20">
        <v>1200000</v>
      </c>
      <c r="F8" s="21">
        <v>1200000</v>
      </c>
      <c r="G8" s="21"/>
      <c r="H8" s="21">
        <v>22515</v>
      </c>
      <c r="I8" s="21"/>
      <c r="J8" s="21">
        <v>22515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22515</v>
      </c>
      <c r="X8" s="21"/>
      <c r="Y8" s="21">
        <v>22515</v>
      </c>
      <c r="Z8" s="6"/>
      <c r="AA8" s="28">
        <v>1200000</v>
      </c>
    </row>
    <row r="9" spans="1:27" ht="13.5">
      <c r="A9" s="2" t="s">
        <v>35</v>
      </c>
      <c r="B9" s="3"/>
      <c r="C9" s="16">
        <f aca="true" t="shared" si="1" ref="C9:Y9">SUM(C10:C14)</f>
        <v>8175</v>
      </c>
      <c r="D9" s="16">
        <f>SUM(D10:D14)</f>
        <v>0</v>
      </c>
      <c r="E9" s="17">
        <f t="shared" si="1"/>
        <v>3885771</v>
      </c>
      <c r="F9" s="18">
        <f t="shared" si="1"/>
        <v>3885771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3885771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8175</v>
      </c>
      <c r="D12" s="19"/>
      <c r="E12" s="20">
        <v>3885771</v>
      </c>
      <c r="F12" s="21">
        <v>3885771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3885771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1164929</v>
      </c>
      <c r="D25" s="51">
        <f>+D5+D9+D15+D19+D24</f>
        <v>0</v>
      </c>
      <c r="E25" s="52">
        <f t="shared" si="4"/>
        <v>5085771</v>
      </c>
      <c r="F25" s="53">
        <f t="shared" si="4"/>
        <v>5085771</v>
      </c>
      <c r="G25" s="53">
        <f t="shared" si="4"/>
        <v>0</v>
      </c>
      <c r="H25" s="53">
        <f t="shared" si="4"/>
        <v>22515</v>
      </c>
      <c r="I25" s="53">
        <f t="shared" si="4"/>
        <v>0</v>
      </c>
      <c r="J25" s="53">
        <f t="shared" si="4"/>
        <v>22515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22515</v>
      </c>
      <c r="X25" s="53">
        <f t="shared" si="4"/>
        <v>0</v>
      </c>
      <c r="Y25" s="53">
        <f t="shared" si="4"/>
        <v>22515</v>
      </c>
      <c r="Z25" s="54">
        <f>+IF(X25&lt;&gt;0,+(Y25/X25)*100,0)</f>
        <v>0</v>
      </c>
      <c r="AA25" s="55">
        <f>+AA5+AA9+AA15+AA19+AA24</f>
        <v>5085771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1164929</v>
      </c>
      <c r="D35" s="19"/>
      <c r="E35" s="20">
        <v>5085771</v>
      </c>
      <c r="F35" s="21">
        <v>5085771</v>
      </c>
      <c r="G35" s="21"/>
      <c r="H35" s="21">
        <v>22515</v>
      </c>
      <c r="I35" s="21"/>
      <c r="J35" s="21">
        <v>22515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22515</v>
      </c>
      <c r="X35" s="21"/>
      <c r="Y35" s="21">
        <v>22515</v>
      </c>
      <c r="Z35" s="6"/>
      <c r="AA35" s="28">
        <v>5085771</v>
      </c>
    </row>
    <row r="36" spans="1:27" ht="13.5">
      <c r="A36" s="61" t="s">
        <v>64</v>
      </c>
      <c r="B36" s="10"/>
      <c r="C36" s="62">
        <f aca="true" t="shared" si="6" ref="C36:Y36">SUM(C32:C35)</f>
        <v>1164929</v>
      </c>
      <c r="D36" s="62">
        <f>SUM(D32:D35)</f>
        <v>0</v>
      </c>
      <c r="E36" s="63">
        <f t="shared" si="6"/>
        <v>5085771</v>
      </c>
      <c r="F36" s="64">
        <f t="shared" si="6"/>
        <v>5085771</v>
      </c>
      <c r="G36" s="64">
        <f t="shared" si="6"/>
        <v>0</v>
      </c>
      <c r="H36" s="64">
        <f t="shared" si="6"/>
        <v>22515</v>
      </c>
      <c r="I36" s="64">
        <f t="shared" si="6"/>
        <v>0</v>
      </c>
      <c r="J36" s="64">
        <f t="shared" si="6"/>
        <v>22515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22515</v>
      </c>
      <c r="X36" s="64">
        <f t="shared" si="6"/>
        <v>0</v>
      </c>
      <c r="Y36" s="64">
        <f t="shared" si="6"/>
        <v>22515</v>
      </c>
      <c r="Z36" s="65">
        <f>+IF(X36&lt;&gt;0,+(Y36/X36)*100,0)</f>
        <v>0</v>
      </c>
      <c r="AA36" s="66">
        <f>SUM(AA32:AA35)</f>
        <v>5085771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77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1300150714</v>
      </c>
      <c r="D5" s="16">
        <f>SUM(D6:D8)</f>
        <v>0</v>
      </c>
      <c r="E5" s="17">
        <f t="shared" si="0"/>
        <v>2707998721</v>
      </c>
      <c r="F5" s="18">
        <f t="shared" si="0"/>
        <v>2707998721</v>
      </c>
      <c r="G5" s="18">
        <f t="shared" si="0"/>
        <v>651378</v>
      </c>
      <c r="H5" s="18">
        <f t="shared" si="0"/>
        <v>35442590</v>
      </c>
      <c r="I5" s="18">
        <f t="shared" si="0"/>
        <v>59400995</v>
      </c>
      <c r="J5" s="18">
        <f t="shared" si="0"/>
        <v>95494963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95494963</v>
      </c>
      <c r="X5" s="18">
        <f t="shared" si="0"/>
        <v>139785717</v>
      </c>
      <c r="Y5" s="18">
        <f t="shared" si="0"/>
        <v>-44290754</v>
      </c>
      <c r="Z5" s="4">
        <f>+IF(X5&lt;&gt;0,+(Y5/X5)*100,0)</f>
        <v>-31.684749308114217</v>
      </c>
      <c r="AA5" s="16">
        <f>SUM(AA6:AA8)</f>
        <v>2707998721</v>
      </c>
    </row>
    <row r="6" spans="1:27" ht="13.5">
      <c r="A6" s="5" t="s">
        <v>32</v>
      </c>
      <c r="B6" s="3"/>
      <c r="C6" s="19">
        <v>261190057</v>
      </c>
      <c r="D6" s="19"/>
      <c r="E6" s="20">
        <v>377986725</v>
      </c>
      <c r="F6" s="21">
        <v>377986725</v>
      </c>
      <c r="G6" s="21">
        <v>44938</v>
      </c>
      <c r="H6" s="21">
        <v>31595292</v>
      </c>
      <c r="I6" s="21">
        <v>31600842</v>
      </c>
      <c r="J6" s="21">
        <v>63241072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63241072</v>
      </c>
      <c r="X6" s="21">
        <v>62796473</v>
      </c>
      <c r="Y6" s="21">
        <v>444599</v>
      </c>
      <c r="Z6" s="6">
        <v>0.71</v>
      </c>
      <c r="AA6" s="28">
        <v>377986725</v>
      </c>
    </row>
    <row r="7" spans="1:27" ht="13.5">
      <c r="A7" s="5" t="s">
        <v>33</v>
      </c>
      <c r="B7" s="3"/>
      <c r="C7" s="22">
        <v>91106610</v>
      </c>
      <c r="D7" s="22"/>
      <c r="E7" s="23">
        <v>280606400</v>
      </c>
      <c r="F7" s="24">
        <v>280606400</v>
      </c>
      <c r="G7" s="24">
        <v>-198142</v>
      </c>
      <c r="H7" s="24">
        <v>2062278</v>
      </c>
      <c r="I7" s="24">
        <v>9455099</v>
      </c>
      <c r="J7" s="24">
        <v>11319235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11319235</v>
      </c>
      <c r="X7" s="24">
        <v>21962211</v>
      </c>
      <c r="Y7" s="24">
        <v>-10642976</v>
      </c>
      <c r="Z7" s="7">
        <v>-48.46</v>
      </c>
      <c r="AA7" s="29">
        <v>280606400</v>
      </c>
    </row>
    <row r="8" spans="1:27" ht="13.5">
      <c r="A8" s="5" t="s">
        <v>34</v>
      </c>
      <c r="B8" s="3"/>
      <c r="C8" s="19">
        <v>947854047</v>
      </c>
      <c r="D8" s="19"/>
      <c r="E8" s="20">
        <v>2049405596</v>
      </c>
      <c r="F8" s="21">
        <v>2049405596</v>
      </c>
      <c r="G8" s="21">
        <v>804582</v>
      </c>
      <c r="H8" s="21">
        <v>1785020</v>
      </c>
      <c r="I8" s="21">
        <v>18345054</v>
      </c>
      <c r="J8" s="21">
        <v>20934656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20934656</v>
      </c>
      <c r="X8" s="21">
        <v>55027033</v>
      </c>
      <c r="Y8" s="21">
        <v>-34092377</v>
      </c>
      <c r="Z8" s="6">
        <v>-61.96</v>
      </c>
      <c r="AA8" s="28">
        <v>2049405596</v>
      </c>
    </row>
    <row r="9" spans="1:27" ht="13.5">
      <c r="A9" s="2" t="s">
        <v>35</v>
      </c>
      <c r="B9" s="3"/>
      <c r="C9" s="16">
        <f aca="true" t="shared" si="1" ref="C9:Y9">SUM(C10:C14)</f>
        <v>2406744929</v>
      </c>
      <c r="D9" s="16">
        <f>SUM(D10:D14)</f>
        <v>0</v>
      </c>
      <c r="E9" s="17">
        <f t="shared" si="1"/>
        <v>4122254283</v>
      </c>
      <c r="F9" s="18">
        <f t="shared" si="1"/>
        <v>4122254283</v>
      </c>
      <c r="G9" s="18">
        <f t="shared" si="1"/>
        <v>52205216</v>
      </c>
      <c r="H9" s="18">
        <f t="shared" si="1"/>
        <v>-9678647</v>
      </c>
      <c r="I9" s="18">
        <f t="shared" si="1"/>
        <v>124955445</v>
      </c>
      <c r="J9" s="18">
        <f t="shared" si="1"/>
        <v>167482014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167482014</v>
      </c>
      <c r="X9" s="18">
        <f t="shared" si="1"/>
        <v>526906367</v>
      </c>
      <c r="Y9" s="18">
        <f t="shared" si="1"/>
        <v>-359424353</v>
      </c>
      <c r="Z9" s="4">
        <f>+IF(X9&lt;&gt;0,+(Y9/X9)*100,0)</f>
        <v>-68.21408423026325</v>
      </c>
      <c r="AA9" s="30">
        <f>SUM(AA10:AA14)</f>
        <v>4122254283</v>
      </c>
    </row>
    <row r="10" spans="1:27" ht="13.5">
      <c r="A10" s="5" t="s">
        <v>36</v>
      </c>
      <c r="B10" s="3"/>
      <c r="C10" s="19">
        <v>83343010</v>
      </c>
      <c r="D10" s="19"/>
      <c r="E10" s="20">
        <v>340432577</v>
      </c>
      <c r="F10" s="21">
        <v>340432577</v>
      </c>
      <c r="G10" s="21">
        <v>3226493</v>
      </c>
      <c r="H10" s="21">
        <v>2249756</v>
      </c>
      <c r="I10" s="21">
        <v>8032856</v>
      </c>
      <c r="J10" s="21">
        <v>13509105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13509105</v>
      </c>
      <c r="X10" s="21">
        <v>33311950</v>
      </c>
      <c r="Y10" s="21">
        <v>-19802845</v>
      </c>
      <c r="Z10" s="6">
        <v>-59.45</v>
      </c>
      <c r="AA10" s="28">
        <v>340432577</v>
      </c>
    </row>
    <row r="11" spans="1:27" ht="13.5">
      <c r="A11" s="5" t="s">
        <v>37</v>
      </c>
      <c r="B11" s="3"/>
      <c r="C11" s="19">
        <v>516812730</v>
      </c>
      <c r="D11" s="19"/>
      <c r="E11" s="20">
        <v>424161760</v>
      </c>
      <c r="F11" s="21">
        <v>424161760</v>
      </c>
      <c r="G11" s="21">
        <v>1044603</v>
      </c>
      <c r="H11" s="21">
        <v>6673937</v>
      </c>
      <c r="I11" s="21">
        <v>10089564</v>
      </c>
      <c r="J11" s="21">
        <v>17808104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17808104</v>
      </c>
      <c r="X11" s="21">
        <v>41827767</v>
      </c>
      <c r="Y11" s="21">
        <v>-24019663</v>
      </c>
      <c r="Z11" s="6">
        <v>-57.43</v>
      </c>
      <c r="AA11" s="28">
        <v>424161760</v>
      </c>
    </row>
    <row r="12" spans="1:27" ht="13.5">
      <c r="A12" s="5" t="s">
        <v>38</v>
      </c>
      <c r="B12" s="3"/>
      <c r="C12" s="19">
        <v>116545288</v>
      </c>
      <c r="D12" s="19"/>
      <c r="E12" s="20">
        <v>436207747</v>
      </c>
      <c r="F12" s="21">
        <v>436207747</v>
      </c>
      <c r="G12" s="21">
        <v>10324263</v>
      </c>
      <c r="H12" s="21">
        <v>7640782</v>
      </c>
      <c r="I12" s="21">
        <v>25109919</v>
      </c>
      <c r="J12" s="21">
        <v>43074964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43074964</v>
      </c>
      <c r="X12" s="21">
        <v>43370259</v>
      </c>
      <c r="Y12" s="21">
        <v>-295295</v>
      </c>
      <c r="Z12" s="6">
        <v>-0.68</v>
      </c>
      <c r="AA12" s="28">
        <v>436207747</v>
      </c>
    </row>
    <row r="13" spans="1:27" ht="13.5">
      <c r="A13" s="5" t="s">
        <v>39</v>
      </c>
      <c r="B13" s="3"/>
      <c r="C13" s="19">
        <v>1612039091</v>
      </c>
      <c r="D13" s="19"/>
      <c r="E13" s="20">
        <v>2704831199</v>
      </c>
      <c r="F13" s="21">
        <v>2704831199</v>
      </c>
      <c r="G13" s="21">
        <v>25025603</v>
      </c>
      <c r="H13" s="21">
        <v>-35975320</v>
      </c>
      <c r="I13" s="21">
        <v>76649535</v>
      </c>
      <c r="J13" s="21">
        <v>65699818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65699818</v>
      </c>
      <c r="X13" s="21">
        <v>347277105</v>
      </c>
      <c r="Y13" s="21">
        <v>-281577287</v>
      </c>
      <c r="Z13" s="6">
        <v>-81.08</v>
      </c>
      <c r="AA13" s="28">
        <v>2704831199</v>
      </c>
    </row>
    <row r="14" spans="1:27" ht="13.5">
      <c r="A14" s="5" t="s">
        <v>40</v>
      </c>
      <c r="B14" s="3"/>
      <c r="C14" s="22">
        <v>78004810</v>
      </c>
      <c r="D14" s="22"/>
      <c r="E14" s="23">
        <v>216621000</v>
      </c>
      <c r="F14" s="24">
        <v>216621000</v>
      </c>
      <c r="G14" s="24">
        <v>12584254</v>
      </c>
      <c r="H14" s="24">
        <v>9732198</v>
      </c>
      <c r="I14" s="24">
        <v>5073571</v>
      </c>
      <c r="J14" s="24">
        <v>27390023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27390023</v>
      </c>
      <c r="X14" s="24">
        <v>61119286</v>
      </c>
      <c r="Y14" s="24">
        <v>-33729263</v>
      </c>
      <c r="Z14" s="7">
        <v>-55.19</v>
      </c>
      <c r="AA14" s="29">
        <v>216621000</v>
      </c>
    </row>
    <row r="15" spans="1:27" ht="13.5">
      <c r="A15" s="2" t="s">
        <v>41</v>
      </c>
      <c r="B15" s="8"/>
      <c r="C15" s="16">
        <f aca="true" t="shared" si="2" ref="C15:Y15">SUM(C16:C18)</f>
        <v>3583063072</v>
      </c>
      <c r="D15" s="16">
        <f>SUM(D16:D18)</f>
        <v>0</v>
      </c>
      <c r="E15" s="17">
        <f t="shared" si="2"/>
        <v>6948499957</v>
      </c>
      <c r="F15" s="18">
        <f t="shared" si="2"/>
        <v>6948499957</v>
      </c>
      <c r="G15" s="18">
        <f t="shared" si="2"/>
        <v>409035131</v>
      </c>
      <c r="H15" s="18">
        <f t="shared" si="2"/>
        <v>603221688</v>
      </c>
      <c r="I15" s="18">
        <f t="shared" si="2"/>
        <v>311827297</v>
      </c>
      <c r="J15" s="18">
        <f t="shared" si="2"/>
        <v>1324084116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1324084116</v>
      </c>
      <c r="X15" s="18">
        <f t="shared" si="2"/>
        <v>682524320</v>
      </c>
      <c r="Y15" s="18">
        <f t="shared" si="2"/>
        <v>641559796</v>
      </c>
      <c r="Z15" s="4">
        <f>+IF(X15&lt;&gt;0,+(Y15/X15)*100,0)</f>
        <v>93.99808581179934</v>
      </c>
      <c r="AA15" s="30">
        <f>SUM(AA16:AA18)</f>
        <v>6948499957</v>
      </c>
    </row>
    <row r="16" spans="1:27" ht="13.5">
      <c r="A16" s="5" t="s">
        <v>42</v>
      </c>
      <c r="B16" s="3"/>
      <c r="C16" s="19">
        <v>401588125</v>
      </c>
      <c r="D16" s="19"/>
      <c r="E16" s="20">
        <v>1087482872</v>
      </c>
      <c r="F16" s="21">
        <v>1087482872</v>
      </c>
      <c r="G16" s="21">
        <v>71405085</v>
      </c>
      <c r="H16" s="21">
        <v>61452267</v>
      </c>
      <c r="I16" s="21">
        <v>51246860</v>
      </c>
      <c r="J16" s="21">
        <v>184104212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184104212</v>
      </c>
      <c r="X16" s="21">
        <v>44238060</v>
      </c>
      <c r="Y16" s="21">
        <v>139866152</v>
      </c>
      <c r="Z16" s="6">
        <v>316.17</v>
      </c>
      <c r="AA16" s="28">
        <v>1087482872</v>
      </c>
    </row>
    <row r="17" spans="1:27" ht="13.5">
      <c r="A17" s="5" t="s">
        <v>43</v>
      </c>
      <c r="B17" s="3"/>
      <c r="C17" s="19">
        <v>3165619164</v>
      </c>
      <c r="D17" s="19"/>
      <c r="E17" s="20">
        <v>5749410687</v>
      </c>
      <c r="F17" s="21">
        <v>5749410687</v>
      </c>
      <c r="G17" s="21">
        <v>313202824</v>
      </c>
      <c r="H17" s="21">
        <v>517150520</v>
      </c>
      <c r="I17" s="21">
        <v>234605699</v>
      </c>
      <c r="J17" s="21">
        <v>1064959043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1064959043</v>
      </c>
      <c r="X17" s="21">
        <v>621265122</v>
      </c>
      <c r="Y17" s="21">
        <v>443693921</v>
      </c>
      <c r="Z17" s="6">
        <v>71.42</v>
      </c>
      <c r="AA17" s="28">
        <v>5749410687</v>
      </c>
    </row>
    <row r="18" spans="1:27" ht="13.5">
      <c r="A18" s="5" t="s">
        <v>44</v>
      </c>
      <c r="B18" s="3"/>
      <c r="C18" s="19">
        <v>15855783</v>
      </c>
      <c r="D18" s="19"/>
      <c r="E18" s="20">
        <v>111606398</v>
      </c>
      <c r="F18" s="21">
        <v>111606398</v>
      </c>
      <c r="G18" s="21">
        <v>24427222</v>
      </c>
      <c r="H18" s="21">
        <v>24618901</v>
      </c>
      <c r="I18" s="21">
        <v>25974738</v>
      </c>
      <c r="J18" s="21">
        <v>75020861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75020861</v>
      </c>
      <c r="X18" s="21">
        <v>17021138</v>
      </c>
      <c r="Y18" s="21">
        <v>57999723</v>
      </c>
      <c r="Z18" s="6">
        <v>340.75</v>
      </c>
      <c r="AA18" s="28">
        <v>111606398</v>
      </c>
    </row>
    <row r="19" spans="1:27" ht="13.5">
      <c r="A19" s="2" t="s">
        <v>45</v>
      </c>
      <c r="B19" s="8"/>
      <c r="C19" s="16">
        <f aca="true" t="shared" si="3" ref="C19:Y19">SUM(C20:C23)</f>
        <v>4828364872</v>
      </c>
      <c r="D19" s="16">
        <f>SUM(D20:D23)</f>
        <v>0</v>
      </c>
      <c r="E19" s="17">
        <f t="shared" si="3"/>
        <v>6505737536</v>
      </c>
      <c r="F19" s="18">
        <f t="shared" si="3"/>
        <v>6505737536</v>
      </c>
      <c r="G19" s="18">
        <f t="shared" si="3"/>
        <v>26009280</v>
      </c>
      <c r="H19" s="18">
        <f t="shared" si="3"/>
        <v>97565121</v>
      </c>
      <c r="I19" s="18">
        <f t="shared" si="3"/>
        <v>183138861</v>
      </c>
      <c r="J19" s="18">
        <f t="shared" si="3"/>
        <v>306713262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306713262</v>
      </c>
      <c r="X19" s="18">
        <f t="shared" si="3"/>
        <v>1235555825</v>
      </c>
      <c r="Y19" s="18">
        <f t="shared" si="3"/>
        <v>-928842563</v>
      </c>
      <c r="Z19" s="4">
        <f>+IF(X19&lt;&gt;0,+(Y19/X19)*100,0)</f>
        <v>-75.17609032355944</v>
      </c>
      <c r="AA19" s="30">
        <f>SUM(AA20:AA23)</f>
        <v>6505737536</v>
      </c>
    </row>
    <row r="20" spans="1:27" ht="13.5">
      <c r="A20" s="5" t="s">
        <v>46</v>
      </c>
      <c r="B20" s="3"/>
      <c r="C20" s="19">
        <v>2661290256</v>
      </c>
      <c r="D20" s="19"/>
      <c r="E20" s="20">
        <v>3730061000</v>
      </c>
      <c r="F20" s="21">
        <v>3730061000</v>
      </c>
      <c r="G20" s="21">
        <v>14457608</v>
      </c>
      <c r="H20" s="21">
        <v>50951246</v>
      </c>
      <c r="I20" s="21">
        <v>81301611</v>
      </c>
      <c r="J20" s="21">
        <v>146710465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146710465</v>
      </c>
      <c r="X20" s="21">
        <v>898631600</v>
      </c>
      <c r="Y20" s="21">
        <v>-751921135</v>
      </c>
      <c r="Z20" s="6">
        <v>-83.67</v>
      </c>
      <c r="AA20" s="28">
        <v>3730061000</v>
      </c>
    </row>
    <row r="21" spans="1:27" ht="13.5">
      <c r="A21" s="5" t="s">
        <v>47</v>
      </c>
      <c r="B21" s="3"/>
      <c r="C21" s="19">
        <v>1249093151</v>
      </c>
      <c r="D21" s="19"/>
      <c r="E21" s="20">
        <v>1261177676</v>
      </c>
      <c r="F21" s="21">
        <v>1261177676</v>
      </c>
      <c r="G21" s="21">
        <v>7613953</v>
      </c>
      <c r="H21" s="21">
        <v>17847065</v>
      </c>
      <c r="I21" s="21">
        <v>41114569</v>
      </c>
      <c r="J21" s="21">
        <v>66575587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66575587</v>
      </c>
      <c r="X21" s="21">
        <v>109973379</v>
      </c>
      <c r="Y21" s="21">
        <v>-43397792</v>
      </c>
      <c r="Z21" s="6">
        <v>-39.46</v>
      </c>
      <c r="AA21" s="28">
        <v>1261177676</v>
      </c>
    </row>
    <row r="22" spans="1:27" ht="13.5">
      <c r="A22" s="5" t="s">
        <v>48</v>
      </c>
      <c r="B22" s="3"/>
      <c r="C22" s="22">
        <v>775628465</v>
      </c>
      <c r="D22" s="22"/>
      <c r="E22" s="23">
        <v>1140986953</v>
      </c>
      <c r="F22" s="24">
        <v>1140986953</v>
      </c>
      <c r="G22" s="24">
        <v>3717841</v>
      </c>
      <c r="H22" s="24">
        <v>27708610</v>
      </c>
      <c r="I22" s="24">
        <v>59670305</v>
      </c>
      <c r="J22" s="24">
        <v>91096756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91096756</v>
      </c>
      <c r="X22" s="24">
        <v>191792785</v>
      </c>
      <c r="Y22" s="24">
        <v>-100696029</v>
      </c>
      <c r="Z22" s="7">
        <v>-52.5</v>
      </c>
      <c r="AA22" s="29">
        <v>1140986953</v>
      </c>
    </row>
    <row r="23" spans="1:27" ht="13.5">
      <c r="A23" s="5" t="s">
        <v>49</v>
      </c>
      <c r="B23" s="3"/>
      <c r="C23" s="19">
        <v>142353000</v>
      </c>
      <c r="D23" s="19"/>
      <c r="E23" s="20">
        <v>373511907</v>
      </c>
      <c r="F23" s="21">
        <v>373511907</v>
      </c>
      <c r="G23" s="21">
        <v>219878</v>
      </c>
      <c r="H23" s="21">
        <v>1058200</v>
      </c>
      <c r="I23" s="21">
        <v>1052376</v>
      </c>
      <c r="J23" s="21">
        <v>2330454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2330454</v>
      </c>
      <c r="X23" s="21">
        <v>35158061</v>
      </c>
      <c r="Y23" s="21">
        <v>-32827607</v>
      </c>
      <c r="Z23" s="6">
        <v>-93.37</v>
      </c>
      <c r="AA23" s="28">
        <v>373511907</v>
      </c>
    </row>
    <row r="24" spans="1:27" ht="13.5">
      <c r="A24" s="2" t="s">
        <v>50</v>
      </c>
      <c r="B24" s="8"/>
      <c r="C24" s="16">
        <v>39872492</v>
      </c>
      <c r="D24" s="16"/>
      <c r="E24" s="17">
        <v>38250000</v>
      </c>
      <c r="F24" s="18">
        <v>38250000</v>
      </c>
      <c r="G24" s="18">
        <v>29541</v>
      </c>
      <c r="H24" s="18">
        <v>204599</v>
      </c>
      <c r="I24" s="18">
        <v>1455307</v>
      </c>
      <c r="J24" s="18">
        <v>1689447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1689447</v>
      </c>
      <c r="X24" s="18">
        <v>6131187</v>
      </c>
      <c r="Y24" s="18">
        <v>-4441740</v>
      </c>
      <c r="Z24" s="4">
        <v>-72.45</v>
      </c>
      <c r="AA24" s="30">
        <v>38250000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12158196079</v>
      </c>
      <c r="D25" s="51">
        <f>+D5+D9+D15+D19+D24</f>
        <v>0</v>
      </c>
      <c r="E25" s="52">
        <f t="shared" si="4"/>
        <v>20322740497</v>
      </c>
      <c r="F25" s="53">
        <f t="shared" si="4"/>
        <v>20322740497</v>
      </c>
      <c r="G25" s="53">
        <f t="shared" si="4"/>
        <v>487930546</v>
      </c>
      <c r="H25" s="53">
        <f t="shared" si="4"/>
        <v>726755351</v>
      </c>
      <c r="I25" s="53">
        <f t="shared" si="4"/>
        <v>680777905</v>
      </c>
      <c r="J25" s="53">
        <f t="shared" si="4"/>
        <v>1895463802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1895463802</v>
      </c>
      <c r="X25" s="53">
        <f t="shared" si="4"/>
        <v>2590903416</v>
      </c>
      <c r="Y25" s="53">
        <f t="shared" si="4"/>
        <v>-695439614</v>
      </c>
      <c r="Z25" s="54">
        <f>+IF(X25&lt;&gt;0,+(Y25/X25)*100,0)</f>
        <v>-26.84158775295698</v>
      </c>
      <c r="AA25" s="55">
        <f>+AA5+AA9+AA15+AA19+AA24</f>
        <v>20322740497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4699094201</v>
      </c>
      <c r="D28" s="19"/>
      <c r="E28" s="20">
        <v>7719891414</v>
      </c>
      <c r="F28" s="21">
        <v>7719891414</v>
      </c>
      <c r="G28" s="21">
        <v>363749322</v>
      </c>
      <c r="H28" s="21">
        <v>506933463</v>
      </c>
      <c r="I28" s="21">
        <v>359942240</v>
      </c>
      <c r="J28" s="21">
        <v>1230625025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1230625025</v>
      </c>
      <c r="X28" s="21"/>
      <c r="Y28" s="21">
        <v>1230625025</v>
      </c>
      <c r="Z28" s="6"/>
      <c r="AA28" s="19">
        <v>7719891414</v>
      </c>
    </row>
    <row r="29" spans="1:27" ht="13.5">
      <c r="A29" s="57" t="s">
        <v>55</v>
      </c>
      <c r="B29" s="3"/>
      <c r="C29" s="19">
        <v>139441146</v>
      </c>
      <c r="D29" s="19"/>
      <c r="E29" s="20">
        <v>243414034</v>
      </c>
      <c r="F29" s="21">
        <v>243414034</v>
      </c>
      <c r="G29" s="21"/>
      <c r="H29" s="21">
        <v>27014</v>
      </c>
      <c r="I29" s="21">
        <v>70514574</v>
      </c>
      <c r="J29" s="21">
        <v>70541588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70541588</v>
      </c>
      <c r="X29" s="21"/>
      <c r="Y29" s="21">
        <v>70541588</v>
      </c>
      <c r="Z29" s="6"/>
      <c r="AA29" s="28">
        <v>243414034</v>
      </c>
    </row>
    <row r="30" spans="1:27" ht="13.5">
      <c r="A30" s="57" t="s">
        <v>56</v>
      </c>
      <c r="B30" s="3"/>
      <c r="C30" s="22">
        <v>2185084</v>
      </c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8" t="s">
        <v>57</v>
      </c>
      <c r="B31" s="3"/>
      <c r="C31" s="19">
        <v>222271</v>
      </c>
      <c r="D31" s="19"/>
      <c r="E31" s="20">
        <v>17100000</v>
      </c>
      <c r="F31" s="21">
        <v>17100000</v>
      </c>
      <c r="G31" s="21"/>
      <c r="H31" s="21"/>
      <c r="I31" s="21">
        <v>1316547</v>
      </c>
      <c r="J31" s="21">
        <v>1316547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1316547</v>
      </c>
      <c r="X31" s="21"/>
      <c r="Y31" s="21">
        <v>1316547</v>
      </c>
      <c r="Z31" s="6"/>
      <c r="AA31" s="28">
        <v>17100000</v>
      </c>
    </row>
    <row r="32" spans="1:27" ht="13.5">
      <c r="A32" s="59" t="s">
        <v>58</v>
      </c>
      <c r="B32" s="3"/>
      <c r="C32" s="25">
        <f aca="true" t="shared" si="5" ref="C32:Y32">SUM(C28:C31)</f>
        <v>4840942702</v>
      </c>
      <c r="D32" s="25">
        <f>SUM(D28:D31)</f>
        <v>0</v>
      </c>
      <c r="E32" s="26">
        <f t="shared" si="5"/>
        <v>7983109575</v>
      </c>
      <c r="F32" s="27">
        <f t="shared" si="5"/>
        <v>7983109575</v>
      </c>
      <c r="G32" s="27">
        <f t="shared" si="5"/>
        <v>363749322</v>
      </c>
      <c r="H32" s="27">
        <f t="shared" si="5"/>
        <v>506960477</v>
      </c>
      <c r="I32" s="27">
        <f t="shared" si="5"/>
        <v>431773361</v>
      </c>
      <c r="J32" s="27">
        <f t="shared" si="5"/>
        <v>1302483160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1302483160</v>
      </c>
      <c r="X32" s="27">
        <f t="shared" si="5"/>
        <v>0</v>
      </c>
      <c r="Y32" s="27">
        <f t="shared" si="5"/>
        <v>1302483160</v>
      </c>
      <c r="Z32" s="13">
        <f>+IF(X32&lt;&gt;0,+(Y32/X32)*100,0)</f>
        <v>0</v>
      </c>
      <c r="AA32" s="31">
        <f>SUM(AA28:AA31)</f>
        <v>7983109575</v>
      </c>
    </row>
    <row r="33" spans="1:27" ht="13.5">
      <c r="A33" s="60" t="s">
        <v>59</v>
      </c>
      <c r="B33" s="3" t="s">
        <v>60</v>
      </c>
      <c r="C33" s="19">
        <v>786130687</v>
      </c>
      <c r="D33" s="19"/>
      <c r="E33" s="20">
        <v>551715000</v>
      </c>
      <c r="F33" s="21">
        <v>551715000</v>
      </c>
      <c r="G33" s="21">
        <v>580587</v>
      </c>
      <c r="H33" s="21">
        <v>2424697</v>
      </c>
      <c r="I33" s="21">
        <v>4246816</v>
      </c>
      <c r="J33" s="21">
        <v>7252100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7252100</v>
      </c>
      <c r="X33" s="21"/>
      <c r="Y33" s="21">
        <v>7252100</v>
      </c>
      <c r="Z33" s="6"/>
      <c r="AA33" s="28">
        <v>551715000</v>
      </c>
    </row>
    <row r="34" spans="1:27" ht="13.5">
      <c r="A34" s="60" t="s">
        <v>61</v>
      </c>
      <c r="B34" s="3" t="s">
        <v>62</v>
      </c>
      <c r="C34" s="19">
        <v>2746022823</v>
      </c>
      <c r="D34" s="19"/>
      <c r="E34" s="20">
        <v>6329910000</v>
      </c>
      <c r="F34" s="21">
        <v>6329910000</v>
      </c>
      <c r="G34" s="21">
        <v>88159454</v>
      </c>
      <c r="H34" s="21">
        <v>164455535</v>
      </c>
      <c r="I34" s="21">
        <v>211400944</v>
      </c>
      <c r="J34" s="21">
        <v>464015933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464015933</v>
      </c>
      <c r="X34" s="21"/>
      <c r="Y34" s="21">
        <v>464015933</v>
      </c>
      <c r="Z34" s="6"/>
      <c r="AA34" s="28">
        <v>6329910000</v>
      </c>
    </row>
    <row r="35" spans="1:27" ht="13.5">
      <c r="A35" s="60" t="s">
        <v>63</v>
      </c>
      <c r="B35" s="3"/>
      <c r="C35" s="19">
        <v>3785099864</v>
      </c>
      <c r="D35" s="19"/>
      <c r="E35" s="20">
        <v>5458005924</v>
      </c>
      <c r="F35" s="21">
        <v>5458005924</v>
      </c>
      <c r="G35" s="21">
        <v>35441183</v>
      </c>
      <c r="H35" s="21">
        <v>52914639</v>
      </c>
      <c r="I35" s="21">
        <v>33356787</v>
      </c>
      <c r="J35" s="21">
        <v>121712609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121712609</v>
      </c>
      <c r="X35" s="21"/>
      <c r="Y35" s="21">
        <v>121712609</v>
      </c>
      <c r="Z35" s="6"/>
      <c r="AA35" s="28">
        <v>5458005924</v>
      </c>
    </row>
    <row r="36" spans="1:27" ht="13.5">
      <c r="A36" s="61" t="s">
        <v>64</v>
      </c>
      <c r="B36" s="10"/>
      <c r="C36" s="62">
        <f aca="true" t="shared" si="6" ref="C36:Y36">SUM(C32:C35)</f>
        <v>12158196076</v>
      </c>
      <c r="D36" s="62">
        <f>SUM(D32:D35)</f>
        <v>0</v>
      </c>
      <c r="E36" s="63">
        <f t="shared" si="6"/>
        <v>20322740499</v>
      </c>
      <c r="F36" s="64">
        <f t="shared" si="6"/>
        <v>20322740499</v>
      </c>
      <c r="G36" s="64">
        <f t="shared" si="6"/>
        <v>487930546</v>
      </c>
      <c r="H36" s="64">
        <f t="shared" si="6"/>
        <v>726755348</v>
      </c>
      <c r="I36" s="64">
        <f t="shared" si="6"/>
        <v>680777908</v>
      </c>
      <c r="J36" s="64">
        <f t="shared" si="6"/>
        <v>1895463802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1895463802</v>
      </c>
      <c r="X36" s="64">
        <f t="shared" si="6"/>
        <v>0</v>
      </c>
      <c r="Y36" s="64">
        <f t="shared" si="6"/>
        <v>1895463802</v>
      </c>
      <c r="Z36" s="65">
        <f>+IF(X36&lt;&gt;0,+(Y36/X36)*100,0)</f>
        <v>0</v>
      </c>
      <c r="AA36" s="66">
        <f>SUM(AA32:AA35)</f>
        <v>20322740499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710912000</v>
      </c>
      <c r="D5" s="16">
        <f>SUM(D6:D8)</f>
        <v>0</v>
      </c>
      <c r="E5" s="17">
        <f t="shared" si="0"/>
        <v>1838847000</v>
      </c>
      <c r="F5" s="18">
        <f t="shared" si="0"/>
        <v>1838847000</v>
      </c>
      <c r="G5" s="18">
        <f t="shared" si="0"/>
        <v>-198142</v>
      </c>
      <c r="H5" s="18">
        <f t="shared" si="0"/>
        <v>-1946529</v>
      </c>
      <c r="I5" s="18">
        <f t="shared" si="0"/>
        <v>-2576178</v>
      </c>
      <c r="J5" s="18">
        <f t="shared" si="0"/>
        <v>-4720849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-4720849</v>
      </c>
      <c r="X5" s="18">
        <f t="shared" si="0"/>
        <v>11918000</v>
      </c>
      <c r="Y5" s="18">
        <f t="shared" si="0"/>
        <v>-16638849</v>
      </c>
      <c r="Z5" s="4">
        <f>+IF(X5&lt;&gt;0,+(Y5/X5)*100,0)</f>
        <v>-139.61108407450917</v>
      </c>
      <c r="AA5" s="16">
        <f>SUM(AA6:AA8)</f>
        <v>1838847000</v>
      </c>
    </row>
    <row r="6" spans="1:27" ht="13.5">
      <c r="A6" s="5" t="s">
        <v>32</v>
      </c>
      <c r="B6" s="3"/>
      <c r="C6" s="19">
        <v>38961000</v>
      </c>
      <c r="D6" s="19"/>
      <c r="E6" s="20">
        <v>143880000</v>
      </c>
      <c r="F6" s="21">
        <v>143880000</v>
      </c>
      <c r="G6" s="21"/>
      <c r="H6" s="21">
        <v>-7757</v>
      </c>
      <c r="I6" s="21">
        <v>-477586</v>
      </c>
      <c r="J6" s="21">
        <v>-485343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-485343</v>
      </c>
      <c r="X6" s="21">
        <v>9418000</v>
      </c>
      <c r="Y6" s="21">
        <v>-9903343</v>
      </c>
      <c r="Z6" s="6">
        <v>-105.15</v>
      </c>
      <c r="AA6" s="28">
        <v>143880000</v>
      </c>
    </row>
    <row r="7" spans="1:27" ht="13.5">
      <c r="A7" s="5" t="s">
        <v>33</v>
      </c>
      <c r="B7" s="3"/>
      <c r="C7" s="22">
        <v>4209000</v>
      </c>
      <c r="D7" s="22"/>
      <c r="E7" s="23">
        <v>3199000</v>
      </c>
      <c r="F7" s="24">
        <v>3199000</v>
      </c>
      <c r="G7" s="24">
        <v>-198142</v>
      </c>
      <c r="H7" s="24"/>
      <c r="I7" s="24">
        <v>-6035</v>
      </c>
      <c r="J7" s="24">
        <v>-204177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-204177</v>
      </c>
      <c r="X7" s="24"/>
      <c r="Y7" s="24">
        <v>-204177</v>
      </c>
      <c r="Z7" s="7"/>
      <c r="AA7" s="29">
        <v>3199000</v>
      </c>
    </row>
    <row r="8" spans="1:27" ht="13.5">
      <c r="A8" s="5" t="s">
        <v>34</v>
      </c>
      <c r="B8" s="3"/>
      <c r="C8" s="19">
        <v>667742000</v>
      </c>
      <c r="D8" s="19"/>
      <c r="E8" s="20">
        <v>1691768000</v>
      </c>
      <c r="F8" s="21">
        <v>1691768000</v>
      </c>
      <c r="G8" s="21"/>
      <c r="H8" s="21">
        <v>-1938772</v>
      </c>
      <c r="I8" s="21">
        <v>-2092557</v>
      </c>
      <c r="J8" s="21">
        <v>-4031329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-4031329</v>
      </c>
      <c r="X8" s="21">
        <v>2500000</v>
      </c>
      <c r="Y8" s="21">
        <v>-6531329</v>
      </c>
      <c r="Z8" s="6">
        <v>-261.25</v>
      </c>
      <c r="AA8" s="28">
        <v>1691768000</v>
      </c>
    </row>
    <row r="9" spans="1:27" ht="13.5">
      <c r="A9" s="2" t="s">
        <v>35</v>
      </c>
      <c r="B9" s="3"/>
      <c r="C9" s="16">
        <f aca="true" t="shared" si="1" ref="C9:Y9">SUM(C10:C14)</f>
        <v>1502690000</v>
      </c>
      <c r="D9" s="16">
        <f>SUM(D10:D14)</f>
        <v>0</v>
      </c>
      <c r="E9" s="17">
        <f t="shared" si="1"/>
        <v>2026296000</v>
      </c>
      <c r="F9" s="18">
        <f t="shared" si="1"/>
        <v>2026296000</v>
      </c>
      <c r="G9" s="18">
        <f t="shared" si="1"/>
        <v>47606145</v>
      </c>
      <c r="H9" s="18">
        <f t="shared" si="1"/>
        <v>-39798982</v>
      </c>
      <c r="I9" s="18">
        <f t="shared" si="1"/>
        <v>-52201922</v>
      </c>
      <c r="J9" s="18">
        <f t="shared" si="1"/>
        <v>-44394759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-44394759</v>
      </c>
      <c r="X9" s="18">
        <f t="shared" si="1"/>
        <v>302320000</v>
      </c>
      <c r="Y9" s="18">
        <f t="shared" si="1"/>
        <v>-346714759</v>
      </c>
      <c r="Z9" s="4">
        <f>+IF(X9&lt;&gt;0,+(Y9/X9)*100,0)</f>
        <v>-114.68469138661021</v>
      </c>
      <c r="AA9" s="30">
        <f>SUM(AA10:AA14)</f>
        <v>2026296000</v>
      </c>
    </row>
    <row r="10" spans="1:27" ht="13.5">
      <c r="A10" s="5" t="s">
        <v>36</v>
      </c>
      <c r="B10" s="3"/>
      <c r="C10" s="19">
        <v>31248000</v>
      </c>
      <c r="D10" s="19"/>
      <c r="E10" s="20">
        <v>138536000</v>
      </c>
      <c r="F10" s="21">
        <v>138536000</v>
      </c>
      <c r="G10" s="21">
        <v>3060105</v>
      </c>
      <c r="H10" s="21">
        <v>427631</v>
      </c>
      <c r="I10" s="21">
        <v>-5065949</v>
      </c>
      <c r="J10" s="21">
        <v>-1578213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-1578213</v>
      </c>
      <c r="X10" s="21">
        <v>3175000</v>
      </c>
      <c r="Y10" s="21">
        <v>-4753213</v>
      </c>
      <c r="Z10" s="6">
        <v>-149.71</v>
      </c>
      <c r="AA10" s="28">
        <v>138536000</v>
      </c>
    </row>
    <row r="11" spans="1:27" ht="13.5">
      <c r="A11" s="5" t="s">
        <v>37</v>
      </c>
      <c r="B11" s="3"/>
      <c r="C11" s="19">
        <v>222827000</v>
      </c>
      <c r="D11" s="19"/>
      <c r="E11" s="20">
        <v>166400000</v>
      </c>
      <c r="F11" s="21">
        <v>166400000</v>
      </c>
      <c r="G11" s="21">
        <v>-2136</v>
      </c>
      <c r="H11" s="21">
        <v>-32</v>
      </c>
      <c r="I11" s="21"/>
      <c r="J11" s="21">
        <v>-2168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-2168</v>
      </c>
      <c r="X11" s="21">
        <v>5475000</v>
      </c>
      <c r="Y11" s="21">
        <v>-5477168</v>
      </c>
      <c r="Z11" s="6">
        <v>-100.04</v>
      </c>
      <c r="AA11" s="28">
        <v>166400000</v>
      </c>
    </row>
    <row r="12" spans="1:27" ht="13.5">
      <c r="A12" s="5" t="s">
        <v>38</v>
      </c>
      <c r="B12" s="3"/>
      <c r="C12" s="19">
        <v>43033000</v>
      </c>
      <c r="D12" s="19"/>
      <c r="E12" s="20">
        <v>162800000</v>
      </c>
      <c r="F12" s="21">
        <v>162800000</v>
      </c>
      <c r="G12" s="21">
        <v>7318083</v>
      </c>
      <c r="H12" s="21">
        <v>4356695</v>
      </c>
      <c r="I12" s="21">
        <v>923696</v>
      </c>
      <c r="J12" s="21">
        <v>12598474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12598474</v>
      </c>
      <c r="X12" s="21">
        <v>10950000</v>
      </c>
      <c r="Y12" s="21">
        <v>1648474</v>
      </c>
      <c r="Z12" s="6">
        <v>15.05</v>
      </c>
      <c r="AA12" s="28">
        <v>162800000</v>
      </c>
    </row>
    <row r="13" spans="1:27" ht="13.5">
      <c r="A13" s="5" t="s">
        <v>39</v>
      </c>
      <c r="B13" s="3"/>
      <c r="C13" s="19">
        <v>1161901000</v>
      </c>
      <c r="D13" s="19"/>
      <c r="E13" s="20">
        <v>1473534000</v>
      </c>
      <c r="F13" s="21">
        <v>1473534000</v>
      </c>
      <c r="G13" s="21">
        <v>25025603</v>
      </c>
      <c r="H13" s="21">
        <v>-45936920</v>
      </c>
      <c r="I13" s="21">
        <v>-48888992</v>
      </c>
      <c r="J13" s="21">
        <v>-69800309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-69800309</v>
      </c>
      <c r="X13" s="21">
        <v>237375000</v>
      </c>
      <c r="Y13" s="21">
        <v>-307175309</v>
      </c>
      <c r="Z13" s="6">
        <v>-129.41</v>
      </c>
      <c r="AA13" s="28">
        <v>1473534000</v>
      </c>
    </row>
    <row r="14" spans="1:27" ht="13.5">
      <c r="A14" s="5" t="s">
        <v>40</v>
      </c>
      <c r="B14" s="3"/>
      <c r="C14" s="22">
        <v>43681000</v>
      </c>
      <c r="D14" s="22"/>
      <c r="E14" s="23">
        <v>85026000</v>
      </c>
      <c r="F14" s="24">
        <v>85026000</v>
      </c>
      <c r="G14" s="24">
        <v>12204490</v>
      </c>
      <c r="H14" s="24">
        <v>1353644</v>
      </c>
      <c r="I14" s="24">
        <v>829323</v>
      </c>
      <c r="J14" s="24">
        <v>14387457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14387457</v>
      </c>
      <c r="X14" s="24">
        <v>45345000</v>
      </c>
      <c r="Y14" s="24">
        <v>-30957543</v>
      </c>
      <c r="Z14" s="7">
        <v>-68.27</v>
      </c>
      <c r="AA14" s="29">
        <v>85026000</v>
      </c>
    </row>
    <row r="15" spans="1:27" ht="13.5">
      <c r="A15" s="2" t="s">
        <v>41</v>
      </c>
      <c r="B15" s="8"/>
      <c r="C15" s="16">
        <f aca="true" t="shared" si="2" ref="C15:Y15">SUM(C16:C18)</f>
        <v>1729843000</v>
      </c>
      <c r="D15" s="16">
        <f>SUM(D16:D18)</f>
        <v>0</v>
      </c>
      <c r="E15" s="17">
        <f t="shared" si="2"/>
        <v>3495610000</v>
      </c>
      <c r="F15" s="18">
        <f t="shared" si="2"/>
        <v>3495610000</v>
      </c>
      <c r="G15" s="18">
        <f t="shared" si="2"/>
        <v>401137573</v>
      </c>
      <c r="H15" s="18">
        <f t="shared" si="2"/>
        <v>260940616</v>
      </c>
      <c r="I15" s="18">
        <f t="shared" si="2"/>
        <v>93846814</v>
      </c>
      <c r="J15" s="18">
        <f t="shared" si="2"/>
        <v>755925003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755925003</v>
      </c>
      <c r="X15" s="18">
        <f t="shared" si="2"/>
        <v>235601001</v>
      </c>
      <c r="Y15" s="18">
        <f t="shared" si="2"/>
        <v>520324002</v>
      </c>
      <c r="Z15" s="4">
        <f>+IF(X15&lt;&gt;0,+(Y15/X15)*100,0)</f>
        <v>220.84965674657724</v>
      </c>
      <c r="AA15" s="30">
        <f>SUM(AA16:AA18)</f>
        <v>3495610000</v>
      </c>
    </row>
    <row r="16" spans="1:27" ht="13.5">
      <c r="A16" s="5" t="s">
        <v>42</v>
      </c>
      <c r="B16" s="3"/>
      <c r="C16" s="19">
        <v>286113000</v>
      </c>
      <c r="D16" s="19"/>
      <c r="E16" s="20">
        <v>964908000</v>
      </c>
      <c r="F16" s="21">
        <v>964908000</v>
      </c>
      <c r="G16" s="21">
        <v>71255985</v>
      </c>
      <c r="H16" s="21">
        <v>42073901</v>
      </c>
      <c r="I16" s="21">
        <v>37085945</v>
      </c>
      <c r="J16" s="21">
        <v>150415831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150415831</v>
      </c>
      <c r="X16" s="21">
        <v>21400000</v>
      </c>
      <c r="Y16" s="21">
        <v>129015831</v>
      </c>
      <c r="Z16" s="6">
        <v>602.88</v>
      </c>
      <c r="AA16" s="28">
        <v>964908000</v>
      </c>
    </row>
    <row r="17" spans="1:27" ht="13.5">
      <c r="A17" s="5" t="s">
        <v>43</v>
      </c>
      <c r="B17" s="3"/>
      <c r="C17" s="19">
        <v>1443730000</v>
      </c>
      <c r="D17" s="19"/>
      <c r="E17" s="20">
        <v>2468872000</v>
      </c>
      <c r="F17" s="21">
        <v>2468872000</v>
      </c>
      <c r="G17" s="21">
        <v>305454366</v>
      </c>
      <c r="H17" s="21">
        <v>194439493</v>
      </c>
      <c r="I17" s="21">
        <v>32333647</v>
      </c>
      <c r="J17" s="21">
        <v>532227506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532227506</v>
      </c>
      <c r="X17" s="21">
        <v>207371001</v>
      </c>
      <c r="Y17" s="21">
        <v>324856505</v>
      </c>
      <c r="Z17" s="6">
        <v>156.65</v>
      </c>
      <c r="AA17" s="28">
        <v>2468872000</v>
      </c>
    </row>
    <row r="18" spans="1:27" ht="13.5">
      <c r="A18" s="5" t="s">
        <v>44</v>
      </c>
      <c r="B18" s="3"/>
      <c r="C18" s="19"/>
      <c r="D18" s="19"/>
      <c r="E18" s="20">
        <v>61830000</v>
      </c>
      <c r="F18" s="21">
        <v>61830000</v>
      </c>
      <c r="G18" s="21">
        <v>24427222</v>
      </c>
      <c r="H18" s="21">
        <v>24427222</v>
      </c>
      <c r="I18" s="21">
        <v>24427222</v>
      </c>
      <c r="J18" s="21">
        <v>73281666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73281666</v>
      </c>
      <c r="X18" s="21">
        <v>6830000</v>
      </c>
      <c r="Y18" s="21">
        <v>66451666</v>
      </c>
      <c r="Z18" s="6">
        <v>972.94</v>
      </c>
      <c r="AA18" s="28">
        <v>61830000</v>
      </c>
    </row>
    <row r="19" spans="1:27" ht="13.5">
      <c r="A19" s="2" t="s">
        <v>45</v>
      </c>
      <c r="B19" s="8"/>
      <c r="C19" s="16">
        <f aca="true" t="shared" si="3" ref="C19:Y19">SUM(C20:C23)</f>
        <v>3177857000</v>
      </c>
      <c r="D19" s="16">
        <f>SUM(D20:D23)</f>
        <v>0</v>
      </c>
      <c r="E19" s="17">
        <f t="shared" si="3"/>
        <v>3514397000</v>
      </c>
      <c r="F19" s="18">
        <f t="shared" si="3"/>
        <v>3514397000</v>
      </c>
      <c r="G19" s="18">
        <f t="shared" si="3"/>
        <v>-25918</v>
      </c>
      <c r="H19" s="18">
        <f t="shared" si="3"/>
        <v>-76626</v>
      </c>
      <c r="I19" s="18">
        <f t="shared" si="3"/>
        <v>-164491</v>
      </c>
      <c r="J19" s="18">
        <f t="shared" si="3"/>
        <v>-267035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-267035</v>
      </c>
      <c r="X19" s="18">
        <f t="shared" si="3"/>
        <v>671078000</v>
      </c>
      <c r="Y19" s="18">
        <f t="shared" si="3"/>
        <v>-671345035</v>
      </c>
      <c r="Z19" s="4">
        <f>+IF(X19&lt;&gt;0,+(Y19/X19)*100,0)</f>
        <v>-100.03979194668875</v>
      </c>
      <c r="AA19" s="30">
        <f>SUM(AA20:AA23)</f>
        <v>3514397000</v>
      </c>
    </row>
    <row r="20" spans="1:27" ht="13.5">
      <c r="A20" s="5" t="s">
        <v>46</v>
      </c>
      <c r="B20" s="3"/>
      <c r="C20" s="19">
        <v>2106707000</v>
      </c>
      <c r="D20" s="19"/>
      <c r="E20" s="20">
        <v>2221762000</v>
      </c>
      <c r="F20" s="21">
        <v>2221762000</v>
      </c>
      <c r="G20" s="21">
        <v>-25918</v>
      </c>
      <c r="H20" s="21">
        <v>-76626</v>
      </c>
      <c r="I20" s="21">
        <v>-100759</v>
      </c>
      <c r="J20" s="21">
        <v>-203303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-203303</v>
      </c>
      <c r="X20" s="21">
        <v>624571000</v>
      </c>
      <c r="Y20" s="21">
        <v>-624774303</v>
      </c>
      <c r="Z20" s="6">
        <v>-100.03</v>
      </c>
      <c r="AA20" s="28">
        <v>2221762000</v>
      </c>
    </row>
    <row r="21" spans="1:27" ht="13.5">
      <c r="A21" s="5" t="s">
        <v>47</v>
      </c>
      <c r="B21" s="3"/>
      <c r="C21" s="19">
        <v>962905000</v>
      </c>
      <c r="D21" s="19"/>
      <c r="E21" s="20">
        <v>654951000</v>
      </c>
      <c r="F21" s="21">
        <v>654951000</v>
      </c>
      <c r="G21" s="21"/>
      <c r="H21" s="21"/>
      <c r="I21" s="21">
        <v>-63732</v>
      </c>
      <c r="J21" s="21">
        <v>-63732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-63732</v>
      </c>
      <c r="X21" s="21">
        <v>20404200</v>
      </c>
      <c r="Y21" s="21">
        <v>-20467932</v>
      </c>
      <c r="Z21" s="6">
        <v>-100.31</v>
      </c>
      <c r="AA21" s="28">
        <v>654951000</v>
      </c>
    </row>
    <row r="22" spans="1:27" ht="13.5">
      <c r="A22" s="5" t="s">
        <v>48</v>
      </c>
      <c r="B22" s="3"/>
      <c r="C22" s="22"/>
      <c r="D22" s="22"/>
      <c r="E22" s="23">
        <v>436634000</v>
      </c>
      <c r="F22" s="24">
        <v>436634000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13602800</v>
      </c>
      <c r="Y22" s="24">
        <v>-13602800</v>
      </c>
      <c r="Z22" s="7">
        <v>-100</v>
      </c>
      <c r="AA22" s="29">
        <v>436634000</v>
      </c>
    </row>
    <row r="23" spans="1:27" ht="13.5">
      <c r="A23" s="5" t="s">
        <v>49</v>
      </c>
      <c r="B23" s="3"/>
      <c r="C23" s="19">
        <v>108245000</v>
      </c>
      <c r="D23" s="19"/>
      <c r="E23" s="20">
        <v>201050000</v>
      </c>
      <c r="F23" s="21">
        <v>201050000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12500000</v>
      </c>
      <c r="Y23" s="21">
        <v>-12500000</v>
      </c>
      <c r="Z23" s="6">
        <v>-100</v>
      </c>
      <c r="AA23" s="28">
        <v>201050000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7121302000</v>
      </c>
      <c r="D25" s="51">
        <f>+D5+D9+D15+D19+D24</f>
        <v>0</v>
      </c>
      <c r="E25" s="52">
        <f t="shared" si="4"/>
        <v>10875150000</v>
      </c>
      <c r="F25" s="53">
        <f t="shared" si="4"/>
        <v>10875150000</v>
      </c>
      <c r="G25" s="53">
        <f t="shared" si="4"/>
        <v>448519658</v>
      </c>
      <c r="H25" s="53">
        <f t="shared" si="4"/>
        <v>219118479</v>
      </c>
      <c r="I25" s="53">
        <f t="shared" si="4"/>
        <v>38904223</v>
      </c>
      <c r="J25" s="53">
        <f t="shared" si="4"/>
        <v>706542360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706542360</v>
      </c>
      <c r="X25" s="53">
        <f t="shared" si="4"/>
        <v>1220917001</v>
      </c>
      <c r="Y25" s="53">
        <f t="shared" si="4"/>
        <v>-514374641</v>
      </c>
      <c r="Z25" s="54">
        <f>+IF(X25&lt;&gt;0,+(Y25/X25)*100,0)</f>
        <v>-42.13018907744737</v>
      </c>
      <c r="AA25" s="55">
        <f>+AA5+AA9+AA15+AA19+AA24</f>
        <v>10875150000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2311649000</v>
      </c>
      <c r="D28" s="19"/>
      <c r="E28" s="20">
        <v>2654718000</v>
      </c>
      <c r="F28" s="21">
        <v>2654718000</v>
      </c>
      <c r="G28" s="21">
        <v>346292295</v>
      </c>
      <c r="H28" s="21">
        <v>137838974</v>
      </c>
      <c r="I28" s="21">
        <v>-23727175</v>
      </c>
      <c r="J28" s="21">
        <v>460404094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460404094</v>
      </c>
      <c r="X28" s="21"/>
      <c r="Y28" s="21">
        <v>460404094</v>
      </c>
      <c r="Z28" s="6"/>
      <c r="AA28" s="19">
        <v>2654718000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-1906</v>
      </c>
      <c r="I29" s="21">
        <v>-10143</v>
      </c>
      <c r="J29" s="21">
        <v>-12049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-12049</v>
      </c>
      <c r="X29" s="21"/>
      <c r="Y29" s="21">
        <v>-12049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2311649000</v>
      </c>
      <c r="D32" s="25">
        <f>SUM(D28:D31)</f>
        <v>0</v>
      </c>
      <c r="E32" s="26">
        <f t="shared" si="5"/>
        <v>2654718000</v>
      </c>
      <c r="F32" s="27">
        <f t="shared" si="5"/>
        <v>2654718000</v>
      </c>
      <c r="G32" s="27">
        <f t="shared" si="5"/>
        <v>346292295</v>
      </c>
      <c r="H32" s="27">
        <f t="shared" si="5"/>
        <v>137837068</v>
      </c>
      <c r="I32" s="27">
        <f t="shared" si="5"/>
        <v>-23737318</v>
      </c>
      <c r="J32" s="27">
        <f t="shared" si="5"/>
        <v>460392045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460392045</v>
      </c>
      <c r="X32" s="27">
        <f t="shared" si="5"/>
        <v>0</v>
      </c>
      <c r="Y32" s="27">
        <f t="shared" si="5"/>
        <v>460392045</v>
      </c>
      <c r="Z32" s="13">
        <f>+IF(X32&lt;&gt;0,+(Y32/X32)*100,0)</f>
        <v>0</v>
      </c>
      <c r="AA32" s="31">
        <f>SUM(AA28:AA31)</f>
        <v>2654718000</v>
      </c>
    </row>
    <row r="33" spans="1:27" ht="13.5">
      <c r="A33" s="60" t="s">
        <v>59</v>
      </c>
      <c r="B33" s="3" t="s">
        <v>60</v>
      </c>
      <c r="C33" s="19">
        <v>609393000</v>
      </c>
      <c r="D33" s="19"/>
      <c r="E33" s="20">
        <v>463065000</v>
      </c>
      <c r="F33" s="21">
        <v>463065000</v>
      </c>
      <c r="G33" s="21">
        <v>-28895</v>
      </c>
      <c r="H33" s="21">
        <v>-77013</v>
      </c>
      <c r="I33" s="21">
        <v>-195252</v>
      </c>
      <c r="J33" s="21">
        <v>-301160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-301160</v>
      </c>
      <c r="X33" s="21"/>
      <c r="Y33" s="21">
        <v>-301160</v>
      </c>
      <c r="Z33" s="6"/>
      <c r="AA33" s="28">
        <v>463065000</v>
      </c>
    </row>
    <row r="34" spans="1:27" ht="13.5">
      <c r="A34" s="60" t="s">
        <v>61</v>
      </c>
      <c r="B34" s="3" t="s">
        <v>62</v>
      </c>
      <c r="C34" s="19">
        <v>1189665000</v>
      </c>
      <c r="D34" s="19"/>
      <c r="E34" s="20">
        <v>3276000000</v>
      </c>
      <c r="F34" s="21">
        <v>3276000000</v>
      </c>
      <c r="G34" s="21">
        <v>76168760</v>
      </c>
      <c r="H34" s="21">
        <v>68718470</v>
      </c>
      <c r="I34" s="21">
        <v>73651064</v>
      </c>
      <c r="J34" s="21">
        <v>218538294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218538294</v>
      </c>
      <c r="X34" s="21"/>
      <c r="Y34" s="21">
        <v>218538294</v>
      </c>
      <c r="Z34" s="6"/>
      <c r="AA34" s="28">
        <v>3276000000</v>
      </c>
    </row>
    <row r="35" spans="1:27" ht="13.5">
      <c r="A35" s="60" t="s">
        <v>63</v>
      </c>
      <c r="B35" s="3"/>
      <c r="C35" s="19">
        <v>3010595000</v>
      </c>
      <c r="D35" s="19"/>
      <c r="E35" s="20">
        <v>4481367000</v>
      </c>
      <c r="F35" s="21">
        <v>4481367000</v>
      </c>
      <c r="G35" s="21">
        <v>26087498</v>
      </c>
      <c r="H35" s="21">
        <v>12639954</v>
      </c>
      <c r="I35" s="21">
        <v>-10814271</v>
      </c>
      <c r="J35" s="21">
        <v>27913181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27913181</v>
      </c>
      <c r="X35" s="21"/>
      <c r="Y35" s="21">
        <v>27913181</v>
      </c>
      <c r="Z35" s="6"/>
      <c r="AA35" s="28">
        <v>4481367000</v>
      </c>
    </row>
    <row r="36" spans="1:27" ht="13.5">
      <c r="A36" s="61" t="s">
        <v>64</v>
      </c>
      <c r="B36" s="10"/>
      <c r="C36" s="62">
        <f aca="true" t="shared" si="6" ref="C36:Y36">SUM(C32:C35)</f>
        <v>7121302000</v>
      </c>
      <c r="D36" s="62">
        <f>SUM(D32:D35)</f>
        <v>0</v>
      </c>
      <c r="E36" s="63">
        <f t="shared" si="6"/>
        <v>10875150000</v>
      </c>
      <c r="F36" s="64">
        <f t="shared" si="6"/>
        <v>10875150000</v>
      </c>
      <c r="G36" s="64">
        <f t="shared" si="6"/>
        <v>448519658</v>
      </c>
      <c r="H36" s="64">
        <f t="shared" si="6"/>
        <v>219118479</v>
      </c>
      <c r="I36" s="64">
        <f t="shared" si="6"/>
        <v>38904223</v>
      </c>
      <c r="J36" s="64">
        <f t="shared" si="6"/>
        <v>706542360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706542360</v>
      </c>
      <c r="X36" s="64">
        <f t="shared" si="6"/>
        <v>0</v>
      </c>
      <c r="Y36" s="64">
        <f t="shared" si="6"/>
        <v>706542360</v>
      </c>
      <c r="Z36" s="65">
        <f>+IF(X36&lt;&gt;0,+(Y36/X36)*100,0)</f>
        <v>0</v>
      </c>
      <c r="AA36" s="66">
        <f>SUM(AA32:AA35)</f>
        <v>10875150000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476058855</v>
      </c>
      <c r="D5" s="16">
        <f>SUM(D6:D8)</f>
        <v>0</v>
      </c>
      <c r="E5" s="17">
        <f t="shared" si="0"/>
        <v>336029000</v>
      </c>
      <c r="F5" s="18">
        <f t="shared" si="0"/>
        <v>336029000</v>
      </c>
      <c r="G5" s="18">
        <f t="shared" si="0"/>
        <v>0</v>
      </c>
      <c r="H5" s="18">
        <f t="shared" si="0"/>
        <v>29839367</v>
      </c>
      <c r="I5" s="18">
        <f t="shared" si="0"/>
        <v>48979002</v>
      </c>
      <c r="J5" s="18">
        <f t="shared" si="0"/>
        <v>78818369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78818369</v>
      </c>
      <c r="X5" s="18">
        <f t="shared" si="0"/>
        <v>79950950</v>
      </c>
      <c r="Y5" s="18">
        <f t="shared" si="0"/>
        <v>-1132581</v>
      </c>
      <c r="Z5" s="4">
        <f>+IF(X5&lt;&gt;0,+(Y5/X5)*100,0)</f>
        <v>-1.4165947996865578</v>
      </c>
      <c r="AA5" s="16">
        <f>SUM(AA6:AA8)</f>
        <v>336029000</v>
      </c>
    </row>
    <row r="6" spans="1:27" ht="13.5">
      <c r="A6" s="5" t="s">
        <v>32</v>
      </c>
      <c r="B6" s="3"/>
      <c r="C6" s="19">
        <v>220331461</v>
      </c>
      <c r="D6" s="19"/>
      <c r="E6" s="20">
        <v>187229000</v>
      </c>
      <c r="F6" s="21">
        <v>187229000</v>
      </c>
      <c r="G6" s="21"/>
      <c r="H6" s="21">
        <v>29821516</v>
      </c>
      <c r="I6" s="21">
        <v>31623387</v>
      </c>
      <c r="J6" s="21">
        <v>61444903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61444903</v>
      </c>
      <c r="X6" s="21">
        <v>46195955</v>
      </c>
      <c r="Y6" s="21">
        <v>15248948</v>
      </c>
      <c r="Z6" s="6">
        <v>33.01</v>
      </c>
      <c r="AA6" s="28">
        <v>187229000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255727394</v>
      </c>
      <c r="D8" s="19"/>
      <c r="E8" s="20">
        <v>148800000</v>
      </c>
      <c r="F8" s="21">
        <v>148800000</v>
      </c>
      <c r="G8" s="21"/>
      <c r="H8" s="21">
        <v>17851</v>
      </c>
      <c r="I8" s="21">
        <v>17355615</v>
      </c>
      <c r="J8" s="21">
        <v>17373466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17373466</v>
      </c>
      <c r="X8" s="21">
        <v>33754995</v>
      </c>
      <c r="Y8" s="21">
        <v>-16381529</v>
      </c>
      <c r="Z8" s="6">
        <v>-48.53</v>
      </c>
      <c r="AA8" s="28">
        <v>148800000</v>
      </c>
    </row>
    <row r="9" spans="1:27" ht="13.5">
      <c r="A9" s="2" t="s">
        <v>35</v>
      </c>
      <c r="B9" s="3"/>
      <c r="C9" s="16">
        <f aca="true" t="shared" si="1" ref="C9:Y9">SUM(C10:C14)</f>
        <v>810054347</v>
      </c>
      <c r="D9" s="16">
        <f>SUM(D10:D14)</f>
        <v>0</v>
      </c>
      <c r="E9" s="17">
        <f t="shared" si="1"/>
        <v>1096441520</v>
      </c>
      <c r="F9" s="18">
        <f t="shared" si="1"/>
        <v>1096441520</v>
      </c>
      <c r="G9" s="18">
        <f t="shared" si="1"/>
        <v>3059507</v>
      </c>
      <c r="H9" s="18">
        <f t="shared" si="1"/>
        <v>5190131</v>
      </c>
      <c r="I9" s="18">
        <f t="shared" si="1"/>
        <v>59191937</v>
      </c>
      <c r="J9" s="18">
        <f t="shared" si="1"/>
        <v>67441575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67441575</v>
      </c>
      <c r="X9" s="18">
        <f t="shared" si="1"/>
        <v>129561119</v>
      </c>
      <c r="Y9" s="18">
        <f t="shared" si="1"/>
        <v>-62119544</v>
      </c>
      <c r="Z9" s="4">
        <f>+IF(X9&lt;&gt;0,+(Y9/X9)*100,0)</f>
        <v>-47.94613112287182</v>
      </c>
      <c r="AA9" s="30">
        <f>SUM(AA10:AA14)</f>
        <v>1096441520</v>
      </c>
    </row>
    <row r="10" spans="1:27" ht="13.5">
      <c r="A10" s="5" t="s">
        <v>36</v>
      </c>
      <c r="B10" s="3"/>
      <c r="C10" s="19">
        <v>26188679</v>
      </c>
      <c r="D10" s="19"/>
      <c r="E10" s="20">
        <v>17600000</v>
      </c>
      <c r="F10" s="21">
        <v>17600000</v>
      </c>
      <c r="G10" s="21"/>
      <c r="H10" s="21"/>
      <c r="I10" s="21">
        <v>1999720</v>
      </c>
      <c r="J10" s="21">
        <v>1999720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1999720</v>
      </c>
      <c r="X10" s="21">
        <v>10100000</v>
      </c>
      <c r="Y10" s="21">
        <v>-8100280</v>
      </c>
      <c r="Z10" s="6">
        <v>-80.2</v>
      </c>
      <c r="AA10" s="28">
        <v>17600000</v>
      </c>
    </row>
    <row r="11" spans="1:27" ht="13.5">
      <c r="A11" s="5" t="s">
        <v>37</v>
      </c>
      <c r="B11" s="3"/>
      <c r="C11" s="19">
        <v>230813113</v>
      </c>
      <c r="D11" s="19"/>
      <c r="E11" s="20">
        <v>112000000</v>
      </c>
      <c r="F11" s="21">
        <v>112000000</v>
      </c>
      <c r="G11" s="21">
        <v>126450</v>
      </c>
      <c r="H11" s="21">
        <v>71529</v>
      </c>
      <c r="I11" s="21">
        <v>4100609</v>
      </c>
      <c r="J11" s="21">
        <v>4298588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4298588</v>
      </c>
      <c r="X11" s="21">
        <v>11500000</v>
      </c>
      <c r="Y11" s="21">
        <v>-7201412</v>
      </c>
      <c r="Z11" s="6">
        <v>-62.62</v>
      </c>
      <c r="AA11" s="28">
        <v>112000000</v>
      </c>
    </row>
    <row r="12" spans="1:27" ht="13.5">
      <c r="A12" s="5" t="s">
        <v>38</v>
      </c>
      <c r="B12" s="3"/>
      <c r="C12" s="19">
        <v>68590654</v>
      </c>
      <c r="D12" s="19"/>
      <c r="E12" s="20">
        <v>32036756</v>
      </c>
      <c r="F12" s="21">
        <v>32036756</v>
      </c>
      <c r="G12" s="21">
        <v>2933057</v>
      </c>
      <c r="H12" s="21">
        <v>3162912</v>
      </c>
      <c r="I12" s="21">
        <v>2817398</v>
      </c>
      <c r="J12" s="21">
        <v>8913367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8913367</v>
      </c>
      <c r="X12" s="21">
        <v>12749996</v>
      </c>
      <c r="Y12" s="21">
        <v>-3836629</v>
      </c>
      <c r="Z12" s="6">
        <v>-30.09</v>
      </c>
      <c r="AA12" s="28">
        <v>32036756</v>
      </c>
    </row>
    <row r="13" spans="1:27" ht="13.5">
      <c r="A13" s="5" t="s">
        <v>39</v>
      </c>
      <c r="B13" s="3"/>
      <c r="C13" s="19">
        <v>450138091</v>
      </c>
      <c r="D13" s="19"/>
      <c r="E13" s="20">
        <v>901304764</v>
      </c>
      <c r="F13" s="21">
        <v>901304764</v>
      </c>
      <c r="G13" s="21"/>
      <c r="H13" s="21"/>
      <c r="I13" s="21">
        <v>50274210</v>
      </c>
      <c r="J13" s="21">
        <v>50274210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50274210</v>
      </c>
      <c r="X13" s="21">
        <v>86411125</v>
      </c>
      <c r="Y13" s="21">
        <v>-36136915</v>
      </c>
      <c r="Z13" s="6">
        <v>-41.82</v>
      </c>
      <c r="AA13" s="28">
        <v>901304764</v>
      </c>
    </row>
    <row r="14" spans="1:27" ht="13.5">
      <c r="A14" s="5" t="s">
        <v>40</v>
      </c>
      <c r="B14" s="3"/>
      <c r="C14" s="22">
        <v>34323810</v>
      </c>
      <c r="D14" s="22"/>
      <c r="E14" s="23">
        <v>33500000</v>
      </c>
      <c r="F14" s="24">
        <v>33500000</v>
      </c>
      <c r="G14" s="24"/>
      <c r="H14" s="24">
        <v>1955690</v>
      </c>
      <c r="I14" s="24"/>
      <c r="J14" s="24">
        <v>1955690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1955690</v>
      </c>
      <c r="X14" s="24">
        <v>8799998</v>
      </c>
      <c r="Y14" s="24">
        <v>-6844308</v>
      </c>
      <c r="Z14" s="7">
        <v>-77.78</v>
      </c>
      <c r="AA14" s="29">
        <v>33500000</v>
      </c>
    </row>
    <row r="15" spans="1:27" ht="13.5">
      <c r="A15" s="2" t="s">
        <v>41</v>
      </c>
      <c r="B15" s="8"/>
      <c r="C15" s="16">
        <f aca="true" t="shared" si="2" ref="C15:Y15">SUM(C16:C18)</f>
        <v>1529042356</v>
      </c>
      <c r="D15" s="16">
        <f>SUM(D16:D18)</f>
        <v>0</v>
      </c>
      <c r="E15" s="17">
        <f t="shared" si="2"/>
        <v>1565770000</v>
      </c>
      <c r="F15" s="18">
        <f t="shared" si="2"/>
        <v>1565770000</v>
      </c>
      <c r="G15" s="18">
        <f t="shared" si="2"/>
        <v>1684561</v>
      </c>
      <c r="H15" s="18">
        <f t="shared" si="2"/>
        <v>295530926</v>
      </c>
      <c r="I15" s="18">
        <f t="shared" si="2"/>
        <v>135208671</v>
      </c>
      <c r="J15" s="18">
        <f t="shared" si="2"/>
        <v>432424158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432424158</v>
      </c>
      <c r="X15" s="18">
        <f t="shared" si="2"/>
        <v>229852618</v>
      </c>
      <c r="Y15" s="18">
        <f t="shared" si="2"/>
        <v>202571540</v>
      </c>
      <c r="Z15" s="4">
        <f>+IF(X15&lt;&gt;0,+(Y15/X15)*100,0)</f>
        <v>88.13105622316645</v>
      </c>
      <c r="AA15" s="30">
        <f>SUM(AA16:AA18)</f>
        <v>1565770000</v>
      </c>
    </row>
    <row r="16" spans="1:27" ht="13.5">
      <c r="A16" s="5" t="s">
        <v>42</v>
      </c>
      <c r="B16" s="3"/>
      <c r="C16" s="19">
        <v>2682564</v>
      </c>
      <c r="D16" s="19"/>
      <c r="E16" s="20">
        <v>2800000</v>
      </c>
      <c r="F16" s="21">
        <v>2800000</v>
      </c>
      <c r="G16" s="21"/>
      <c r="H16" s="21">
        <v>41634</v>
      </c>
      <c r="I16" s="21">
        <v>41671</v>
      </c>
      <c r="J16" s="21">
        <v>83305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83305</v>
      </c>
      <c r="X16" s="21">
        <v>500000</v>
      </c>
      <c r="Y16" s="21">
        <v>-416695</v>
      </c>
      <c r="Z16" s="6">
        <v>-83.34</v>
      </c>
      <c r="AA16" s="28">
        <v>2800000</v>
      </c>
    </row>
    <row r="17" spans="1:27" ht="13.5">
      <c r="A17" s="5" t="s">
        <v>43</v>
      </c>
      <c r="B17" s="3"/>
      <c r="C17" s="19">
        <v>1520066018</v>
      </c>
      <c r="D17" s="19"/>
      <c r="E17" s="20">
        <v>1561470000</v>
      </c>
      <c r="F17" s="21">
        <v>1561470000</v>
      </c>
      <c r="G17" s="21">
        <v>1684561</v>
      </c>
      <c r="H17" s="21">
        <v>295489292</v>
      </c>
      <c r="I17" s="21">
        <v>135093056</v>
      </c>
      <c r="J17" s="21">
        <v>432266909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432266909</v>
      </c>
      <c r="X17" s="21">
        <v>229097618</v>
      </c>
      <c r="Y17" s="21">
        <v>203169291</v>
      </c>
      <c r="Z17" s="6">
        <v>88.68</v>
      </c>
      <c r="AA17" s="28">
        <v>1561470000</v>
      </c>
    </row>
    <row r="18" spans="1:27" ht="13.5">
      <c r="A18" s="5" t="s">
        <v>44</v>
      </c>
      <c r="B18" s="3"/>
      <c r="C18" s="19">
        <v>6293774</v>
      </c>
      <c r="D18" s="19"/>
      <c r="E18" s="20">
        <v>1500000</v>
      </c>
      <c r="F18" s="21">
        <v>1500000</v>
      </c>
      <c r="G18" s="21"/>
      <c r="H18" s="21"/>
      <c r="I18" s="21">
        <v>73944</v>
      </c>
      <c r="J18" s="21">
        <v>73944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73944</v>
      </c>
      <c r="X18" s="21">
        <v>255000</v>
      </c>
      <c r="Y18" s="21">
        <v>-181056</v>
      </c>
      <c r="Z18" s="6">
        <v>-71</v>
      </c>
      <c r="AA18" s="28">
        <v>1500000</v>
      </c>
    </row>
    <row r="19" spans="1:27" ht="13.5">
      <c r="A19" s="2" t="s">
        <v>45</v>
      </c>
      <c r="B19" s="8"/>
      <c r="C19" s="16">
        <f aca="true" t="shared" si="3" ref="C19:Y19">SUM(C20:C23)</f>
        <v>1376966786</v>
      </c>
      <c r="D19" s="16">
        <f>SUM(D20:D23)</f>
        <v>0</v>
      </c>
      <c r="E19" s="17">
        <f t="shared" si="3"/>
        <v>1156246236</v>
      </c>
      <c r="F19" s="18">
        <f t="shared" si="3"/>
        <v>1156246236</v>
      </c>
      <c r="G19" s="18">
        <f t="shared" si="3"/>
        <v>6816329</v>
      </c>
      <c r="H19" s="18">
        <f t="shared" si="3"/>
        <v>58672761</v>
      </c>
      <c r="I19" s="18">
        <f t="shared" si="3"/>
        <v>143204848</v>
      </c>
      <c r="J19" s="18">
        <f t="shared" si="3"/>
        <v>208693938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208693938</v>
      </c>
      <c r="X19" s="18">
        <f t="shared" si="3"/>
        <v>308781202</v>
      </c>
      <c r="Y19" s="18">
        <f t="shared" si="3"/>
        <v>-100087264</v>
      </c>
      <c r="Z19" s="4">
        <f>+IF(X19&lt;&gt;0,+(Y19/X19)*100,0)</f>
        <v>-32.413651916543806</v>
      </c>
      <c r="AA19" s="30">
        <f>SUM(AA20:AA23)</f>
        <v>1156246236</v>
      </c>
    </row>
    <row r="20" spans="1:27" ht="13.5">
      <c r="A20" s="5" t="s">
        <v>46</v>
      </c>
      <c r="B20" s="3"/>
      <c r="C20" s="19">
        <v>422955844</v>
      </c>
      <c r="D20" s="19"/>
      <c r="E20" s="20">
        <v>642500000</v>
      </c>
      <c r="F20" s="21">
        <v>642500000</v>
      </c>
      <c r="G20" s="21">
        <v>6816329</v>
      </c>
      <c r="H20" s="21">
        <v>29022054</v>
      </c>
      <c r="I20" s="21">
        <v>69095504</v>
      </c>
      <c r="J20" s="21">
        <v>104933887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104933887</v>
      </c>
      <c r="X20" s="21">
        <v>160374979</v>
      </c>
      <c r="Y20" s="21">
        <v>-55441092</v>
      </c>
      <c r="Z20" s="6">
        <v>-34.57</v>
      </c>
      <c r="AA20" s="28">
        <v>642500000</v>
      </c>
    </row>
    <row r="21" spans="1:27" ht="13.5">
      <c r="A21" s="5" t="s">
        <v>47</v>
      </c>
      <c r="B21" s="3"/>
      <c r="C21" s="19">
        <v>221577672</v>
      </c>
      <c r="D21" s="19"/>
      <c r="E21" s="20">
        <v>149600000</v>
      </c>
      <c r="F21" s="21">
        <v>149600000</v>
      </c>
      <c r="G21" s="21"/>
      <c r="H21" s="21">
        <v>3323264</v>
      </c>
      <c r="I21" s="21">
        <v>19573168</v>
      </c>
      <c r="J21" s="21">
        <v>22896432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22896432</v>
      </c>
      <c r="X21" s="21">
        <v>36199992</v>
      </c>
      <c r="Y21" s="21">
        <v>-13303560</v>
      </c>
      <c r="Z21" s="6">
        <v>-36.75</v>
      </c>
      <c r="AA21" s="28">
        <v>149600000</v>
      </c>
    </row>
    <row r="22" spans="1:27" ht="13.5">
      <c r="A22" s="5" t="s">
        <v>48</v>
      </c>
      <c r="B22" s="3"/>
      <c r="C22" s="22">
        <v>718357848</v>
      </c>
      <c r="D22" s="22"/>
      <c r="E22" s="23">
        <v>349146236</v>
      </c>
      <c r="F22" s="24">
        <v>349146236</v>
      </c>
      <c r="G22" s="24"/>
      <c r="H22" s="24">
        <v>26327443</v>
      </c>
      <c r="I22" s="24">
        <v>54090350</v>
      </c>
      <c r="J22" s="24">
        <v>80417793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80417793</v>
      </c>
      <c r="X22" s="24">
        <v>111706231</v>
      </c>
      <c r="Y22" s="24">
        <v>-31288438</v>
      </c>
      <c r="Z22" s="7">
        <v>-28.01</v>
      </c>
      <c r="AA22" s="29">
        <v>349146236</v>
      </c>
    </row>
    <row r="23" spans="1:27" ht="13.5">
      <c r="A23" s="5" t="s">
        <v>49</v>
      </c>
      <c r="B23" s="3"/>
      <c r="C23" s="19">
        <v>14075422</v>
      </c>
      <c r="D23" s="19"/>
      <c r="E23" s="20">
        <v>15000000</v>
      </c>
      <c r="F23" s="21">
        <v>15000000</v>
      </c>
      <c r="G23" s="21"/>
      <c r="H23" s="21"/>
      <c r="I23" s="21">
        <v>445826</v>
      </c>
      <c r="J23" s="21">
        <v>445826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445826</v>
      </c>
      <c r="X23" s="21">
        <v>500000</v>
      </c>
      <c r="Y23" s="21">
        <v>-54174</v>
      </c>
      <c r="Z23" s="6">
        <v>-10.83</v>
      </c>
      <c r="AA23" s="28">
        <v>15000000</v>
      </c>
    </row>
    <row r="24" spans="1:27" ht="13.5">
      <c r="A24" s="2" t="s">
        <v>50</v>
      </c>
      <c r="B24" s="8"/>
      <c r="C24" s="16">
        <v>36460168</v>
      </c>
      <c r="D24" s="16"/>
      <c r="E24" s="17">
        <v>13500000</v>
      </c>
      <c r="F24" s="18">
        <v>13500000</v>
      </c>
      <c r="G24" s="18">
        <v>29541</v>
      </c>
      <c r="H24" s="18">
        <v>22474</v>
      </c>
      <c r="I24" s="18">
        <v>1098461</v>
      </c>
      <c r="J24" s="18">
        <v>1150476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1150476</v>
      </c>
      <c r="X24" s="18">
        <v>2760000</v>
      </c>
      <c r="Y24" s="18">
        <v>-1609524</v>
      </c>
      <c r="Z24" s="4">
        <v>-58.32</v>
      </c>
      <c r="AA24" s="30">
        <v>13500000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4228582512</v>
      </c>
      <c r="D25" s="51">
        <f>+D5+D9+D15+D19+D24</f>
        <v>0</v>
      </c>
      <c r="E25" s="52">
        <f t="shared" si="4"/>
        <v>4167986756</v>
      </c>
      <c r="F25" s="53">
        <f t="shared" si="4"/>
        <v>4167986756</v>
      </c>
      <c r="G25" s="53">
        <f t="shared" si="4"/>
        <v>11589938</v>
      </c>
      <c r="H25" s="53">
        <f t="shared" si="4"/>
        <v>389255659</v>
      </c>
      <c r="I25" s="53">
        <f t="shared" si="4"/>
        <v>387682919</v>
      </c>
      <c r="J25" s="53">
        <f t="shared" si="4"/>
        <v>788528516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788528516</v>
      </c>
      <c r="X25" s="53">
        <f t="shared" si="4"/>
        <v>750905889</v>
      </c>
      <c r="Y25" s="53">
        <f t="shared" si="4"/>
        <v>37622627</v>
      </c>
      <c r="Z25" s="54">
        <f>+IF(X25&lt;&gt;0,+(Y25/X25)*100,0)</f>
        <v>5.010298567521289</v>
      </c>
      <c r="AA25" s="55">
        <f>+AA5+AA9+AA15+AA19+AA24</f>
        <v>4167986756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2097657610</v>
      </c>
      <c r="D28" s="19"/>
      <c r="E28" s="20">
        <v>2529271000</v>
      </c>
      <c r="F28" s="21">
        <v>2529271000</v>
      </c>
      <c r="G28" s="21">
        <v>6206847</v>
      </c>
      <c r="H28" s="21">
        <v>301808062</v>
      </c>
      <c r="I28" s="21">
        <v>284186856</v>
      </c>
      <c r="J28" s="21">
        <v>592201765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592201765</v>
      </c>
      <c r="X28" s="21"/>
      <c r="Y28" s="21">
        <v>592201765</v>
      </c>
      <c r="Z28" s="6"/>
      <c r="AA28" s="19">
        <v>2529271000</v>
      </c>
    </row>
    <row r="29" spans="1:27" ht="13.5">
      <c r="A29" s="57" t="s">
        <v>55</v>
      </c>
      <c r="B29" s="3"/>
      <c r="C29" s="19">
        <v>17091079</v>
      </c>
      <c r="D29" s="19"/>
      <c r="E29" s="20">
        <v>15129000</v>
      </c>
      <c r="F29" s="21">
        <v>15129000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15129000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2114748689</v>
      </c>
      <c r="D32" s="25">
        <f>SUM(D28:D31)</f>
        <v>0</v>
      </c>
      <c r="E32" s="26">
        <f t="shared" si="5"/>
        <v>2544400000</v>
      </c>
      <c r="F32" s="27">
        <f t="shared" si="5"/>
        <v>2544400000</v>
      </c>
      <c r="G32" s="27">
        <f t="shared" si="5"/>
        <v>6206847</v>
      </c>
      <c r="H32" s="27">
        <f t="shared" si="5"/>
        <v>301808062</v>
      </c>
      <c r="I32" s="27">
        <f t="shared" si="5"/>
        <v>284186856</v>
      </c>
      <c r="J32" s="27">
        <f t="shared" si="5"/>
        <v>592201765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592201765</v>
      </c>
      <c r="X32" s="27">
        <f t="shared" si="5"/>
        <v>0</v>
      </c>
      <c r="Y32" s="27">
        <f t="shared" si="5"/>
        <v>592201765</v>
      </c>
      <c r="Z32" s="13">
        <f>+IF(X32&lt;&gt;0,+(Y32/X32)*100,0)</f>
        <v>0</v>
      </c>
      <c r="AA32" s="31">
        <f>SUM(AA28:AA31)</f>
        <v>2544400000</v>
      </c>
    </row>
    <row r="33" spans="1:27" ht="13.5">
      <c r="A33" s="60" t="s">
        <v>59</v>
      </c>
      <c r="B33" s="3" t="s">
        <v>60</v>
      </c>
      <c r="C33" s="19">
        <v>93818354</v>
      </c>
      <c r="D33" s="19"/>
      <c r="E33" s="20">
        <v>80100000</v>
      </c>
      <c r="F33" s="21">
        <v>80100000</v>
      </c>
      <c r="G33" s="21">
        <v>609482</v>
      </c>
      <c r="H33" s="21">
        <v>2501710</v>
      </c>
      <c r="I33" s="21">
        <v>4411284</v>
      </c>
      <c r="J33" s="21">
        <v>7522476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7522476</v>
      </c>
      <c r="X33" s="21"/>
      <c r="Y33" s="21">
        <v>7522476</v>
      </c>
      <c r="Z33" s="6"/>
      <c r="AA33" s="28">
        <v>80100000</v>
      </c>
    </row>
    <row r="34" spans="1:27" ht="13.5">
      <c r="A34" s="60" t="s">
        <v>61</v>
      </c>
      <c r="B34" s="3" t="s">
        <v>62</v>
      </c>
      <c r="C34" s="19">
        <v>1493166334</v>
      </c>
      <c r="D34" s="19"/>
      <c r="E34" s="20">
        <v>1500000000</v>
      </c>
      <c r="F34" s="21">
        <v>1500000000</v>
      </c>
      <c r="G34" s="21">
        <v>4131060</v>
      </c>
      <c r="H34" s="21">
        <v>84145681</v>
      </c>
      <c r="I34" s="21">
        <v>97130836</v>
      </c>
      <c r="J34" s="21">
        <v>185407577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185407577</v>
      </c>
      <c r="X34" s="21"/>
      <c r="Y34" s="21">
        <v>185407577</v>
      </c>
      <c r="Z34" s="6"/>
      <c r="AA34" s="28">
        <v>1500000000</v>
      </c>
    </row>
    <row r="35" spans="1:27" ht="13.5">
      <c r="A35" s="60" t="s">
        <v>63</v>
      </c>
      <c r="B35" s="3"/>
      <c r="C35" s="19">
        <v>526849135</v>
      </c>
      <c r="D35" s="19"/>
      <c r="E35" s="20">
        <v>43486756</v>
      </c>
      <c r="F35" s="21">
        <v>43486756</v>
      </c>
      <c r="G35" s="21">
        <v>642549</v>
      </c>
      <c r="H35" s="21">
        <v>800204</v>
      </c>
      <c r="I35" s="21">
        <v>1953945</v>
      </c>
      <c r="J35" s="21">
        <v>3396698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3396698</v>
      </c>
      <c r="X35" s="21"/>
      <c r="Y35" s="21">
        <v>3396698</v>
      </c>
      <c r="Z35" s="6"/>
      <c r="AA35" s="28">
        <v>43486756</v>
      </c>
    </row>
    <row r="36" spans="1:27" ht="13.5">
      <c r="A36" s="61" t="s">
        <v>64</v>
      </c>
      <c r="B36" s="10"/>
      <c r="C36" s="62">
        <f aca="true" t="shared" si="6" ref="C36:Y36">SUM(C32:C35)</f>
        <v>4228582512</v>
      </c>
      <c r="D36" s="62">
        <f>SUM(D32:D35)</f>
        <v>0</v>
      </c>
      <c r="E36" s="63">
        <f t="shared" si="6"/>
        <v>4167986756</v>
      </c>
      <c r="F36" s="64">
        <f t="shared" si="6"/>
        <v>4167986756</v>
      </c>
      <c r="G36" s="64">
        <f t="shared" si="6"/>
        <v>11589938</v>
      </c>
      <c r="H36" s="64">
        <f t="shared" si="6"/>
        <v>389255657</v>
      </c>
      <c r="I36" s="64">
        <f t="shared" si="6"/>
        <v>387682921</v>
      </c>
      <c r="J36" s="64">
        <f t="shared" si="6"/>
        <v>788528516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788528516</v>
      </c>
      <c r="X36" s="64">
        <f t="shared" si="6"/>
        <v>0</v>
      </c>
      <c r="Y36" s="64">
        <f t="shared" si="6"/>
        <v>788528516</v>
      </c>
      <c r="Z36" s="65">
        <f>+IF(X36&lt;&gt;0,+(Y36/X36)*100,0)</f>
        <v>0</v>
      </c>
      <c r="AA36" s="66">
        <f>SUM(AA32:AA35)</f>
        <v>4167986756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83432667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40420</v>
      </c>
      <c r="I5" s="18">
        <f t="shared" si="0"/>
        <v>155030</v>
      </c>
      <c r="J5" s="18">
        <f t="shared" si="0"/>
        <v>195450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195450</v>
      </c>
      <c r="X5" s="18">
        <f t="shared" si="0"/>
        <v>1249998</v>
      </c>
      <c r="Y5" s="18">
        <f t="shared" si="0"/>
        <v>-1054548</v>
      </c>
      <c r="Z5" s="4">
        <f>+IF(X5&lt;&gt;0,+(Y5/X5)*100,0)</f>
        <v>-84.36397498235996</v>
      </c>
      <c r="AA5" s="16">
        <f>SUM(AA6:AA8)</f>
        <v>5000000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83432667</v>
      </c>
      <c r="D7" s="22"/>
      <c r="E7" s="23">
        <v>4000000</v>
      </c>
      <c r="F7" s="24">
        <v>4000000</v>
      </c>
      <c r="G7" s="24"/>
      <c r="H7" s="24">
        <v>40420</v>
      </c>
      <c r="I7" s="24">
        <v>155030</v>
      </c>
      <c r="J7" s="24">
        <v>195450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195450</v>
      </c>
      <c r="X7" s="24">
        <v>999999</v>
      </c>
      <c r="Y7" s="24">
        <v>-804549</v>
      </c>
      <c r="Z7" s="7">
        <v>-80.45</v>
      </c>
      <c r="AA7" s="29">
        <v>4000000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249999</v>
      </c>
      <c r="Y8" s="21">
        <v>-249999</v>
      </c>
      <c r="Z8" s="6">
        <v>-100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42320737</v>
      </c>
      <c r="F9" s="18">
        <f t="shared" si="1"/>
        <v>42320737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10377471</v>
      </c>
      <c r="Y9" s="18">
        <f t="shared" si="1"/>
        <v>-10377471</v>
      </c>
      <c r="Z9" s="4">
        <f>+IF(X9&lt;&gt;0,+(Y9/X9)*100,0)</f>
        <v>-100</v>
      </c>
      <c r="AA9" s="30">
        <f>SUM(AA10:AA14)</f>
        <v>42320737</v>
      </c>
    </row>
    <row r="10" spans="1:27" ht="13.5">
      <c r="A10" s="5" t="s">
        <v>36</v>
      </c>
      <c r="B10" s="3"/>
      <c r="C10" s="19"/>
      <c r="D10" s="19"/>
      <c r="E10" s="20">
        <v>8813577</v>
      </c>
      <c r="F10" s="21">
        <v>8813577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1910001</v>
      </c>
      <c r="Y10" s="21">
        <v>-1910001</v>
      </c>
      <c r="Z10" s="6">
        <v>-100</v>
      </c>
      <c r="AA10" s="28">
        <v>8813577</v>
      </c>
    </row>
    <row r="11" spans="1:27" ht="13.5">
      <c r="A11" s="5" t="s">
        <v>37</v>
      </c>
      <c r="B11" s="3"/>
      <c r="C11" s="19"/>
      <c r="D11" s="19"/>
      <c r="E11" s="20">
        <v>32012160</v>
      </c>
      <c r="F11" s="21">
        <v>32012160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6744789</v>
      </c>
      <c r="Y11" s="21">
        <v>-6744789</v>
      </c>
      <c r="Z11" s="6">
        <v>-100</v>
      </c>
      <c r="AA11" s="28">
        <v>32012160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1625001</v>
      </c>
      <c r="Y12" s="21">
        <v>-1625001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1495000</v>
      </c>
      <c r="F14" s="24">
        <v>1495000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97680</v>
      </c>
      <c r="Y14" s="24">
        <v>-97680</v>
      </c>
      <c r="Z14" s="7">
        <v>-100</v>
      </c>
      <c r="AA14" s="29">
        <v>1495000</v>
      </c>
    </row>
    <row r="15" spans="1:27" ht="13.5">
      <c r="A15" s="2" t="s">
        <v>41</v>
      </c>
      <c r="B15" s="8"/>
      <c r="C15" s="16">
        <f aca="true" t="shared" si="2" ref="C15:Y15">SUM(C16:C18)</f>
        <v>99625665</v>
      </c>
      <c r="D15" s="16">
        <f>SUM(D16:D18)</f>
        <v>0</v>
      </c>
      <c r="E15" s="17">
        <f t="shared" si="2"/>
        <v>132729609</v>
      </c>
      <c r="F15" s="18">
        <f t="shared" si="2"/>
        <v>132729609</v>
      </c>
      <c r="G15" s="18">
        <f t="shared" si="2"/>
        <v>0</v>
      </c>
      <c r="H15" s="18">
        <f t="shared" si="2"/>
        <v>19218462</v>
      </c>
      <c r="I15" s="18">
        <f t="shared" si="2"/>
        <v>13194269</v>
      </c>
      <c r="J15" s="18">
        <f t="shared" si="2"/>
        <v>32412731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32412731</v>
      </c>
      <c r="X15" s="18">
        <f t="shared" si="2"/>
        <v>12616113</v>
      </c>
      <c r="Y15" s="18">
        <f t="shared" si="2"/>
        <v>19796618</v>
      </c>
      <c r="Z15" s="4">
        <f>+IF(X15&lt;&gt;0,+(Y15/X15)*100,0)</f>
        <v>156.91535102768975</v>
      </c>
      <c r="AA15" s="30">
        <f>SUM(AA16:AA18)</f>
        <v>132729609</v>
      </c>
    </row>
    <row r="16" spans="1:27" ht="13.5">
      <c r="A16" s="5" t="s">
        <v>42</v>
      </c>
      <c r="B16" s="3"/>
      <c r="C16" s="19">
        <v>99625665</v>
      </c>
      <c r="D16" s="19"/>
      <c r="E16" s="20">
        <v>5500000</v>
      </c>
      <c r="F16" s="21">
        <v>5500000</v>
      </c>
      <c r="G16" s="21"/>
      <c r="H16" s="21">
        <v>19218462</v>
      </c>
      <c r="I16" s="21">
        <v>13194269</v>
      </c>
      <c r="J16" s="21">
        <v>32412731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32412731</v>
      </c>
      <c r="X16" s="21">
        <v>2250000</v>
      </c>
      <c r="Y16" s="21">
        <v>30162731</v>
      </c>
      <c r="Z16" s="6">
        <v>1340.57</v>
      </c>
      <c r="AA16" s="28">
        <v>5500000</v>
      </c>
    </row>
    <row r="17" spans="1:27" ht="13.5">
      <c r="A17" s="5" t="s">
        <v>43</v>
      </c>
      <c r="B17" s="3"/>
      <c r="C17" s="19"/>
      <c r="D17" s="19"/>
      <c r="E17" s="20">
        <v>127229609</v>
      </c>
      <c r="F17" s="21">
        <v>127229609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10366113</v>
      </c>
      <c r="Y17" s="21">
        <v>-10366113</v>
      </c>
      <c r="Z17" s="6">
        <v>-100</v>
      </c>
      <c r="AA17" s="28">
        <v>127229609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-1148834</v>
      </c>
      <c r="D19" s="16">
        <f>SUM(D20:D23)</f>
        <v>0</v>
      </c>
      <c r="E19" s="17">
        <f t="shared" si="3"/>
        <v>228375000</v>
      </c>
      <c r="F19" s="18">
        <f t="shared" si="3"/>
        <v>228375000</v>
      </c>
      <c r="G19" s="18">
        <f t="shared" si="3"/>
        <v>119352</v>
      </c>
      <c r="H19" s="18">
        <f t="shared" si="3"/>
        <v>0</v>
      </c>
      <c r="I19" s="18">
        <f t="shared" si="3"/>
        <v>0</v>
      </c>
      <c r="J19" s="18">
        <f t="shared" si="3"/>
        <v>119352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119352</v>
      </c>
      <c r="X19" s="18">
        <f t="shared" si="3"/>
        <v>75120864</v>
      </c>
      <c r="Y19" s="18">
        <f t="shared" si="3"/>
        <v>-75001512</v>
      </c>
      <c r="Z19" s="4">
        <f>+IF(X19&lt;&gt;0,+(Y19/X19)*100,0)</f>
        <v>-99.84112003823599</v>
      </c>
      <c r="AA19" s="30">
        <f>SUM(AA20:AA23)</f>
        <v>228375000</v>
      </c>
    </row>
    <row r="20" spans="1:27" ht="13.5">
      <c r="A20" s="5" t="s">
        <v>46</v>
      </c>
      <c r="B20" s="3"/>
      <c r="C20" s="19">
        <v>-1148834</v>
      </c>
      <c r="D20" s="19"/>
      <c r="E20" s="20">
        <v>83900000</v>
      </c>
      <c r="F20" s="21">
        <v>83900000</v>
      </c>
      <c r="G20" s="21">
        <v>119352</v>
      </c>
      <c r="H20" s="21"/>
      <c r="I20" s="21"/>
      <c r="J20" s="21">
        <v>119352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119352</v>
      </c>
      <c r="X20" s="21">
        <v>20975001</v>
      </c>
      <c r="Y20" s="21">
        <v>-20855649</v>
      </c>
      <c r="Z20" s="6">
        <v>-99.43</v>
      </c>
      <c r="AA20" s="28">
        <v>83900000</v>
      </c>
    </row>
    <row r="21" spans="1:27" ht="13.5">
      <c r="A21" s="5" t="s">
        <v>47</v>
      </c>
      <c r="B21" s="3"/>
      <c r="C21" s="19"/>
      <c r="D21" s="19"/>
      <c r="E21" s="20">
        <v>4550000</v>
      </c>
      <c r="F21" s="21">
        <v>4550000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10725000</v>
      </c>
      <c r="Y21" s="21">
        <v>-10725000</v>
      </c>
      <c r="Z21" s="6">
        <v>-100</v>
      </c>
      <c r="AA21" s="28">
        <v>4550000</v>
      </c>
    </row>
    <row r="22" spans="1:27" ht="13.5">
      <c r="A22" s="5" t="s">
        <v>48</v>
      </c>
      <c r="B22" s="3"/>
      <c r="C22" s="22"/>
      <c r="D22" s="22"/>
      <c r="E22" s="23">
        <v>138520000</v>
      </c>
      <c r="F22" s="24">
        <v>138520000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35837499</v>
      </c>
      <c r="Y22" s="24">
        <v>-35837499</v>
      </c>
      <c r="Z22" s="7">
        <v>-100</v>
      </c>
      <c r="AA22" s="29">
        <v>138520000</v>
      </c>
    </row>
    <row r="23" spans="1:27" ht="13.5">
      <c r="A23" s="5" t="s">
        <v>49</v>
      </c>
      <c r="B23" s="3"/>
      <c r="C23" s="19"/>
      <c r="D23" s="19"/>
      <c r="E23" s="20">
        <v>1405000</v>
      </c>
      <c r="F23" s="21">
        <v>1405000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7583364</v>
      </c>
      <c r="Y23" s="21">
        <v>-7583364</v>
      </c>
      <c r="Z23" s="6">
        <v>-100</v>
      </c>
      <c r="AA23" s="28">
        <v>1405000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181909498</v>
      </c>
      <c r="D25" s="51">
        <f>+D5+D9+D15+D19+D24</f>
        <v>0</v>
      </c>
      <c r="E25" s="52">
        <f t="shared" si="4"/>
        <v>408425346</v>
      </c>
      <c r="F25" s="53">
        <f t="shared" si="4"/>
        <v>408425346</v>
      </c>
      <c r="G25" s="53">
        <f t="shared" si="4"/>
        <v>119352</v>
      </c>
      <c r="H25" s="53">
        <f t="shared" si="4"/>
        <v>19258882</v>
      </c>
      <c r="I25" s="53">
        <f t="shared" si="4"/>
        <v>13349299</v>
      </c>
      <c r="J25" s="53">
        <f t="shared" si="4"/>
        <v>32727533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32727533</v>
      </c>
      <c r="X25" s="53">
        <f t="shared" si="4"/>
        <v>99364446</v>
      </c>
      <c r="Y25" s="53">
        <f t="shared" si="4"/>
        <v>-66636913</v>
      </c>
      <c r="Z25" s="54">
        <f>+IF(X25&lt;&gt;0,+(Y25/X25)*100,0)</f>
        <v>-67.06313543981315</v>
      </c>
      <c r="AA25" s="55">
        <f>+AA5+AA9+AA15+AA19+AA24</f>
        <v>408425346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54157662</v>
      </c>
      <c r="D28" s="19"/>
      <c r="E28" s="20">
        <v>265150651</v>
      </c>
      <c r="F28" s="21">
        <v>265150651</v>
      </c>
      <c r="G28" s="21"/>
      <c r="H28" s="21">
        <v>12938894</v>
      </c>
      <c r="I28" s="21">
        <v>13027364</v>
      </c>
      <c r="J28" s="21">
        <v>25966258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25966258</v>
      </c>
      <c r="X28" s="21"/>
      <c r="Y28" s="21">
        <v>25966258</v>
      </c>
      <c r="Z28" s="6"/>
      <c r="AA28" s="19">
        <v>265150651</v>
      </c>
    </row>
    <row r="29" spans="1:27" ht="13.5">
      <c r="A29" s="57" t="s">
        <v>55</v>
      </c>
      <c r="B29" s="3"/>
      <c r="C29" s="19">
        <v>5846859</v>
      </c>
      <c r="D29" s="19"/>
      <c r="E29" s="20">
        <v>1819450</v>
      </c>
      <c r="F29" s="21">
        <v>1819450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1819450</v>
      </c>
    </row>
    <row r="30" spans="1:27" ht="13.5">
      <c r="A30" s="57" t="s">
        <v>56</v>
      </c>
      <c r="B30" s="3"/>
      <c r="C30" s="22"/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8" t="s">
        <v>57</v>
      </c>
      <c r="B31" s="3"/>
      <c r="C31" s="19"/>
      <c r="D31" s="19"/>
      <c r="E31" s="20">
        <v>300000</v>
      </c>
      <c r="F31" s="21">
        <v>300000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300000</v>
      </c>
    </row>
    <row r="32" spans="1:27" ht="13.5">
      <c r="A32" s="59" t="s">
        <v>58</v>
      </c>
      <c r="B32" s="3"/>
      <c r="C32" s="25">
        <f aca="true" t="shared" si="5" ref="C32:Y32">SUM(C28:C31)</f>
        <v>60004521</v>
      </c>
      <c r="D32" s="25">
        <f>SUM(D28:D31)</f>
        <v>0</v>
      </c>
      <c r="E32" s="26">
        <f t="shared" si="5"/>
        <v>269974228</v>
      </c>
      <c r="F32" s="27">
        <f t="shared" si="5"/>
        <v>269974228</v>
      </c>
      <c r="G32" s="27">
        <f t="shared" si="5"/>
        <v>0</v>
      </c>
      <c r="H32" s="27">
        <f t="shared" si="5"/>
        <v>12938894</v>
      </c>
      <c r="I32" s="27">
        <f t="shared" si="5"/>
        <v>13027364</v>
      </c>
      <c r="J32" s="27">
        <f t="shared" si="5"/>
        <v>25966258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25966258</v>
      </c>
      <c r="X32" s="27">
        <f t="shared" si="5"/>
        <v>0</v>
      </c>
      <c r="Y32" s="27">
        <f t="shared" si="5"/>
        <v>25966258</v>
      </c>
      <c r="Z32" s="13">
        <f>+IF(X32&lt;&gt;0,+(Y32/X32)*100,0)</f>
        <v>0</v>
      </c>
      <c r="AA32" s="31">
        <f>SUM(AA28:AA31)</f>
        <v>269974228</v>
      </c>
    </row>
    <row r="33" spans="1:27" ht="13.5">
      <c r="A33" s="60" t="s">
        <v>59</v>
      </c>
      <c r="B33" s="3" t="s">
        <v>60</v>
      </c>
      <c r="C33" s="19">
        <v>81851117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40053859</v>
      </c>
      <c r="D35" s="19"/>
      <c r="E35" s="20">
        <v>138451120</v>
      </c>
      <c r="F35" s="21">
        <v>138451120</v>
      </c>
      <c r="G35" s="21">
        <v>119352</v>
      </c>
      <c r="H35" s="21">
        <v>6319988</v>
      </c>
      <c r="I35" s="21">
        <v>321935</v>
      </c>
      <c r="J35" s="21">
        <v>6761275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6761275</v>
      </c>
      <c r="X35" s="21"/>
      <c r="Y35" s="21">
        <v>6761275</v>
      </c>
      <c r="Z35" s="6"/>
      <c r="AA35" s="28">
        <v>138451120</v>
      </c>
    </row>
    <row r="36" spans="1:27" ht="13.5">
      <c r="A36" s="61" t="s">
        <v>64</v>
      </c>
      <c r="B36" s="10"/>
      <c r="C36" s="62">
        <f aca="true" t="shared" si="6" ref="C36:Y36">SUM(C32:C35)</f>
        <v>181909497</v>
      </c>
      <c r="D36" s="62">
        <f>SUM(D32:D35)</f>
        <v>0</v>
      </c>
      <c r="E36" s="63">
        <f t="shared" si="6"/>
        <v>408425348</v>
      </c>
      <c r="F36" s="64">
        <f t="shared" si="6"/>
        <v>408425348</v>
      </c>
      <c r="G36" s="64">
        <f t="shared" si="6"/>
        <v>119352</v>
      </c>
      <c r="H36" s="64">
        <f t="shared" si="6"/>
        <v>19258882</v>
      </c>
      <c r="I36" s="64">
        <f t="shared" si="6"/>
        <v>13349299</v>
      </c>
      <c r="J36" s="64">
        <f t="shared" si="6"/>
        <v>32727533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32727533</v>
      </c>
      <c r="X36" s="64">
        <f t="shared" si="6"/>
        <v>0</v>
      </c>
      <c r="Y36" s="64">
        <f t="shared" si="6"/>
        <v>32727533</v>
      </c>
      <c r="Z36" s="65">
        <f>+IF(X36&lt;&gt;0,+(Y36/X36)*100,0)</f>
        <v>0</v>
      </c>
      <c r="AA36" s="66">
        <f>SUM(AA32:AA35)</f>
        <v>408425348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13496393</v>
      </c>
      <c r="D5" s="16">
        <f>SUM(D6:D8)</f>
        <v>0</v>
      </c>
      <c r="E5" s="17">
        <f t="shared" si="0"/>
        <v>2553000</v>
      </c>
      <c r="F5" s="18">
        <f t="shared" si="0"/>
        <v>2553000</v>
      </c>
      <c r="G5" s="18">
        <f t="shared" si="0"/>
        <v>31437</v>
      </c>
      <c r="H5" s="18">
        <f t="shared" si="0"/>
        <v>224237</v>
      </c>
      <c r="I5" s="18">
        <f t="shared" si="0"/>
        <v>140821</v>
      </c>
      <c r="J5" s="18">
        <f t="shared" si="0"/>
        <v>396495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396495</v>
      </c>
      <c r="X5" s="18">
        <f t="shared" si="0"/>
        <v>720000</v>
      </c>
      <c r="Y5" s="18">
        <f t="shared" si="0"/>
        <v>-323505</v>
      </c>
      <c r="Z5" s="4">
        <f>+IF(X5&lt;&gt;0,+(Y5/X5)*100,0)</f>
        <v>-44.93125</v>
      </c>
      <c r="AA5" s="16">
        <f>SUM(AA6:AA8)</f>
        <v>2553000</v>
      </c>
    </row>
    <row r="6" spans="1:27" ht="13.5">
      <c r="A6" s="5" t="s">
        <v>32</v>
      </c>
      <c r="B6" s="3"/>
      <c r="C6" s="19">
        <v>630688</v>
      </c>
      <c r="D6" s="19"/>
      <c r="E6" s="20">
        <v>265000</v>
      </c>
      <c r="F6" s="21">
        <v>265000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250000</v>
      </c>
      <c r="Y6" s="21">
        <v>-250000</v>
      </c>
      <c r="Z6" s="6">
        <v>-100</v>
      </c>
      <c r="AA6" s="28">
        <v>265000</v>
      </c>
    </row>
    <row r="7" spans="1:27" ht="13.5">
      <c r="A7" s="5" t="s">
        <v>33</v>
      </c>
      <c r="B7" s="3"/>
      <c r="C7" s="22">
        <v>214446</v>
      </c>
      <c r="D7" s="22"/>
      <c r="E7" s="23">
        <v>140000</v>
      </c>
      <c r="F7" s="24">
        <v>140000</v>
      </c>
      <c r="G7" s="24"/>
      <c r="H7" s="24"/>
      <c r="I7" s="24">
        <v>10868</v>
      </c>
      <c r="J7" s="24">
        <v>10868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10868</v>
      </c>
      <c r="X7" s="24">
        <v>60000</v>
      </c>
      <c r="Y7" s="24">
        <v>-49132</v>
      </c>
      <c r="Z7" s="7">
        <v>-81.89</v>
      </c>
      <c r="AA7" s="29">
        <v>140000</v>
      </c>
    </row>
    <row r="8" spans="1:27" ht="13.5">
      <c r="A8" s="5" t="s">
        <v>34</v>
      </c>
      <c r="B8" s="3"/>
      <c r="C8" s="19">
        <v>12651259</v>
      </c>
      <c r="D8" s="19"/>
      <c r="E8" s="20">
        <v>2148000</v>
      </c>
      <c r="F8" s="21">
        <v>2148000</v>
      </c>
      <c r="G8" s="21">
        <v>31437</v>
      </c>
      <c r="H8" s="21">
        <v>224237</v>
      </c>
      <c r="I8" s="21">
        <v>129953</v>
      </c>
      <c r="J8" s="21">
        <v>385627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385627</v>
      </c>
      <c r="X8" s="21">
        <v>410000</v>
      </c>
      <c r="Y8" s="21">
        <v>-24373</v>
      </c>
      <c r="Z8" s="6">
        <v>-5.94</v>
      </c>
      <c r="AA8" s="28">
        <v>2148000</v>
      </c>
    </row>
    <row r="9" spans="1:27" ht="13.5">
      <c r="A9" s="2" t="s">
        <v>35</v>
      </c>
      <c r="B9" s="3"/>
      <c r="C9" s="16">
        <f aca="true" t="shared" si="1" ref="C9:Y9">SUM(C10:C14)</f>
        <v>11376137</v>
      </c>
      <c r="D9" s="16">
        <f>SUM(D10:D14)</f>
        <v>0</v>
      </c>
      <c r="E9" s="17">
        <f t="shared" si="1"/>
        <v>14150000</v>
      </c>
      <c r="F9" s="18">
        <f t="shared" si="1"/>
        <v>14150000</v>
      </c>
      <c r="G9" s="18">
        <f t="shared" si="1"/>
        <v>0</v>
      </c>
      <c r="H9" s="18">
        <f t="shared" si="1"/>
        <v>2903826</v>
      </c>
      <c r="I9" s="18">
        <f t="shared" si="1"/>
        <v>3608226</v>
      </c>
      <c r="J9" s="18">
        <f t="shared" si="1"/>
        <v>6512052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6512052</v>
      </c>
      <c r="X9" s="18">
        <f t="shared" si="1"/>
        <v>9004000</v>
      </c>
      <c r="Y9" s="18">
        <f t="shared" si="1"/>
        <v>-2491948</v>
      </c>
      <c r="Z9" s="4">
        <f>+IF(X9&lt;&gt;0,+(Y9/X9)*100,0)</f>
        <v>-27.67601066192803</v>
      </c>
      <c r="AA9" s="30">
        <f>SUM(AA10:AA14)</f>
        <v>14150000</v>
      </c>
    </row>
    <row r="10" spans="1:27" ht="13.5">
      <c r="A10" s="5" t="s">
        <v>36</v>
      </c>
      <c r="B10" s="3"/>
      <c r="C10" s="19">
        <v>5825875</v>
      </c>
      <c r="D10" s="19"/>
      <c r="E10" s="20">
        <v>4220000</v>
      </c>
      <c r="F10" s="21">
        <v>4220000</v>
      </c>
      <c r="G10" s="21"/>
      <c r="H10" s="21">
        <v>1118</v>
      </c>
      <c r="I10" s="21">
        <v>-559</v>
      </c>
      <c r="J10" s="21">
        <v>559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559</v>
      </c>
      <c r="X10" s="21">
        <v>2980000</v>
      </c>
      <c r="Y10" s="21">
        <v>-2979441</v>
      </c>
      <c r="Z10" s="6">
        <v>-99.98</v>
      </c>
      <c r="AA10" s="28">
        <v>4220000</v>
      </c>
    </row>
    <row r="11" spans="1:27" ht="13.5">
      <c r="A11" s="5" t="s">
        <v>37</v>
      </c>
      <c r="B11" s="3"/>
      <c r="C11" s="19">
        <v>4343333</v>
      </c>
      <c r="D11" s="19"/>
      <c r="E11" s="20">
        <v>7824000</v>
      </c>
      <c r="F11" s="21">
        <v>7824000</v>
      </c>
      <c r="G11" s="21"/>
      <c r="H11" s="21">
        <v>2902708</v>
      </c>
      <c r="I11" s="21">
        <v>3019059</v>
      </c>
      <c r="J11" s="21">
        <v>5921767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5921767</v>
      </c>
      <c r="X11" s="21">
        <v>4824000</v>
      </c>
      <c r="Y11" s="21">
        <v>1097767</v>
      </c>
      <c r="Z11" s="6">
        <v>22.76</v>
      </c>
      <c r="AA11" s="28">
        <v>7824000</v>
      </c>
    </row>
    <row r="12" spans="1:27" ht="13.5">
      <c r="A12" s="5" t="s">
        <v>38</v>
      </c>
      <c r="B12" s="3"/>
      <c r="C12" s="19">
        <v>1206929</v>
      </c>
      <c r="D12" s="19"/>
      <c r="E12" s="20">
        <v>2106000</v>
      </c>
      <c r="F12" s="21">
        <v>2106000</v>
      </c>
      <c r="G12" s="21"/>
      <c r="H12" s="21"/>
      <c r="I12" s="21">
        <v>589726</v>
      </c>
      <c r="J12" s="21">
        <v>589726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589726</v>
      </c>
      <c r="X12" s="21">
        <v>1200000</v>
      </c>
      <c r="Y12" s="21">
        <v>-610274</v>
      </c>
      <c r="Z12" s="6">
        <v>-50.86</v>
      </c>
      <c r="AA12" s="28">
        <v>2106000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16368864</v>
      </c>
      <c r="D15" s="16">
        <f>SUM(D16:D18)</f>
        <v>0</v>
      </c>
      <c r="E15" s="17">
        <f t="shared" si="2"/>
        <v>12577000</v>
      </c>
      <c r="F15" s="18">
        <f t="shared" si="2"/>
        <v>12577000</v>
      </c>
      <c r="G15" s="18">
        <f t="shared" si="2"/>
        <v>0</v>
      </c>
      <c r="H15" s="18">
        <f t="shared" si="2"/>
        <v>3393075</v>
      </c>
      <c r="I15" s="18">
        <f t="shared" si="2"/>
        <v>2828387</v>
      </c>
      <c r="J15" s="18">
        <f t="shared" si="2"/>
        <v>6221462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6221462</v>
      </c>
      <c r="X15" s="18">
        <f t="shared" si="2"/>
        <v>2767000</v>
      </c>
      <c r="Y15" s="18">
        <f t="shared" si="2"/>
        <v>3454462</v>
      </c>
      <c r="Z15" s="4">
        <f>+IF(X15&lt;&gt;0,+(Y15/X15)*100,0)</f>
        <v>124.84503071919046</v>
      </c>
      <c r="AA15" s="30">
        <f>SUM(AA16:AA18)</f>
        <v>12577000</v>
      </c>
    </row>
    <row r="16" spans="1:27" ht="13.5">
      <c r="A16" s="5" t="s">
        <v>42</v>
      </c>
      <c r="B16" s="3"/>
      <c r="C16" s="19">
        <v>36214</v>
      </c>
      <c r="D16" s="19"/>
      <c r="E16" s="20">
        <v>125000</v>
      </c>
      <c r="F16" s="21">
        <v>125000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125000</v>
      </c>
    </row>
    <row r="17" spans="1:27" ht="13.5">
      <c r="A17" s="5" t="s">
        <v>43</v>
      </c>
      <c r="B17" s="3"/>
      <c r="C17" s="19">
        <v>16332650</v>
      </c>
      <c r="D17" s="19"/>
      <c r="E17" s="20">
        <v>12452000</v>
      </c>
      <c r="F17" s="21">
        <v>12452000</v>
      </c>
      <c r="G17" s="21"/>
      <c r="H17" s="21">
        <v>3393075</v>
      </c>
      <c r="I17" s="21">
        <v>2828387</v>
      </c>
      <c r="J17" s="21">
        <v>6221462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6221462</v>
      </c>
      <c r="X17" s="21">
        <v>2767000</v>
      </c>
      <c r="Y17" s="21">
        <v>3454462</v>
      </c>
      <c r="Z17" s="6">
        <v>124.85</v>
      </c>
      <c r="AA17" s="28">
        <v>12452000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44720369</v>
      </c>
      <c r="D19" s="16">
        <f>SUM(D20:D23)</f>
        <v>0</v>
      </c>
      <c r="E19" s="17">
        <f t="shared" si="3"/>
        <v>53111545</v>
      </c>
      <c r="F19" s="18">
        <f t="shared" si="3"/>
        <v>53111545</v>
      </c>
      <c r="G19" s="18">
        <f t="shared" si="3"/>
        <v>131900</v>
      </c>
      <c r="H19" s="18">
        <f t="shared" si="3"/>
        <v>2526888</v>
      </c>
      <c r="I19" s="18">
        <f t="shared" si="3"/>
        <v>2735693</v>
      </c>
      <c r="J19" s="18">
        <f t="shared" si="3"/>
        <v>5394481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5394481</v>
      </c>
      <c r="X19" s="18">
        <f t="shared" si="3"/>
        <v>11756545</v>
      </c>
      <c r="Y19" s="18">
        <f t="shared" si="3"/>
        <v>-6362064</v>
      </c>
      <c r="Z19" s="4">
        <f>+IF(X19&lt;&gt;0,+(Y19/X19)*100,0)</f>
        <v>-54.11508227970037</v>
      </c>
      <c r="AA19" s="30">
        <f>SUM(AA20:AA23)</f>
        <v>53111545</v>
      </c>
    </row>
    <row r="20" spans="1:27" ht="13.5">
      <c r="A20" s="5" t="s">
        <v>46</v>
      </c>
      <c r="B20" s="3"/>
      <c r="C20" s="19">
        <v>20717174</v>
      </c>
      <c r="D20" s="19"/>
      <c r="E20" s="20">
        <v>20680000</v>
      </c>
      <c r="F20" s="21">
        <v>20680000</v>
      </c>
      <c r="G20" s="21">
        <v>131900</v>
      </c>
      <c r="H20" s="21">
        <v>1330207</v>
      </c>
      <c r="I20" s="21">
        <v>102748</v>
      </c>
      <c r="J20" s="21">
        <v>1564855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1564855</v>
      </c>
      <c r="X20" s="21">
        <v>4600000</v>
      </c>
      <c r="Y20" s="21">
        <v>-3035145</v>
      </c>
      <c r="Z20" s="6">
        <v>-65.98</v>
      </c>
      <c r="AA20" s="28">
        <v>20680000</v>
      </c>
    </row>
    <row r="21" spans="1:27" ht="13.5">
      <c r="A21" s="5" t="s">
        <v>47</v>
      </c>
      <c r="B21" s="3"/>
      <c r="C21" s="19">
        <v>7340918</v>
      </c>
      <c r="D21" s="19"/>
      <c r="E21" s="20">
        <v>16430000</v>
      </c>
      <c r="F21" s="21">
        <v>16430000</v>
      </c>
      <c r="G21" s="21"/>
      <c r="H21" s="21">
        <v>407974</v>
      </c>
      <c r="I21" s="21">
        <v>1654014</v>
      </c>
      <c r="J21" s="21">
        <v>2061988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2061988</v>
      </c>
      <c r="X21" s="21">
        <v>4300000</v>
      </c>
      <c r="Y21" s="21">
        <v>-2238012</v>
      </c>
      <c r="Z21" s="6">
        <v>-52.05</v>
      </c>
      <c r="AA21" s="28">
        <v>16430000</v>
      </c>
    </row>
    <row r="22" spans="1:27" ht="13.5">
      <c r="A22" s="5" t="s">
        <v>48</v>
      </c>
      <c r="B22" s="3"/>
      <c r="C22" s="22">
        <v>13504542</v>
      </c>
      <c r="D22" s="22"/>
      <c r="E22" s="23">
        <v>13951545</v>
      </c>
      <c r="F22" s="24">
        <v>13951545</v>
      </c>
      <c r="G22" s="24"/>
      <c r="H22" s="24"/>
      <c r="I22" s="24">
        <v>978931</v>
      </c>
      <c r="J22" s="24">
        <v>978931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978931</v>
      </c>
      <c r="X22" s="24">
        <v>2256545</v>
      </c>
      <c r="Y22" s="24">
        <v>-1277614</v>
      </c>
      <c r="Z22" s="7">
        <v>-56.62</v>
      </c>
      <c r="AA22" s="29">
        <v>13951545</v>
      </c>
    </row>
    <row r="23" spans="1:27" ht="13.5">
      <c r="A23" s="5" t="s">
        <v>49</v>
      </c>
      <c r="B23" s="3"/>
      <c r="C23" s="19">
        <v>3157735</v>
      </c>
      <c r="D23" s="19"/>
      <c r="E23" s="20">
        <v>2050000</v>
      </c>
      <c r="F23" s="21">
        <v>2050000</v>
      </c>
      <c r="G23" s="21"/>
      <c r="H23" s="21">
        <v>788707</v>
      </c>
      <c r="I23" s="21"/>
      <c r="J23" s="21">
        <v>788707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788707</v>
      </c>
      <c r="X23" s="21">
        <v>600000</v>
      </c>
      <c r="Y23" s="21">
        <v>188707</v>
      </c>
      <c r="Z23" s="6">
        <v>31.45</v>
      </c>
      <c r="AA23" s="28">
        <v>2050000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85961763</v>
      </c>
      <c r="D25" s="51">
        <f>+D5+D9+D15+D19+D24</f>
        <v>0</v>
      </c>
      <c r="E25" s="52">
        <f t="shared" si="4"/>
        <v>82391545</v>
      </c>
      <c r="F25" s="53">
        <f t="shared" si="4"/>
        <v>82391545</v>
      </c>
      <c r="G25" s="53">
        <f t="shared" si="4"/>
        <v>163337</v>
      </c>
      <c r="H25" s="53">
        <f t="shared" si="4"/>
        <v>9048026</v>
      </c>
      <c r="I25" s="53">
        <f t="shared" si="4"/>
        <v>9313127</v>
      </c>
      <c r="J25" s="53">
        <f t="shared" si="4"/>
        <v>18524490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18524490</v>
      </c>
      <c r="X25" s="53">
        <f t="shared" si="4"/>
        <v>24247545</v>
      </c>
      <c r="Y25" s="53">
        <f t="shared" si="4"/>
        <v>-5723055</v>
      </c>
      <c r="Z25" s="54">
        <f>+IF(X25&lt;&gt;0,+(Y25/X25)*100,0)</f>
        <v>-23.6026162648631</v>
      </c>
      <c r="AA25" s="55">
        <f>+AA5+AA9+AA15+AA19+AA24</f>
        <v>82391545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35386110</v>
      </c>
      <c r="D28" s="19"/>
      <c r="E28" s="20">
        <v>28705000</v>
      </c>
      <c r="F28" s="21">
        <v>28705000</v>
      </c>
      <c r="G28" s="21"/>
      <c r="H28" s="21">
        <v>5642765</v>
      </c>
      <c r="I28" s="21">
        <v>4188016</v>
      </c>
      <c r="J28" s="21">
        <v>9830781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9830781</v>
      </c>
      <c r="X28" s="21"/>
      <c r="Y28" s="21">
        <v>9830781</v>
      </c>
      <c r="Z28" s="6"/>
      <c r="AA28" s="19">
        <v>28705000</v>
      </c>
    </row>
    <row r="29" spans="1:27" ht="13.5">
      <c r="A29" s="57" t="s">
        <v>55</v>
      </c>
      <c r="B29" s="3"/>
      <c r="C29" s="19">
        <v>87485</v>
      </c>
      <c r="D29" s="19"/>
      <c r="E29" s="20">
        <v>1450000</v>
      </c>
      <c r="F29" s="21">
        <v>1450000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1450000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4300000</v>
      </c>
      <c r="F31" s="21">
        <v>4300000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4300000</v>
      </c>
    </row>
    <row r="32" spans="1:27" ht="13.5">
      <c r="A32" s="59" t="s">
        <v>58</v>
      </c>
      <c r="B32" s="3"/>
      <c r="C32" s="25">
        <f aca="true" t="shared" si="5" ref="C32:Y32">SUM(C28:C31)</f>
        <v>35473595</v>
      </c>
      <c r="D32" s="25">
        <f>SUM(D28:D31)</f>
        <v>0</v>
      </c>
      <c r="E32" s="26">
        <f t="shared" si="5"/>
        <v>34455000</v>
      </c>
      <c r="F32" s="27">
        <f t="shared" si="5"/>
        <v>34455000</v>
      </c>
      <c r="G32" s="27">
        <f t="shared" si="5"/>
        <v>0</v>
      </c>
      <c r="H32" s="27">
        <f t="shared" si="5"/>
        <v>5642765</v>
      </c>
      <c r="I32" s="27">
        <f t="shared" si="5"/>
        <v>4188016</v>
      </c>
      <c r="J32" s="27">
        <f t="shared" si="5"/>
        <v>9830781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9830781</v>
      </c>
      <c r="X32" s="27">
        <f t="shared" si="5"/>
        <v>0</v>
      </c>
      <c r="Y32" s="27">
        <f t="shared" si="5"/>
        <v>9830781</v>
      </c>
      <c r="Z32" s="13">
        <f>+IF(X32&lt;&gt;0,+(Y32/X32)*100,0)</f>
        <v>0</v>
      </c>
      <c r="AA32" s="31">
        <f>SUM(AA28:AA31)</f>
        <v>34455000</v>
      </c>
    </row>
    <row r="33" spans="1:27" ht="13.5">
      <c r="A33" s="60" t="s">
        <v>59</v>
      </c>
      <c r="B33" s="3" t="s">
        <v>60</v>
      </c>
      <c r="C33" s="19">
        <v>1068216</v>
      </c>
      <c r="D33" s="19"/>
      <c r="E33" s="20">
        <v>8550000</v>
      </c>
      <c r="F33" s="21">
        <v>8550000</v>
      </c>
      <c r="G33" s="21"/>
      <c r="H33" s="21"/>
      <c r="I33" s="21">
        <v>30784</v>
      </c>
      <c r="J33" s="21">
        <v>30784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30784</v>
      </c>
      <c r="X33" s="21"/>
      <c r="Y33" s="21">
        <v>30784</v>
      </c>
      <c r="Z33" s="6"/>
      <c r="AA33" s="28">
        <v>8550000</v>
      </c>
    </row>
    <row r="34" spans="1:27" ht="13.5">
      <c r="A34" s="60" t="s">
        <v>61</v>
      </c>
      <c r="B34" s="3" t="s">
        <v>62</v>
      </c>
      <c r="C34" s="19">
        <v>35918716</v>
      </c>
      <c r="D34" s="19"/>
      <c r="E34" s="20">
        <v>24400000</v>
      </c>
      <c r="F34" s="21">
        <v>24400000</v>
      </c>
      <c r="G34" s="21">
        <v>138340</v>
      </c>
      <c r="H34" s="21">
        <v>2776173</v>
      </c>
      <c r="I34" s="21">
        <v>4330483</v>
      </c>
      <c r="J34" s="21">
        <v>7244996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7244996</v>
      </c>
      <c r="X34" s="21"/>
      <c r="Y34" s="21">
        <v>7244996</v>
      </c>
      <c r="Z34" s="6"/>
      <c r="AA34" s="28">
        <v>24400000</v>
      </c>
    </row>
    <row r="35" spans="1:27" ht="13.5">
      <c r="A35" s="60" t="s">
        <v>63</v>
      </c>
      <c r="B35" s="3"/>
      <c r="C35" s="19">
        <v>13501234</v>
      </c>
      <c r="D35" s="19"/>
      <c r="E35" s="20">
        <v>14986545</v>
      </c>
      <c r="F35" s="21">
        <v>14986545</v>
      </c>
      <c r="G35" s="21">
        <v>24997</v>
      </c>
      <c r="H35" s="21">
        <v>629088</v>
      </c>
      <c r="I35" s="21">
        <v>763843</v>
      </c>
      <c r="J35" s="21">
        <v>1417928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1417928</v>
      </c>
      <c r="X35" s="21"/>
      <c r="Y35" s="21">
        <v>1417928</v>
      </c>
      <c r="Z35" s="6"/>
      <c r="AA35" s="28">
        <v>14986545</v>
      </c>
    </row>
    <row r="36" spans="1:27" ht="13.5">
      <c r="A36" s="61" t="s">
        <v>64</v>
      </c>
      <c r="B36" s="10"/>
      <c r="C36" s="62">
        <f aca="true" t="shared" si="6" ref="C36:Y36">SUM(C32:C35)</f>
        <v>85961761</v>
      </c>
      <c r="D36" s="62">
        <f>SUM(D32:D35)</f>
        <v>0</v>
      </c>
      <c r="E36" s="63">
        <f t="shared" si="6"/>
        <v>82391545</v>
      </c>
      <c r="F36" s="64">
        <f t="shared" si="6"/>
        <v>82391545</v>
      </c>
      <c r="G36" s="64">
        <f t="shared" si="6"/>
        <v>163337</v>
      </c>
      <c r="H36" s="64">
        <f t="shared" si="6"/>
        <v>9048026</v>
      </c>
      <c r="I36" s="64">
        <f t="shared" si="6"/>
        <v>9313126</v>
      </c>
      <c r="J36" s="64">
        <f t="shared" si="6"/>
        <v>18524489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18524489</v>
      </c>
      <c r="X36" s="64">
        <f t="shared" si="6"/>
        <v>0</v>
      </c>
      <c r="Y36" s="64">
        <f t="shared" si="6"/>
        <v>18524489</v>
      </c>
      <c r="Z36" s="65">
        <f>+IF(X36&lt;&gt;0,+(Y36/X36)*100,0)</f>
        <v>0</v>
      </c>
      <c r="AA36" s="66">
        <f>SUM(AA32:AA35)</f>
        <v>82391545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2277829</v>
      </c>
      <c r="D5" s="16">
        <f>SUM(D6:D8)</f>
        <v>0</v>
      </c>
      <c r="E5" s="17">
        <f t="shared" si="0"/>
        <v>2567000</v>
      </c>
      <c r="F5" s="18">
        <f t="shared" si="0"/>
        <v>2567000</v>
      </c>
      <c r="G5" s="18">
        <f t="shared" si="0"/>
        <v>0</v>
      </c>
      <c r="H5" s="18">
        <f t="shared" si="0"/>
        <v>323282</v>
      </c>
      <c r="I5" s="18">
        <f t="shared" si="0"/>
        <v>36409</v>
      </c>
      <c r="J5" s="18">
        <f t="shared" si="0"/>
        <v>359691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359691</v>
      </c>
      <c r="X5" s="18">
        <f t="shared" si="0"/>
        <v>641751</v>
      </c>
      <c r="Y5" s="18">
        <f t="shared" si="0"/>
        <v>-282060</v>
      </c>
      <c r="Z5" s="4">
        <f>+IF(X5&lt;&gt;0,+(Y5/X5)*100,0)</f>
        <v>-43.95162609797258</v>
      </c>
      <c r="AA5" s="16">
        <f>SUM(AA6:AA8)</f>
        <v>2567000</v>
      </c>
    </row>
    <row r="6" spans="1:27" ht="13.5">
      <c r="A6" s="5" t="s">
        <v>32</v>
      </c>
      <c r="B6" s="3"/>
      <c r="C6" s="19"/>
      <c r="D6" s="19"/>
      <c r="E6" s="20">
        <v>1950000</v>
      </c>
      <c r="F6" s="21">
        <v>1950000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487500</v>
      </c>
      <c r="Y6" s="21">
        <v>-487500</v>
      </c>
      <c r="Z6" s="6">
        <v>-100</v>
      </c>
      <c r="AA6" s="28">
        <v>1950000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2277829</v>
      </c>
      <c r="D8" s="19"/>
      <c r="E8" s="20">
        <v>617000</v>
      </c>
      <c r="F8" s="21">
        <v>617000</v>
      </c>
      <c r="G8" s="21"/>
      <c r="H8" s="21">
        <v>323282</v>
      </c>
      <c r="I8" s="21">
        <v>36409</v>
      </c>
      <c r="J8" s="21">
        <v>359691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359691</v>
      </c>
      <c r="X8" s="21">
        <v>154251</v>
      </c>
      <c r="Y8" s="21">
        <v>205440</v>
      </c>
      <c r="Z8" s="6">
        <v>133.19</v>
      </c>
      <c r="AA8" s="28">
        <v>617000</v>
      </c>
    </row>
    <row r="9" spans="1:27" ht="13.5">
      <c r="A9" s="2" t="s">
        <v>35</v>
      </c>
      <c r="B9" s="3"/>
      <c r="C9" s="16">
        <f aca="true" t="shared" si="1" ref="C9:Y9">SUM(C10:C14)</f>
        <v>2176799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586000</v>
      </c>
      <c r="J9" s="18">
        <f t="shared" si="1"/>
        <v>586000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586000</v>
      </c>
      <c r="X9" s="18">
        <f t="shared" si="1"/>
        <v>249999</v>
      </c>
      <c r="Y9" s="18">
        <f t="shared" si="1"/>
        <v>336001</v>
      </c>
      <c r="Z9" s="4">
        <f>+IF(X9&lt;&gt;0,+(Y9/X9)*100,0)</f>
        <v>134.40093760375044</v>
      </c>
      <c r="AA9" s="30">
        <f>SUM(AA10:AA14)</f>
        <v>1000000</v>
      </c>
    </row>
    <row r="10" spans="1:27" ht="13.5">
      <c r="A10" s="5" t="s">
        <v>36</v>
      </c>
      <c r="B10" s="3"/>
      <c r="C10" s="19">
        <v>1966148</v>
      </c>
      <c r="D10" s="19"/>
      <c r="E10" s="20">
        <v>1000000</v>
      </c>
      <c r="F10" s="21">
        <v>1000000</v>
      </c>
      <c r="G10" s="21"/>
      <c r="H10" s="21"/>
      <c r="I10" s="21">
        <v>586000</v>
      </c>
      <c r="J10" s="21">
        <v>586000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586000</v>
      </c>
      <c r="X10" s="21">
        <v>249999</v>
      </c>
      <c r="Y10" s="21">
        <v>336001</v>
      </c>
      <c r="Z10" s="6">
        <v>134.4</v>
      </c>
      <c r="AA10" s="28">
        <v>1000000</v>
      </c>
    </row>
    <row r="11" spans="1:27" ht="13.5">
      <c r="A11" s="5" t="s">
        <v>37</v>
      </c>
      <c r="B11" s="3"/>
      <c r="C11" s="19">
        <v>183671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26980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26277666</v>
      </c>
      <c r="D15" s="16">
        <f>SUM(D16:D18)</f>
        <v>0</v>
      </c>
      <c r="E15" s="17">
        <f t="shared" si="2"/>
        <v>30387000</v>
      </c>
      <c r="F15" s="18">
        <f t="shared" si="2"/>
        <v>30387000</v>
      </c>
      <c r="G15" s="18">
        <f t="shared" si="2"/>
        <v>4803823</v>
      </c>
      <c r="H15" s="18">
        <f t="shared" si="2"/>
        <v>3833248</v>
      </c>
      <c r="I15" s="18">
        <f t="shared" si="2"/>
        <v>7590855</v>
      </c>
      <c r="J15" s="18">
        <f t="shared" si="2"/>
        <v>16227926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16227926</v>
      </c>
      <c r="X15" s="18">
        <f t="shared" si="2"/>
        <v>7596750</v>
      </c>
      <c r="Y15" s="18">
        <f t="shared" si="2"/>
        <v>8631176</v>
      </c>
      <c r="Z15" s="4">
        <f>+IF(X15&lt;&gt;0,+(Y15/X15)*100,0)</f>
        <v>113.61669134827392</v>
      </c>
      <c r="AA15" s="30">
        <f>SUM(AA16:AA18)</f>
        <v>30387000</v>
      </c>
    </row>
    <row r="16" spans="1:27" ht="13.5">
      <c r="A16" s="5" t="s">
        <v>42</v>
      </c>
      <c r="B16" s="3"/>
      <c r="C16" s="19">
        <v>530484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25708582</v>
      </c>
      <c r="D17" s="19"/>
      <c r="E17" s="20">
        <v>30387000</v>
      </c>
      <c r="F17" s="21">
        <v>30387000</v>
      </c>
      <c r="G17" s="21">
        <v>4803823</v>
      </c>
      <c r="H17" s="21">
        <v>3833248</v>
      </c>
      <c r="I17" s="21">
        <v>7590855</v>
      </c>
      <c r="J17" s="21">
        <v>16227926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16227926</v>
      </c>
      <c r="X17" s="21">
        <v>7596750</v>
      </c>
      <c r="Y17" s="21">
        <v>8631176</v>
      </c>
      <c r="Z17" s="6">
        <v>113.62</v>
      </c>
      <c r="AA17" s="28">
        <v>30387000</v>
      </c>
    </row>
    <row r="18" spans="1:27" ht="13.5">
      <c r="A18" s="5" t="s">
        <v>44</v>
      </c>
      <c r="B18" s="3"/>
      <c r="C18" s="19">
        <v>38600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6421186</v>
      </c>
      <c r="D19" s="16">
        <f>SUM(D20:D23)</f>
        <v>0</v>
      </c>
      <c r="E19" s="17">
        <f t="shared" si="3"/>
        <v>13700000</v>
      </c>
      <c r="F19" s="18">
        <f t="shared" si="3"/>
        <v>13700000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3425001</v>
      </c>
      <c r="Y19" s="18">
        <f t="shared" si="3"/>
        <v>-3425001</v>
      </c>
      <c r="Z19" s="4">
        <f>+IF(X19&lt;&gt;0,+(Y19/X19)*100,0)</f>
        <v>-100</v>
      </c>
      <c r="AA19" s="30">
        <f>SUM(AA20:AA23)</f>
        <v>13700000</v>
      </c>
    </row>
    <row r="20" spans="1:27" ht="13.5">
      <c r="A20" s="5" t="s">
        <v>46</v>
      </c>
      <c r="B20" s="3"/>
      <c r="C20" s="19">
        <v>6372011</v>
      </c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1749999</v>
      </c>
      <c r="Y20" s="21">
        <v>-1749999</v>
      </c>
      <c r="Z20" s="6">
        <v>-100</v>
      </c>
      <c r="AA20" s="28">
        <v>7000000</v>
      </c>
    </row>
    <row r="21" spans="1:27" ht="13.5">
      <c r="A21" s="5" t="s">
        <v>47</v>
      </c>
      <c r="B21" s="3"/>
      <c r="C21" s="19"/>
      <c r="D21" s="19"/>
      <c r="E21" s="20">
        <v>3500000</v>
      </c>
      <c r="F21" s="21">
        <v>3500000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875001</v>
      </c>
      <c r="Y21" s="21">
        <v>-875001</v>
      </c>
      <c r="Z21" s="6">
        <v>-100</v>
      </c>
      <c r="AA21" s="28">
        <v>3500000</v>
      </c>
    </row>
    <row r="22" spans="1:27" ht="13.5">
      <c r="A22" s="5" t="s">
        <v>48</v>
      </c>
      <c r="B22" s="3"/>
      <c r="C22" s="22">
        <v>49175</v>
      </c>
      <c r="D22" s="22"/>
      <c r="E22" s="23">
        <v>800000</v>
      </c>
      <c r="F22" s="24">
        <v>800000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200001</v>
      </c>
      <c r="Y22" s="24">
        <v>-200001</v>
      </c>
      <c r="Z22" s="7">
        <v>-100</v>
      </c>
      <c r="AA22" s="29">
        <v>800000</v>
      </c>
    </row>
    <row r="23" spans="1:27" ht="13.5">
      <c r="A23" s="5" t="s">
        <v>49</v>
      </c>
      <c r="B23" s="3"/>
      <c r="C23" s="19"/>
      <c r="D23" s="19"/>
      <c r="E23" s="20">
        <v>2400000</v>
      </c>
      <c r="F23" s="21">
        <v>2400000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600000</v>
      </c>
      <c r="Y23" s="21">
        <v>-600000</v>
      </c>
      <c r="Z23" s="6">
        <v>-100</v>
      </c>
      <c r="AA23" s="28">
        <v>2400000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37153480</v>
      </c>
      <c r="D25" s="51">
        <f>+D5+D9+D15+D19+D24</f>
        <v>0</v>
      </c>
      <c r="E25" s="52">
        <f t="shared" si="4"/>
        <v>47654000</v>
      </c>
      <c r="F25" s="53">
        <f t="shared" si="4"/>
        <v>47654000</v>
      </c>
      <c r="G25" s="53">
        <f t="shared" si="4"/>
        <v>4803823</v>
      </c>
      <c r="H25" s="53">
        <f t="shared" si="4"/>
        <v>4156530</v>
      </c>
      <c r="I25" s="53">
        <f t="shared" si="4"/>
        <v>8213264</v>
      </c>
      <c r="J25" s="53">
        <f t="shared" si="4"/>
        <v>17173617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17173617</v>
      </c>
      <c r="X25" s="53">
        <f t="shared" si="4"/>
        <v>11913501</v>
      </c>
      <c r="Y25" s="53">
        <f t="shared" si="4"/>
        <v>5260116</v>
      </c>
      <c r="Z25" s="54">
        <f>+IF(X25&lt;&gt;0,+(Y25/X25)*100,0)</f>
        <v>44.15256271015548</v>
      </c>
      <c r="AA25" s="55">
        <f>+AA5+AA9+AA15+AA19+AA24</f>
        <v>47654000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5610077</v>
      </c>
      <c r="D28" s="19"/>
      <c r="E28" s="20">
        <v>32037000</v>
      </c>
      <c r="F28" s="21">
        <v>32037000</v>
      </c>
      <c r="G28" s="21">
        <v>4803823</v>
      </c>
      <c r="H28" s="21">
        <v>3833248</v>
      </c>
      <c r="I28" s="21">
        <v>7590855</v>
      </c>
      <c r="J28" s="21">
        <v>16227926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16227926</v>
      </c>
      <c r="X28" s="21"/>
      <c r="Y28" s="21">
        <v>16227926</v>
      </c>
      <c r="Z28" s="6"/>
      <c r="AA28" s="19">
        <v>32037000</v>
      </c>
    </row>
    <row r="29" spans="1:27" ht="13.5">
      <c r="A29" s="57" t="s">
        <v>55</v>
      </c>
      <c r="B29" s="3"/>
      <c r="C29" s="19">
        <v>453848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222271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6286196</v>
      </c>
      <c r="D32" s="25">
        <f>SUM(D28:D31)</f>
        <v>0</v>
      </c>
      <c r="E32" s="26">
        <f t="shared" si="5"/>
        <v>32037000</v>
      </c>
      <c r="F32" s="27">
        <f t="shared" si="5"/>
        <v>32037000</v>
      </c>
      <c r="G32" s="27">
        <f t="shared" si="5"/>
        <v>4803823</v>
      </c>
      <c r="H32" s="27">
        <f t="shared" si="5"/>
        <v>3833248</v>
      </c>
      <c r="I32" s="27">
        <f t="shared" si="5"/>
        <v>7590855</v>
      </c>
      <c r="J32" s="27">
        <f t="shared" si="5"/>
        <v>16227926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16227926</v>
      </c>
      <c r="X32" s="27">
        <f t="shared" si="5"/>
        <v>0</v>
      </c>
      <c r="Y32" s="27">
        <f t="shared" si="5"/>
        <v>16227926</v>
      </c>
      <c r="Z32" s="13">
        <f>+IF(X32&lt;&gt;0,+(Y32/X32)*100,0)</f>
        <v>0</v>
      </c>
      <c r="AA32" s="31">
        <f>SUM(AA28:AA31)</f>
        <v>32037000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30867284</v>
      </c>
      <c r="D35" s="19"/>
      <c r="E35" s="20">
        <v>15617000</v>
      </c>
      <c r="F35" s="21">
        <v>15617000</v>
      </c>
      <c r="G35" s="21"/>
      <c r="H35" s="21">
        <v>323282</v>
      </c>
      <c r="I35" s="21">
        <v>622409</v>
      </c>
      <c r="J35" s="21">
        <v>945691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945691</v>
      </c>
      <c r="X35" s="21"/>
      <c r="Y35" s="21">
        <v>945691</v>
      </c>
      <c r="Z35" s="6"/>
      <c r="AA35" s="28">
        <v>15617000</v>
      </c>
    </row>
    <row r="36" spans="1:27" ht="13.5">
      <c r="A36" s="61" t="s">
        <v>64</v>
      </c>
      <c r="B36" s="10"/>
      <c r="C36" s="62">
        <f aca="true" t="shared" si="6" ref="C36:Y36">SUM(C32:C35)</f>
        <v>37153480</v>
      </c>
      <c r="D36" s="62">
        <f>SUM(D32:D35)</f>
        <v>0</v>
      </c>
      <c r="E36" s="63">
        <f t="shared" si="6"/>
        <v>47654000</v>
      </c>
      <c r="F36" s="64">
        <f t="shared" si="6"/>
        <v>47654000</v>
      </c>
      <c r="G36" s="64">
        <f t="shared" si="6"/>
        <v>4803823</v>
      </c>
      <c r="H36" s="64">
        <f t="shared" si="6"/>
        <v>4156530</v>
      </c>
      <c r="I36" s="64">
        <f t="shared" si="6"/>
        <v>8213264</v>
      </c>
      <c r="J36" s="64">
        <f t="shared" si="6"/>
        <v>17173617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17173617</v>
      </c>
      <c r="X36" s="64">
        <f t="shared" si="6"/>
        <v>0</v>
      </c>
      <c r="Y36" s="64">
        <f t="shared" si="6"/>
        <v>17173617</v>
      </c>
      <c r="Z36" s="65">
        <f>+IF(X36&lt;&gt;0,+(Y36/X36)*100,0)</f>
        <v>0</v>
      </c>
      <c r="AA36" s="66">
        <f>SUM(AA32:AA35)</f>
        <v>47654000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13499996</v>
      </c>
      <c r="F5" s="18">
        <f t="shared" si="0"/>
        <v>13499996</v>
      </c>
      <c r="G5" s="18">
        <f t="shared" si="0"/>
        <v>510196</v>
      </c>
      <c r="H5" s="18">
        <f t="shared" si="0"/>
        <v>1213356</v>
      </c>
      <c r="I5" s="18">
        <f t="shared" si="0"/>
        <v>920493</v>
      </c>
      <c r="J5" s="18">
        <f t="shared" si="0"/>
        <v>2644045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2644045</v>
      </c>
      <c r="X5" s="18">
        <f t="shared" si="0"/>
        <v>3065250</v>
      </c>
      <c r="Y5" s="18">
        <f t="shared" si="0"/>
        <v>-421205</v>
      </c>
      <c r="Z5" s="4">
        <f>+IF(X5&lt;&gt;0,+(Y5/X5)*100,0)</f>
        <v>-13.74129353233831</v>
      </c>
      <c r="AA5" s="16">
        <f>SUM(AA6:AA8)</f>
        <v>13499996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122499</v>
      </c>
      <c r="Y6" s="21">
        <v>-122499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13499996</v>
      </c>
      <c r="F8" s="21">
        <v>13499996</v>
      </c>
      <c r="G8" s="21">
        <v>510196</v>
      </c>
      <c r="H8" s="21">
        <v>1213356</v>
      </c>
      <c r="I8" s="21">
        <v>920493</v>
      </c>
      <c r="J8" s="21">
        <v>2644045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2644045</v>
      </c>
      <c r="X8" s="21">
        <v>2942751</v>
      </c>
      <c r="Y8" s="21">
        <v>-298706</v>
      </c>
      <c r="Z8" s="6">
        <v>-10.15</v>
      </c>
      <c r="AA8" s="28">
        <v>13499996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324999</v>
      </c>
      <c r="Y9" s="18">
        <f t="shared" si="1"/>
        <v>-324999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324999</v>
      </c>
      <c r="Y11" s="21">
        <v>-324999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3737740</v>
      </c>
      <c r="F15" s="18">
        <f t="shared" si="2"/>
        <v>3737740</v>
      </c>
      <c r="G15" s="18">
        <f t="shared" si="2"/>
        <v>27225</v>
      </c>
      <c r="H15" s="18">
        <f t="shared" si="2"/>
        <v>0</v>
      </c>
      <c r="I15" s="18">
        <f t="shared" si="2"/>
        <v>0</v>
      </c>
      <c r="J15" s="18">
        <f t="shared" si="2"/>
        <v>27225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27225</v>
      </c>
      <c r="X15" s="18">
        <f t="shared" si="2"/>
        <v>1035249</v>
      </c>
      <c r="Y15" s="18">
        <f t="shared" si="2"/>
        <v>-1008024</v>
      </c>
      <c r="Z15" s="4">
        <f>+IF(X15&lt;&gt;0,+(Y15/X15)*100,0)</f>
        <v>-97.3701978944196</v>
      </c>
      <c r="AA15" s="30">
        <f>SUM(AA16:AA18)</f>
        <v>3737740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249999</v>
      </c>
      <c r="Y16" s="21">
        <v>-249999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>
        <v>3247740</v>
      </c>
      <c r="F17" s="21">
        <v>3247740</v>
      </c>
      <c r="G17" s="21">
        <v>27225</v>
      </c>
      <c r="H17" s="21"/>
      <c r="I17" s="21"/>
      <c r="J17" s="21">
        <v>27225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27225</v>
      </c>
      <c r="X17" s="21">
        <v>785250</v>
      </c>
      <c r="Y17" s="21">
        <v>-758025</v>
      </c>
      <c r="Z17" s="6">
        <v>-96.53</v>
      </c>
      <c r="AA17" s="28">
        <v>3247740</v>
      </c>
    </row>
    <row r="18" spans="1:27" ht="13.5">
      <c r="A18" s="5" t="s">
        <v>44</v>
      </c>
      <c r="B18" s="3"/>
      <c r="C18" s="19"/>
      <c r="D18" s="19"/>
      <c r="E18" s="20">
        <v>490000</v>
      </c>
      <c r="F18" s="21">
        <v>490000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490000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17237736</v>
      </c>
      <c r="F25" s="53">
        <f t="shared" si="4"/>
        <v>17237736</v>
      </c>
      <c r="G25" s="53">
        <f t="shared" si="4"/>
        <v>537421</v>
      </c>
      <c r="H25" s="53">
        <f t="shared" si="4"/>
        <v>1213356</v>
      </c>
      <c r="I25" s="53">
        <f t="shared" si="4"/>
        <v>920493</v>
      </c>
      <c r="J25" s="53">
        <f t="shared" si="4"/>
        <v>2671270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2671270</v>
      </c>
      <c r="X25" s="53">
        <f t="shared" si="4"/>
        <v>4425498</v>
      </c>
      <c r="Y25" s="53">
        <f t="shared" si="4"/>
        <v>-1754228</v>
      </c>
      <c r="Z25" s="54">
        <f>+IF(X25&lt;&gt;0,+(Y25/X25)*100,0)</f>
        <v>-39.63910954202216</v>
      </c>
      <c r="AA25" s="55">
        <f>+AA5+AA9+AA15+AA19+AA24</f>
        <v>17237736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17237736</v>
      </c>
      <c r="F35" s="21">
        <v>17237736</v>
      </c>
      <c r="G35" s="21">
        <v>537421</v>
      </c>
      <c r="H35" s="21">
        <v>1213356</v>
      </c>
      <c r="I35" s="21">
        <v>920493</v>
      </c>
      <c r="J35" s="21">
        <v>2671270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2671270</v>
      </c>
      <c r="X35" s="21"/>
      <c r="Y35" s="21">
        <v>2671270</v>
      </c>
      <c r="Z35" s="6"/>
      <c r="AA35" s="28">
        <v>17237736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17237736</v>
      </c>
      <c r="F36" s="64">
        <f t="shared" si="6"/>
        <v>17237736</v>
      </c>
      <c r="G36" s="64">
        <f t="shared" si="6"/>
        <v>537421</v>
      </c>
      <c r="H36" s="64">
        <f t="shared" si="6"/>
        <v>1213356</v>
      </c>
      <c r="I36" s="64">
        <f t="shared" si="6"/>
        <v>920493</v>
      </c>
      <c r="J36" s="64">
        <f t="shared" si="6"/>
        <v>2671270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2671270</v>
      </c>
      <c r="X36" s="64">
        <f t="shared" si="6"/>
        <v>0</v>
      </c>
      <c r="Y36" s="64">
        <f t="shared" si="6"/>
        <v>2671270</v>
      </c>
      <c r="Z36" s="65">
        <f>+IF(X36&lt;&gt;0,+(Y36/X36)*100,0)</f>
        <v>0</v>
      </c>
      <c r="AA36" s="66">
        <f>SUM(AA32:AA35)</f>
        <v>17237736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4973658</v>
      </c>
      <c r="D5" s="16">
        <f>SUM(D6:D8)</f>
        <v>0</v>
      </c>
      <c r="E5" s="17">
        <f t="shared" si="0"/>
        <v>25777725</v>
      </c>
      <c r="F5" s="18">
        <f t="shared" si="0"/>
        <v>25777725</v>
      </c>
      <c r="G5" s="18">
        <f t="shared" si="0"/>
        <v>0</v>
      </c>
      <c r="H5" s="18">
        <f t="shared" si="0"/>
        <v>1622540</v>
      </c>
      <c r="I5" s="18">
        <f t="shared" si="0"/>
        <v>383509</v>
      </c>
      <c r="J5" s="18">
        <f t="shared" si="0"/>
        <v>2006049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2006049</v>
      </c>
      <c r="X5" s="18">
        <f t="shared" si="0"/>
        <v>6444429</v>
      </c>
      <c r="Y5" s="18">
        <f t="shared" si="0"/>
        <v>-4438380</v>
      </c>
      <c r="Z5" s="4">
        <f>+IF(X5&lt;&gt;0,+(Y5/X5)*100,0)</f>
        <v>-68.87157884740448</v>
      </c>
      <c r="AA5" s="16">
        <f>SUM(AA6:AA8)</f>
        <v>25777725</v>
      </c>
    </row>
    <row r="6" spans="1:27" ht="13.5">
      <c r="A6" s="5" t="s">
        <v>32</v>
      </c>
      <c r="B6" s="3"/>
      <c r="C6" s="19">
        <v>735891</v>
      </c>
      <c r="D6" s="19"/>
      <c r="E6" s="20">
        <v>17070725</v>
      </c>
      <c r="F6" s="21">
        <v>17070725</v>
      </c>
      <c r="G6" s="21"/>
      <c r="H6" s="21">
        <v>1621345</v>
      </c>
      <c r="I6" s="21">
        <v>336738</v>
      </c>
      <c r="J6" s="21">
        <v>1958083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1958083</v>
      </c>
      <c r="X6" s="21">
        <v>4267680</v>
      </c>
      <c r="Y6" s="21">
        <v>-2309597</v>
      </c>
      <c r="Z6" s="6">
        <v>-54.12</v>
      </c>
      <c r="AA6" s="28">
        <v>17070725</v>
      </c>
    </row>
    <row r="7" spans="1:27" ht="13.5">
      <c r="A7" s="5" t="s">
        <v>33</v>
      </c>
      <c r="B7" s="3"/>
      <c r="C7" s="22">
        <v>1435658</v>
      </c>
      <c r="D7" s="22"/>
      <c r="E7" s="23">
        <v>3105000</v>
      </c>
      <c r="F7" s="24">
        <v>3105000</v>
      </c>
      <c r="G7" s="24"/>
      <c r="H7" s="24">
        <v>1195</v>
      </c>
      <c r="I7" s="24">
        <v>46771</v>
      </c>
      <c r="J7" s="24">
        <v>47966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47966</v>
      </c>
      <c r="X7" s="24">
        <v>776250</v>
      </c>
      <c r="Y7" s="24">
        <v>-728284</v>
      </c>
      <c r="Z7" s="7">
        <v>-93.82</v>
      </c>
      <c r="AA7" s="29">
        <v>3105000</v>
      </c>
    </row>
    <row r="8" spans="1:27" ht="13.5">
      <c r="A8" s="5" t="s">
        <v>34</v>
      </c>
      <c r="B8" s="3"/>
      <c r="C8" s="19">
        <v>2802109</v>
      </c>
      <c r="D8" s="19"/>
      <c r="E8" s="20">
        <v>5602000</v>
      </c>
      <c r="F8" s="21">
        <v>5602000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1400499</v>
      </c>
      <c r="Y8" s="21">
        <v>-1400499</v>
      </c>
      <c r="Z8" s="6">
        <v>-100</v>
      </c>
      <c r="AA8" s="28">
        <v>5602000</v>
      </c>
    </row>
    <row r="9" spans="1:27" ht="13.5">
      <c r="A9" s="2" t="s">
        <v>35</v>
      </c>
      <c r="B9" s="3"/>
      <c r="C9" s="16">
        <f aca="true" t="shared" si="1" ref="C9:Y9">SUM(C10:C14)</f>
        <v>41966905</v>
      </c>
      <c r="D9" s="16">
        <f>SUM(D10:D14)</f>
        <v>0</v>
      </c>
      <c r="E9" s="17">
        <f t="shared" si="1"/>
        <v>37373900</v>
      </c>
      <c r="F9" s="18">
        <f t="shared" si="1"/>
        <v>37373900</v>
      </c>
      <c r="G9" s="18">
        <f t="shared" si="1"/>
        <v>0</v>
      </c>
      <c r="H9" s="18">
        <f t="shared" si="1"/>
        <v>0</v>
      </c>
      <c r="I9" s="18">
        <f t="shared" si="1"/>
        <v>162060</v>
      </c>
      <c r="J9" s="18">
        <f t="shared" si="1"/>
        <v>162060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162060</v>
      </c>
      <c r="X9" s="18">
        <f t="shared" si="1"/>
        <v>9343476</v>
      </c>
      <c r="Y9" s="18">
        <f t="shared" si="1"/>
        <v>-9181416</v>
      </c>
      <c r="Z9" s="4">
        <f>+IF(X9&lt;&gt;0,+(Y9/X9)*100,0)</f>
        <v>-98.26552773293365</v>
      </c>
      <c r="AA9" s="30">
        <f>SUM(AA10:AA14)</f>
        <v>37373900</v>
      </c>
    </row>
    <row r="10" spans="1:27" ht="13.5">
      <c r="A10" s="5" t="s">
        <v>36</v>
      </c>
      <c r="B10" s="3"/>
      <c r="C10" s="19">
        <v>5345502</v>
      </c>
      <c r="D10" s="19"/>
      <c r="E10" s="20">
        <v>9597000</v>
      </c>
      <c r="F10" s="21">
        <v>9597000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2399250</v>
      </c>
      <c r="Y10" s="21">
        <v>-2399250</v>
      </c>
      <c r="Z10" s="6">
        <v>-100</v>
      </c>
      <c r="AA10" s="28">
        <v>9597000</v>
      </c>
    </row>
    <row r="11" spans="1:27" ht="13.5">
      <c r="A11" s="5" t="s">
        <v>37</v>
      </c>
      <c r="B11" s="3"/>
      <c r="C11" s="19">
        <v>36596355</v>
      </c>
      <c r="D11" s="19"/>
      <c r="E11" s="20">
        <v>27533600</v>
      </c>
      <c r="F11" s="21">
        <v>27533600</v>
      </c>
      <c r="G11" s="21"/>
      <c r="H11" s="21"/>
      <c r="I11" s="21">
        <v>162060</v>
      </c>
      <c r="J11" s="21">
        <v>162060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162060</v>
      </c>
      <c r="X11" s="21">
        <v>6883401</v>
      </c>
      <c r="Y11" s="21">
        <v>-6721341</v>
      </c>
      <c r="Z11" s="6">
        <v>-97.65</v>
      </c>
      <c r="AA11" s="28">
        <v>27533600</v>
      </c>
    </row>
    <row r="12" spans="1:27" ht="13.5">
      <c r="A12" s="5" t="s">
        <v>38</v>
      </c>
      <c r="B12" s="3"/>
      <c r="C12" s="19">
        <v>25048</v>
      </c>
      <c r="D12" s="19"/>
      <c r="E12" s="20">
        <v>243300</v>
      </c>
      <c r="F12" s="21">
        <v>243300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60825</v>
      </c>
      <c r="Y12" s="21">
        <v>-60825</v>
      </c>
      <c r="Z12" s="6">
        <v>-100</v>
      </c>
      <c r="AA12" s="28">
        <v>243300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71748734</v>
      </c>
      <c r="D15" s="16">
        <f>SUM(D16:D18)</f>
        <v>0</v>
      </c>
      <c r="E15" s="17">
        <f t="shared" si="2"/>
        <v>167160280</v>
      </c>
      <c r="F15" s="18">
        <f t="shared" si="2"/>
        <v>167160280</v>
      </c>
      <c r="G15" s="18">
        <f t="shared" si="2"/>
        <v>15048</v>
      </c>
      <c r="H15" s="18">
        <f t="shared" si="2"/>
        <v>3997583</v>
      </c>
      <c r="I15" s="18">
        <f t="shared" si="2"/>
        <v>10166476</v>
      </c>
      <c r="J15" s="18">
        <f t="shared" si="2"/>
        <v>14179107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14179107</v>
      </c>
      <c r="X15" s="18">
        <f t="shared" si="2"/>
        <v>41790072</v>
      </c>
      <c r="Y15" s="18">
        <f t="shared" si="2"/>
        <v>-27610965</v>
      </c>
      <c r="Z15" s="4">
        <f>+IF(X15&lt;&gt;0,+(Y15/X15)*100,0)</f>
        <v>-66.07063275698592</v>
      </c>
      <c r="AA15" s="30">
        <f>SUM(AA16:AA18)</f>
        <v>167160280</v>
      </c>
    </row>
    <row r="16" spans="1:27" ht="13.5">
      <c r="A16" s="5" t="s">
        <v>42</v>
      </c>
      <c r="B16" s="3"/>
      <c r="C16" s="19">
        <v>10011177</v>
      </c>
      <c r="D16" s="19"/>
      <c r="E16" s="20">
        <v>64815000</v>
      </c>
      <c r="F16" s="21">
        <v>64815000</v>
      </c>
      <c r="G16" s="21"/>
      <c r="H16" s="21"/>
      <c r="I16" s="21">
        <v>683107</v>
      </c>
      <c r="J16" s="21">
        <v>683107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683107</v>
      </c>
      <c r="X16" s="21">
        <v>16203750</v>
      </c>
      <c r="Y16" s="21">
        <v>-15520643</v>
      </c>
      <c r="Z16" s="6">
        <v>-95.78</v>
      </c>
      <c r="AA16" s="28">
        <v>64815000</v>
      </c>
    </row>
    <row r="17" spans="1:27" ht="13.5">
      <c r="A17" s="5" t="s">
        <v>43</v>
      </c>
      <c r="B17" s="3"/>
      <c r="C17" s="19">
        <v>52214148</v>
      </c>
      <c r="D17" s="19"/>
      <c r="E17" s="20">
        <v>76153882</v>
      </c>
      <c r="F17" s="21">
        <v>76153882</v>
      </c>
      <c r="G17" s="21">
        <v>15048</v>
      </c>
      <c r="H17" s="21">
        <v>3811204</v>
      </c>
      <c r="I17" s="21">
        <v>8052115</v>
      </c>
      <c r="J17" s="21">
        <v>11878367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11878367</v>
      </c>
      <c r="X17" s="21">
        <v>19038471</v>
      </c>
      <c r="Y17" s="21">
        <v>-7160104</v>
      </c>
      <c r="Z17" s="6">
        <v>-37.61</v>
      </c>
      <c r="AA17" s="28">
        <v>76153882</v>
      </c>
    </row>
    <row r="18" spans="1:27" ht="13.5">
      <c r="A18" s="5" t="s">
        <v>44</v>
      </c>
      <c r="B18" s="3"/>
      <c r="C18" s="19">
        <v>9523409</v>
      </c>
      <c r="D18" s="19"/>
      <c r="E18" s="20">
        <v>26191398</v>
      </c>
      <c r="F18" s="21">
        <v>26191398</v>
      </c>
      <c r="G18" s="21"/>
      <c r="H18" s="21">
        <v>186379</v>
      </c>
      <c r="I18" s="21">
        <v>1431254</v>
      </c>
      <c r="J18" s="21">
        <v>1617633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1617633</v>
      </c>
      <c r="X18" s="21">
        <v>6547851</v>
      </c>
      <c r="Y18" s="21">
        <v>-4930218</v>
      </c>
      <c r="Z18" s="6">
        <v>-75.3</v>
      </c>
      <c r="AA18" s="28">
        <v>26191398</v>
      </c>
    </row>
    <row r="19" spans="1:27" ht="13.5">
      <c r="A19" s="2" t="s">
        <v>45</v>
      </c>
      <c r="B19" s="8"/>
      <c r="C19" s="16">
        <f aca="true" t="shared" si="3" ref="C19:Y19">SUM(C20:C23)</f>
        <v>119721622</v>
      </c>
      <c r="D19" s="16">
        <f>SUM(D20:D23)</f>
        <v>0</v>
      </c>
      <c r="E19" s="17">
        <f t="shared" si="3"/>
        <v>244683963</v>
      </c>
      <c r="F19" s="18">
        <f t="shared" si="3"/>
        <v>244683963</v>
      </c>
      <c r="G19" s="18">
        <f t="shared" si="3"/>
        <v>40000</v>
      </c>
      <c r="H19" s="18">
        <f t="shared" si="3"/>
        <v>4924071</v>
      </c>
      <c r="I19" s="18">
        <f t="shared" si="3"/>
        <v>3263853</v>
      </c>
      <c r="J19" s="18">
        <f t="shared" si="3"/>
        <v>8227924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8227924</v>
      </c>
      <c r="X19" s="18">
        <f t="shared" si="3"/>
        <v>61170990</v>
      </c>
      <c r="Y19" s="18">
        <f t="shared" si="3"/>
        <v>-52943066</v>
      </c>
      <c r="Z19" s="4">
        <f>+IF(X19&lt;&gt;0,+(Y19/X19)*100,0)</f>
        <v>-86.54930384484541</v>
      </c>
      <c r="AA19" s="30">
        <f>SUM(AA20:AA23)</f>
        <v>244683963</v>
      </c>
    </row>
    <row r="20" spans="1:27" ht="13.5">
      <c r="A20" s="5" t="s">
        <v>46</v>
      </c>
      <c r="B20" s="3"/>
      <c r="C20" s="19">
        <v>54491214</v>
      </c>
      <c r="D20" s="19"/>
      <c r="E20" s="20">
        <v>94730000</v>
      </c>
      <c r="F20" s="21">
        <v>94730000</v>
      </c>
      <c r="G20" s="21"/>
      <c r="H20" s="21">
        <v>1427673</v>
      </c>
      <c r="I20" s="21">
        <v>1185043</v>
      </c>
      <c r="J20" s="21">
        <v>2612716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2612716</v>
      </c>
      <c r="X20" s="21">
        <v>23682501</v>
      </c>
      <c r="Y20" s="21">
        <v>-21069785</v>
      </c>
      <c r="Z20" s="6">
        <v>-88.97</v>
      </c>
      <c r="AA20" s="28">
        <v>94730000</v>
      </c>
    </row>
    <row r="21" spans="1:27" ht="13.5">
      <c r="A21" s="5" t="s">
        <v>47</v>
      </c>
      <c r="B21" s="3"/>
      <c r="C21" s="19">
        <v>29447348</v>
      </c>
      <c r="D21" s="19"/>
      <c r="E21" s="20">
        <v>85412139</v>
      </c>
      <c r="F21" s="21">
        <v>85412139</v>
      </c>
      <c r="G21" s="21">
        <v>40000</v>
      </c>
      <c r="H21" s="21">
        <v>3496398</v>
      </c>
      <c r="I21" s="21">
        <v>1352258</v>
      </c>
      <c r="J21" s="21">
        <v>4888656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4888656</v>
      </c>
      <c r="X21" s="21">
        <v>21353034</v>
      </c>
      <c r="Y21" s="21">
        <v>-16464378</v>
      </c>
      <c r="Z21" s="6">
        <v>-77.11</v>
      </c>
      <c r="AA21" s="28">
        <v>85412139</v>
      </c>
    </row>
    <row r="22" spans="1:27" ht="13.5">
      <c r="A22" s="5" t="s">
        <v>48</v>
      </c>
      <c r="B22" s="3"/>
      <c r="C22" s="22">
        <v>25306596</v>
      </c>
      <c r="D22" s="22"/>
      <c r="E22" s="23">
        <v>52720717</v>
      </c>
      <c r="F22" s="24">
        <v>52720717</v>
      </c>
      <c r="G22" s="24"/>
      <c r="H22" s="24"/>
      <c r="I22" s="24">
        <v>581150</v>
      </c>
      <c r="J22" s="24">
        <v>581150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581150</v>
      </c>
      <c r="X22" s="24">
        <v>13180179</v>
      </c>
      <c r="Y22" s="24">
        <v>-12599029</v>
      </c>
      <c r="Z22" s="7">
        <v>-95.59</v>
      </c>
      <c r="AA22" s="29">
        <v>52720717</v>
      </c>
    </row>
    <row r="23" spans="1:27" ht="13.5">
      <c r="A23" s="5" t="s">
        <v>49</v>
      </c>
      <c r="B23" s="3"/>
      <c r="C23" s="19">
        <v>10476464</v>
      </c>
      <c r="D23" s="19"/>
      <c r="E23" s="20">
        <v>11821107</v>
      </c>
      <c r="F23" s="21">
        <v>11821107</v>
      </c>
      <c r="G23" s="21"/>
      <c r="H23" s="21"/>
      <c r="I23" s="21">
        <v>145402</v>
      </c>
      <c r="J23" s="21">
        <v>145402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145402</v>
      </c>
      <c r="X23" s="21">
        <v>2955276</v>
      </c>
      <c r="Y23" s="21">
        <v>-2809874</v>
      </c>
      <c r="Z23" s="6">
        <v>-95.08</v>
      </c>
      <c r="AA23" s="28">
        <v>11821107</v>
      </c>
    </row>
    <row r="24" spans="1:27" ht="13.5">
      <c r="A24" s="2" t="s">
        <v>50</v>
      </c>
      <c r="B24" s="8"/>
      <c r="C24" s="16">
        <v>3412324</v>
      </c>
      <c r="D24" s="16"/>
      <c r="E24" s="17">
        <v>9000000</v>
      </c>
      <c r="F24" s="18">
        <v>9000000</v>
      </c>
      <c r="G24" s="18"/>
      <c r="H24" s="18"/>
      <c r="I24" s="18">
        <v>27876</v>
      </c>
      <c r="J24" s="18">
        <v>27876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27876</v>
      </c>
      <c r="X24" s="18">
        <v>2250000</v>
      </c>
      <c r="Y24" s="18">
        <v>-2222124</v>
      </c>
      <c r="Z24" s="4">
        <v>-98.76</v>
      </c>
      <c r="AA24" s="30">
        <v>9000000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241823243</v>
      </c>
      <c r="D25" s="51">
        <f>+D5+D9+D15+D19+D24</f>
        <v>0</v>
      </c>
      <c r="E25" s="52">
        <f t="shared" si="4"/>
        <v>483995868</v>
      </c>
      <c r="F25" s="53">
        <f t="shared" si="4"/>
        <v>483995868</v>
      </c>
      <c r="G25" s="53">
        <f t="shared" si="4"/>
        <v>55048</v>
      </c>
      <c r="H25" s="53">
        <f t="shared" si="4"/>
        <v>10544194</v>
      </c>
      <c r="I25" s="53">
        <f t="shared" si="4"/>
        <v>14003774</v>
      </c>
      <c r="J25" s="53">
        <f t="shared" si="4"/>
        <v>24603016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24603016</v>
      </c>
      <c r="X25" s="53">
        <f t="shared" si="4"/>
        <v>120998967</v>
      </c>
      <c r="Y25" s="53">
        <f t="shared" si="4"/>
        <v>-96395951</v>
      </c>
      <c r="Z25" s="54">
        <f>+IF(X25&lt;&gt;0,+(Y25/X25)*100,0)</f>
        <v>-79.66675533684516</v>
      </c>
      <c r="AA25" s="55">
        <f>+AA5+AA9+AA15+AA19+AA24</f>
        <v>483995868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99782022</v>
      </c>
      <c r="D28" s="19"/>
      <c r="E28" s="20">
        <v>118117629</v>
      </c>
      <c r="F28" s="21">
        <v>118117629</v>
      </c>
      <c r="G28" s="21"/>
      <c r="H28" s="21">
        <v>4761198</v>
      </c>
      <c r="I28" s="21">
        <v>4389106</v>
      </c>
      <c r="J28" s="21">
        <v>9150304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9150304</v>
      </c>
      <c r="X28" s="21"/>
      <c r="Y28" s="21">
        <v>9150304</v>
      </c>
      <c r="Z28" s="6"/>
      <c r="AA28" s="19">
        <v>118117629</v>
      </c>
    </row>
    <row r="29" spans="1:27" ht="13.5">
      <c r="A29" s="57" t="s">
        <v>55</v>
      </c>
      <c r="B29" s="3"/>
      <c r="C29" s="19">
        <v>3314137</v>
      </c>
      <c r="D29" s="19"/>
      <c r="E29" s="20">
        <v>3894500</v>
      </c>
      <c r="F29" s="21">
        <v>3894500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3894500</v>
      </c>
    </row>
    <row r="30" spans="1:27" ht="13.5">
      <c r="A30" s="57" t="s">
        <v>56</v>
      </c>
      <c r="B30" s="3"/>
      <c r="C30" s="22">
        <v>2185084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105281243</v>
      </c>
      <c r="D32" s="25">
        <f>SUM(D28:D31)</f>
        <v>0</v>
      </c>
      <c r="E32" s="26">
        <f t="shared" si="5"/>
        <v>122012129</v>
      </c>
      <c r="F32" s="27">
        <f t="shared" si="5"/>
        <v>122012129</v>
      </c>
      <c r="G32" s="27">
        <f t="shared" si="5"/>
        <v>0</v>
      </c>
      <c r="H32" s="27">
        <f t="shared" si="5"/>
        <v>4761198</v>
      </c>
      <c r="I32" s="27">
        <f t="shared" si="5"/>
        <v>4389106</v>
      </c>
      <c r="J32" s="27">
        <f t="shared" si="5"/>
        <v>9150304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9150304</v>
      </c>
      <c r="X32" s="27">
        <f t="shared" si="5"/>
        <v>0</v>
      </c>
      <c r="Y32" s="27">
        <f t="shared" si="5"/>
        <v>9150304</v>
      </c>
      <c r="Z32" s="13">
        <f>+IF(X32&lt;&gt;0,+(Y32/X32)*100,0)</f>
        <v>0</v>
      </c>
      <c r="AA32" s="31">
        <f>SUM(AA28:AA31)</f>
        <v>122012129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23220832</v>
      </c>
      <c r="D34" s="19"/>
      <c r="E34" s="20">
        <v>239500000</v>
      </c>
      <c r="F34" s="21">
        <v>239500000</v>
      </c>
      <c r="G34" s="21">
        <v>15048</v>
      </c>
      <c r="H34" s="21">
        <v>3161121</v>
      </c>
      <c r="I34" s="21">
        <v>8361773</v>
      </c>
      <c r="J34" s="21">
        <v>11537942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11537942</v>
      </c>
      <c r="X34" s="21"/>
      <c r="Y34" s="21">
        <v>11537942</v>
      </c>
      <c r="Z34" s="6"/>
      <c r="AA34" s="28">
        <v>239500000</v>
      </c>
    </row>
    <row r="35" spans="1:27" ht="13.5">
      <c r="A35" s="60" t="s">
        <v>63</v>
      </c>
      <c r="B35" s="3"/>
      <c r="C35" s="19">
        <v>113321168</v>
      </c>
      <c r="D35" s="19"/>
      <c r="E35" s="20">
        <v>122483739</v>
      </c>
      <c r="F35" s="21">
        <v>122483739</v>
      </c>
      <c r="G35" s="21">
        <v>40000</v>
      </c>
      <c r="H35" s="21">
        <v>2621875</v>
      </c>
      <c r="I35" s="21">
        <v>1252895</v>
      </c>
      <c r="J35" s="21">
        <v>3914770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3914770</v>
      </c>
      <c r="X35" s="21"/>
      <c r="Y35" s="21">
        <v>3914770</v>
      </c>
      <c r="Z35" s="6"/>
      <c r="AA35" s="28">
        <v>122483739</v>
      </c>
    </row>
    <row r="36" spans="1:27" ht="13.5">
      <c r="A36" s="61" t="s">
        <v>64</v>
      </c>
      <c r="B36" s="10"/>
      <c r="C36" s="62">
        <f aca="true" t="shared" si="6" ref="C36:Y36">SUM(C32:C35)</f>
        <v>241823243</v>
      </c>
      <c r="D36" s="62">
        <f>SUM(D32:D35)</f>
        <v>0</v>
      </c>
      <c r="E36" s="63">
        <f t="shared" si="6"/>
        <v>483995868</v>
      </c>
      <c r="F36" s="64">
        <f t="shared" si="6"/>
        <v>483995868</v>
      </c>
      <c r="G36" s="64">
        <f t="shared" si="6"/>
        <v>55048</v>
      </c>
      <c r="H36" s="64">
        <f t="shared" si="6"/>
        <v>10544194</v>
      </c>
      <c r="I36" s="64">
        <f t="shared" si="6"/>
        <v>14003774</v>
      </c>
      <c r="J36" s="64">
        <f t="shared" si="6"/>
        <v>24603016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24603016</v>
      </c>
      <c r="X36" s="64">
        <f t="shared" si="6"/>
        <v>0</v>
      </c>
      <c r="Y36" s="64">
        <f t="shared" si="6"/>
        <v>24603016</v>
      </c>
      <c r="Z36" s="65">
        <f>+IF(X36&lt;&gt;0,+(Y36/X36)*100,0)</f>
        <v>0</v>
      </c>
      <c r="AA36" s="66">
        <f>SUM(AA32:AA35)</f>
        <v>483995868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4620264</v>
      </c>
      <c r="D5" s="16">
        <f>SUM(D6:D8)</f>
        <v>0</v>
      </c>
      <c r="E5" s="17">
        <f t="shared" si="0"/>
        <v>988000</v>
      </c>
      <c r="F5" s="18">
        <f t="shared" si="0"/>
        <v>988000</v>
      </c>
      <c r="G5" s="18">
        <f t="shared" si="0"/>
        <v>44687</v>
      </c>
      <c r="H5" s="18">
        <f t="shared" si="0"/>
        <v>44687</v>
      </c>
      <c r="I5" s="18">
        <f t="shared" si="0"/>
        <v>950987</v>
      </c>
      <c r="J5" s="18">
        <f t="shared" si="0"/>
        <v>1040361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1040361</v>
      </c>
      <c r="X5" s="18">
        <f t="shared" si="0"/>
        <v>109938</v>
      </c>
      <c r="Y5" s="18">
        <f t="shared" si="0"/>
        <v>930423</v>
      </c>
      <c r="Z5" s="4">
        <f>+IF(X5&lt;&gt;0,+(Y5/X5)*100,0)</f>
        <v>846.3161054412486</v>
      </c>
      <c r="AA5" s="16">
        <f>SUM(AA6:AA8)</f>
        <v>988000</v>
      </c>
    </row>
    <row r="6" spans="1:27" ht="13.5">
      <c r="A6" s="5" t="s">
        <v>32</v>
      </c>
      <c r="B6" s="3"/>
      <c r="C6" s="19">
        <v>385759</v>
      </c>
      <c r="D6" s="19"/>
      <c r="E6" s="20">
        <v>419000</v>
      </c>
      <c r="F6" s="21">
        <v>419000</v>
      </c>
      <c r="G6" s="21">
        <v>34938</v>
      </c>
      <c r="H6" s="21">
        <v>34938</v>
      </c>
      <c r="I6" s="21">
        <v>34938</v>
      </c>
      <c r="J6" s="21">
        <v>104814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104814</v>
      </c>
      <c r="X6" s="21">
        <v>92625</v>
      </c>
      <c r="Y6" s="21">
        <v>12189</v>
      </c>
      <c r="Z6" s="6">
        <v>13.16</v>
      </c>
      <c r="AA6" s="28">
        <v>419000</v>
      </c>
    </row>
    <row r="7" spans="1:27" ht="13.5">
      <c r="A7" s="5" t="s">
        <v>33</v>
      </c>
      <c r="B7" s="3"/>
      <c r="C7" s="22">
        <v>37369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4197136</v>
      </c>
      <c r="D8" s="19"/>
      <c r="E8" s="20">
        <v>569000</v>
      </c>
      <c r="F8" s="21">
        <v>569000</v>
      </c>
      <c r="G8" s="21">
        <v>9749</v>
      </c>
      <c r="H8" s="21">
        <v>9749</v>
      </c>
      <c r="I8" s="21">
        <v>916049</v>
      </c>
      <c r="J8" s="21">
        <v>935547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935547</v>
      </c>
      <c r="X8" s="21">
        <v>17313</v>
      </c>
      <c r="Y8" s="21">
        <v>918234</v>
      </c>
      <c r="Z8" s="6">
        <v>5303.73</v>
      </c>
      <c r="AA8" s="28">
        <v>569000</v>
      </c>
    </row>
    <row r="9" spans="1:27" ht="13.5">
      <c r="A9" s="2" t="s">
        <v>35</v>
      </c>
      <c r="B9" s="3"/>
      <c r="C9" s="16">
        <f aca="true" t="shared" si="1" ref="C9:Y9">SUM(C10:C14)</f>
        <v>17082141</v>
      </c>
      <c r="D9" s="16">
        <f>SUM(D10:D14)</f>
        <v>0</v>
      </c>
      <c r="E9" s="17">
        <f t="shared" si="1"/>
        <v>15207000</v>
      </c>
      <c r="F9" s="18">
        <f t="shared" si="1"/>
        <v>15207000</v>
      </c>
      <c r="G9" s="18">
        <f t="shared" si="1"/>
        <v>212872</v>
      </c>
      <c r="H9" s="18">
        <f t="shared" si="1"/>
        <v>221243</v>
      </c>
      <c r="I9" s="18">
        <f t="shared" si="1"/>
        <v>1566575</v>
      </c>
      <c r="J9" s="18">
        <f t="shared" si="1"/>
        <v>2000690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2000690</v>
      </c>
      <c r="X9" s="18">
        <f t="shared" si="1"/>
        <v>1353220</v>
      </c>
      <c r="Y9" s="18">
        <f t="shared" si="1"/>
        <v>647470</v>
      </c>
      <c r="Z9" s="4">
        <f>+IF(X9&lt;&gt;0,+(Y9/X9)*100,0)</f>
        <v>47.84661769704852</v>
      </c>
      <c r="AA9" s="30">
        <f>SUM(AA10:AA14)</f>
        <v>15207000</v>
      </c>
    </row>
    <row r="10" spans="1:27" ht="13.5">
      <c r="A10" s="5" t="s">
        <v>36</v>
      </c>
      <c r="B10" s="3"/>
      <c r="C10" s="19">
        <v>12768806</v>
      </c>
      <c r="D10" s="19"/>
      <c r="E10" s="20">
        <v>3111000</v>
      </c>
      <c r="F10" s="21">
        <v>3111000</v>
      </c>
      <c r="G10" s="21">
        <v>166388</v>
      </c>
      <c r="H10" s="21">
        <v>174759</v>
      </c>
      <c r="I10" s="21">
        <v>1431196</v>
      </c>
      <c r="J10" s="21">
        <v>1772343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1772343</v>
      </c>
      <c r="X10" s="21">
        <v>432737</v>
      </c>
      <c r="Y10" s="21">
        <v>1339606</v>
      </c>
      <c r="Z10" s="6">
        <v>309.57</v>
      </c>
      <c r="AA10" s="28">
        <v>3111000</v>
      </c>
    </row>
    <row r="11" spans="1:27" ht="13.5">
      <c r="A11" s="5" t="s">
        <v>37</v>
      </c>
      <c r="B11" s="3"/>
      <c r="C11" s="19">
        <v>658833</v>
      </c>
      <c r="D11" s="19"/>
      <c r="E11" s="20">
        <v>11910000</v>
      </c>
      <c r="F11" s="21">
        <v>11910000</v>
      </c>
      <c r="G11" s="21"/>
      <c r="H11" s="21"/>
      <c r="I11" s="21">
        <v>88895</v>
      </c>
      <c r="J11" s="21">
        <v>88895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88895</v>
      </c>
      <c r="X11" s="21">
        <v>861290</v>
      </c>
      <c r="Y11" s="21">
        <v>-772395</v>
      </c>
      <c r="Z11" s="6">
        <v>-89.68</v>
      </c>
      <c r="AA11" s="28">
        <v>11910000</v>
      </c>
    </row>
    <row r="12" spans="1:27" ht="13.5">
      <c r="A12" s="5" t="s">
        <v>38</v>
      </c>
      <c r="B12" s="3"/>
      <c r="C12" s="19">
        <v>3654502</v>
      </c>
      <c r="D12" s="19"/>
      <c r="E12" s="20">
        <v>186000</v>
      </c>
      <c r="F12" s="21">
        <v>186000</v>
      </c>
      <c r="G12" s="21">
        <v>46484</v>
      </c>
      <c r="H12" s="21">
        <v>46484</v>
      </c>
      <c r="I12" s="21">
        <v>46484</v>
      </c>
      <c r="J12" s="21">
        <v>139452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139452</v>
      </c>
      <c r="X12" s="21">
        <v>59193</v>
      </c>
      <c r="Y12" s="21">
        <v>80259</v>
      </c>
      <c r="Z12" s="6">
        <v>135.59</v>
      </c>
      <c r="AA12" s="28">
        <v>186000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11283007</v>
      </c>
      <c r="D15" s="16">
        <f>SUM(D16:D18)</f>
        <v>0</v>
      </c>
      <c r="E15" s="17">
        <f t="shared" si="2"/>
        <v>29726000</v>
      </c>
      <c r="F15" s="18">
        <f t="shared" si="2"/>
        <v>29726000</v>
      </c>
      <c r="G15" s="18">
        <f t="shared" si="2"/>
        <v>123362</v>
      </c>
      <c r="H15" s="18">
        <f t="shared" si="2"/>
        <v>1170230</v>
      </c>
      <c r="I15" s="18">
        <f t="shared" si="2"/>
        <v>123362</v>
      </c>
      <c r="J15" s="18">
        <f t="shared" si="2"/>
        <v>1416954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1416954</v>
      </c>
      <c r="X15" s="18">
        <f t="shared" si="2"/>
        <v>1397861</v>
      </c>
      <c r="Y15" s="18">
        <f t="shared" si="2"/>
        <v>19093</v>
      </c>
      <c r="Z15" s="4">
        <f>+IF(X15&lt;&gt;0,+(Y15/X15)*100,0)</f>
        <v>1.3658725724517673</v>
      </c>
      <c r="AA15" s="30">
        <f>SUM(AA16:AA18)</f>
        <v>29726000</v>
      </c>
    </row>
    <row r="16" spans="1:27" ht="13.5">
      <c r="A16" s="5" t="s">
        <v>42</v>
      </c>
      <c r="B16" s="3"/>
      <c r="C16" s="19">
        <v>897514</v>
      </c>
      <c r="D16" s="19"/>
      <c r="E16" s="20">
        <v>680000</v>
      </c>
      <c r="F16" s="21">
        <v>680000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680000</v>
      </c>
    </row>
    <row r="17" spans="1:27" ht="13.5">
      <c r="A17" s="5" t="s">
        <v>43</v>
      </c>
      <c r="B17" s="3"/>
      <c r="C17" s="19">
        <v>10385493</v>
      </c>
      <c r="D17" s="19"/>
      <c r="E17" s="20">
        <v>29046000</v>
      </c>
      <c r="F17" s="21">
        <v>29046000</v>
      </c>
      <c r="G17" s="21">
        <v>123362</v>
      </c>
      <c r="H17" s="21">
        <v>1170230</v>
      </c>
      <c r="I17" s="21">
        <v>123362</v>
      </c>
      <c r="J17" s="21">
        <v>1416954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1416954</v>
      </c>
      <c r="X17" s="21">
        <v>1397861</v>
      </c>
      <c r="Y17" s="21">
        <v>19093</v>
      </c>
      <c r="Z17" s="6">
        <v>1.37</v>
      </c>
      <c r="AA17" s="28">
        <v>29046000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45899865</v>
      </c>
      <c r="D19" s="16">
        <f>SUM(D20:D23)</f>
        <v>0</v>
      </c>
      <c r="E19" s="17">
        <f t="shared" si="3"/>
        <v>19639000</v>
      </c>
      <c r="F19" s="18">
        <f t="shared" si="3"/>
        <v>19639000</v>
      </c>
      <c r="G19" s="18">
        <f t="shared" si="3"/>
        <v>562097</v>
      </c>
      <c r="H19" s="18">
        <f t="shared" si="3"/>
        <v>562097</v>
      </c>
      <c r="I19" s="18">
        <f t="shared" si="3"/>
        <v>562097</v>
      </c>
      <c r="J19" s="18">
        <f t="shared" si="3"/>
        <v>1686291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1686291</v>
      </c>
      <c r="X19" s="18">
        <f t="shared" si="3"/>
        <v>1766367</v>
      </c>
      <c r="Y19" s="18">
        <f t="shared" si="3"/>
        <v>-80076</v>
      </c>
      <c r="Z19" s="4">
        <f>+IF(X19&lt;&gt;0,+(Y19/X19)*100,0)</f>
        <v>-4.533372736243374</v>
      </c>
      <c r="AA19" s="30">
        <f>SUM(AA20:AA23)</f>
        <v>19639000</v>
      </c>
    </row>
    <row r="20" spans="1:27" ht="13.5">
      <c r="A20" s="5" t="s">
        <v>46</v>
      </c>
      <c r="B20" s="3"/>
      <c r="C20" s="19">
        <v>26244016</v>
      </c>
      <c r="D20" s="19"/>
      <c r="E20" s="20">
        <v>6180000</v>
      </c>
      <c r="F20" s="21">
        <v>6180000</v>
      </c>
      <c r="G20" s="21">
        <v>190949</v>
      </c>
      <c r="H20" s="21">
        <v>190949</v>
      </c>
      <c r="I20" s="21">
        <v>190949</v>
      </c>
      <c r="J20" s="21">
        <v>572847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572847</v>
      </c>
      <c r="X20" s="21">
        <v>525108</v>
      </c>
      <c r="Y20" s="21">
        <v>47739</v>
      </c>
      <c r="Z20" s="6">
        <v>9.09</v>
      </c>
      <c r="AA20" s="28">
        <v>6180000</v>
      </c>
    </row>
    <row r="21" spans="1:27" ht="13.5">
      <c r="A21" s="5" t="s">
        <v>47</v>
      </c>
      <c r="B21" s="3"/>
      <c r="C21" s="19">
        <v>12111004</v>
      </c>
      <c r="D21" s="19"/>
      <c r="E21" s="20">
        <v>1970000</v>
      </c>
      <c r="F21" s="21">
        <v>1970000</v>
      </c>
      <c r="G21" s="21">
        <v>64550</v>
      </c>
      <c r="H21" s="21">
        <v>64550</v>
      </c>
      <c r="I21" s="21">
        <v>64550</v>
      </c>
      <c r="J21" s="21">
        <v>193650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193650</v>
      </c>
      <c r="X21" s="21">
        <v>201548</v>
      </c>
      <c r="Y21" s="21">
        <v>-7898</v>
      </c>
      <c r="Z21" s="6">
        <v>-3.92</v>
      </c>
      <c r="AA21" s="28">
        <v>1970000</v>
      </c>
    </row>
    <row r="22" spans="1:27" ht="13.5">
      <c r="A22" s="5" t="s">
        <v>48</v>
      </c>
      <c r="B22" s="3"/>
      <c r="C22" s="22">
        <v>1146466</v>
      </c>
      <c r="D22" s="22"/>
      <c r="E22" s="23">
        <v>120000</v>
      </c>
      <c r="F22" s="24">
        <v>120000</v>
      </c>
      <c r="G22" s="24">
        <v>86720</v>
      </c>
      <c r="H22" s="24">
        <v>86720</v>
      </c>
      <c r="I22" s="24">
        <v>86720</v>
      </c>
      <c r="J22" s="24">
        <v>260160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260160</v>
      </c>
      <c r="X22" s="24">
        <v>30042</v>
      </c>
      <c r="Y22" s="24">
        <v>230118</v>
      </c>
      <c r="Z22" s="7">
        <v>765.99</v>
      </c>
      <c r="AA22" s="29">
        <v>120000</v>
      </c>
    </row>
    <row r="23" spans="1:27" ht="13.5">
      <c r="A23" s="5" t="s">
        <v>49</v>
      </c>
      <c r="B23" s="3"/>
      <c r="C23" s="19">
        <v>6398379</v>
      </c>
      <c r="D23" s="19"/>
      <c r="E23" s="20">
        <v>11369000</v>
      </c>
      <c r="F23" s="21">
        <v>11369000</v>
      </c>
      <c r="G23" s="21">
        <v>219878</v>
      </c>
      <c r="H23" s="21">
        <v>219878</v>
      </c>
      <c r="I23" s="21">
        <v>219878</v>
      </c>
      <c r="J23" s="21">
        <v>659634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659634</v>
      </c>
      <c r="X23" s="21">
        <v>1009669</v>
      </c>
      <c r="Y23" s="21">
        <v>-350035</v>
      </c>
      <c r="Z23" s="6">
        <v>-34.67</v>
      </c>
      <c r="AA23" s="28">
        <v>11369000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78885277</v>
      </c>
      <c r="D25" s="51">
        <f>+D5+D9+D15+D19+D24</f>
        <v>0</v>
      </c>
      <c r="E25" s="52">
        <f t="shared" si="4"/>
        <v>65560000</v>
      </c>
      <c r="F25" s="53">
        <f t="shared" si="4"/>
        <v>65560000</v>
      </c>
      <c r="G25" s="53">
        <f t="shared" si="4"/>
        <v>943018</v>
      </c>
      <c r="H25" s="53">
        <f t="shared" si="4"/>
        <v>1998257</v>
      </c>
      <c r="I25" s="53">
        <f t="shared" si="4"/>
        <v>3203021</v>
      </c>
      <c r="J25" s="53">
        <f t="shared" si="4"/>
        <v>6144296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6144296</v>
      </c>
      <c r="X25" s="53">
        <f t="shared" si="4"/>
        <v>4627386</v>
      </c>
      <c r="Y25" s="53">
        <f t="shared" si="4"/>
        <v>1516910</v>
      </c>
      <c r="Z25" s="54">
        <f>+IF(X25&lt;&gt;0,+(Y25/X25)*100,0)</f>
        <v>32.78114252841669</v>
      </c>
      <c r="AA25" s="55">
        <f>+AA5+AA9+AA15+AA19+AA24</f>
        <v>65560000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36867952</v>
      </c>
      <c r="D28" s="19"/>
      <c r="E28" s="20">
        <v>33869000</v>
      </c>
      <c r="F28" s="21">
        <v>33869000</v>
      </c>
      <c r="G28" s="21"/>
      <c r="H28" s="21">
        <v>1068756</v>
      </c>
      <c r="I28" s="21">
        <v>88895</v>
      </c>
      <c r="J28" s="21">
        <v>1157651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1157651</v>
      </c>
      <c r="X28" s="21"/>
      <c r="Y28" s="21">
        <v>1157651</v>
      </c>
      <c r="Z28" s="6"/>
      <c r="AA28" s="19">
        <v>33869000</v>
      </c>
    </row>
    <row r="29" spans="1:27" ht="13.5">
      <c r="A29" s="57" t="s">
        <v>55</v>
      </c>
      <c r="B29" s="3"/>
      <c r="C29" s="19">
        <v>2281791</v>
      </c>
      <c r="D29" s="19"/>
      <c r="E29" s="20">
        <v>456000</v>
      </c>
      <c r="F29" s="21">
        <v>456000</v>
      </c>
      <c r="G29" s="21"/>
      <c r="H29" s="21"/>
      <c r="I29" s="21">
        <v>1278325</v>
      </c>
      <c r="J29" s="21">
        <v>1278325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1278325</v>
      </c>
      <c r="X29" s="21"/>
      <c r="Y29" s="21">
        <v>1278325</v>
      </c>
      <c r="Z29" s="6"/>
      <c r="AA29" s="28">
        <v>456000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39149743</v>
      </c>
      <c r="D32" s="25">
        <f>SUM(D28:D31)</f>
        <v>0</v>
      </c>
      <c r="E32" s="26">
        <f t="shared" si="5"/>
        <v>34325000</v>
      </c>
      <c r="F32" s="27">
        <f t="shared" si="5"/>
        <v>34325000</v>
      </c>
      <c r="G32" s="27">
        <f t="shared" si="5"/>
        <v>0</v>
      </c>
      <c r="H32" s="27">
        <f t="shared" si="5"/>
        <v>1068756</v>
      </c>
      <c r="I32" s="27">
        <f t="shared" si="5"/>
        <v>1367220</v>
      </c>
      <c r="J32" s="27">
        <f t="shared" si="5"/>
        <v>2435976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2435976</v>
      </c>
      <c r="X32" s="27">
        <f t="shared" si="5"/>
        <v>0</v>
      </c>
      <c r="Y32" s="27">
        <f t="shared" si="5"/>
        <v>2435976</v>
      </c>
      <c r="Z32" s="13">
        <f>+IF(X32&lt;&gt;0,+(Y32/X32)*100,0)</f>
        <v>0</v>
      </c>
      <c r="AA32" s="31">
        <f>SUM(AA28:AA31)</f>
        <v>34325000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39735534</v>
      </c>
      <c r="D35" s="19"/>
      <c r="E35" s="20">
        <v>31235000</v>
      </c>
      <c r="F35" s="21">
        <v>31235000</v>
      </c>
      <c r="G35" s="21">
        <v>943018</v>
      </c>
      <c r="H35" s="21">
        <v>929501</v>
      </c>
      <c r="I35" s="21">
        <v>1835801</v>
      </c>
      <c r="J35" s="21">
        <v>3708320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3708320</v>
      </c>
      <c r="X35" s="21"/>
      <c r="Y35" s="21">
        <v>3708320</v>
      </c>
      <c r="Z35" s="6"/>
      <c r="AA35" s="28">
        <v>31235000</v>
      </c>
    </row>
    <row r="36" spans="1:27" ht="13.5">
      <c r="A36" s="61" t="s">
        <v>64</v>
      </c>
      <c r="B36" s="10"/>
      <c r="C36" s="62">
        <f aca="true" t="shared" si="6" ref="C36:Y36">SUM(C32:C35)</f>
        <v>78885277</v>
      </c>
      <c r="D36" s="62">
        <f>SUM(D32:D35)</f>
        <v>0</v>
      </c>
      <c r="E36" s="63">
        <f t="shared" si="6"/>
        <v>65560000</v>
      </c>
      <c r="F36" s="64">
        <f t="shared" si="6"/>
        <v>65560000</v>
      </c>
      <c r="G36" s="64">
        <f t="shared" si="6"/>
        <v>943018</v>
      </c>
      <c r="H36" s="64">
        <f t="shared" si="6"/>
        <v>1998257</v>
      </c>
      <c r="I36" s="64">
        <f t="shared" si="6"/>
        <v>3203021</v>
      </c>
      <c r="J36" s="64">
        <f t="shared" si="6"/>
        <v>6144296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6144296</v>
      </c>
      <c r="X36" s="64">
        <f t="shared" si="6"/>
        <v>0</v>
      </c>
      <c r="Y36" s="64">
        <f t="shared" si="6"/>
        <v>6144296</v>
      </c>
      <c r="Z36" s="65">
        <f>+IF(X36&lt;&gt;0,+(Y36/X36)*100,0)</f>
        <v>0</v>
      </c>
      <c r="AA36" s="66">
        <f>SUM(AA32:AA35)</f>
        <v>65560000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2014-11-17T10:08:23Z</dcterms:created>
  <dcterms:modified xsi:type="dcterms:W3CDTF">2014-11-17T10:08:23Z</dcterms:modified>
  <cp:category/>
  <cp:version/>
  <cp:contentType/>
  <cp:contentStatus/>
</cp:coreProperties>
</file>