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'DC42'!$A$1:$AA$41</definedName>
    <definedName name="_xlnm.Print_Area" localSheetId="11">'DC48'!$A$1:$AA$41</definedName>
    <definedName name="_xlnm.Print_Area" localSheetId="0">'EKU'!$A$1:$AA$41</definedName>
    <definedName name="_xlnm.Print_Area" localSheetId="3">'GT421'!$A$1:$AA$41</definedName>
    <definedName name="_xlnm.Print_Area" localSheetId="4">'GT422'!$A$1:$AA$41</definedName>
    <definedName name="_xlnm.Print_Area" localSheetId="5">'GT423'!$A$1:$AA$41</definedName>
    <definedName name="_xlnm.Print_Area" localSheetId="7">'GT481'!$A$1:$AA$41</definedName>
    <definedName name="_xlnm.Print_Area" localSheetId="8">'GT482'!$A$1:$AA$41</definedName>
    <definedName name="_xlnm.Print_Area" localSheetId="9">'GT483'!$A$1:$AA$41</definedName>
    <definedName name="_xlnm.Print_Area" localSheetId="10">'GT484'!$A$1:$AA$41</definedName>
    <definedName name="_xlnm.Print_Area" localSheetId="1">'JHB'!$A$1:$AA$41</definedName>
    <definedName name="_xlnm.Print_Area" localSheetId="12">'Summary'!$A$1:$AA$41</definedName>
    <definedName name="_xlnm.Print_Area" localSheetId="2">'TSH'!$A$1:$AA$41</definedName>
  </definedNames>
  <calcPr calcMode="manual" fullCalcOnLoad="1"/>
</workbook>
</file>

<file path=xl/sharedStrings.xml><?xml version="1.0" encoding="utf-8"?>
<sst xmlns="http://schemas.openxmlformats.org/spreadsheetml/2006/main" count="871" uniqueCount="74">
  <si>
    <t>Gauteng: Ekurhuleni Metro(EKU)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</si>
  <si>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</si>
  <si>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</si>
  <si>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</si>
  <si>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</si>
  <si>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</si>
  <si>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</si>
  <si>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</si>
  <si>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</si>
  <si>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</si>
  <si>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</si>
  <si>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</si>
  <si>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</si>
  <si>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</si>
  <si>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</si>
  <si>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</si>
  <si>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</si>
  <si>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</si>
  <si>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</si>
  <si>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</si>
  <si>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</si>
  <si>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</si>
  <si>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</si>
  <si>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</si>
  <si>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</si>
  <si>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</si>
  <si>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</si>
  <si>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</si>
  <si>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</si>
  <si>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</si>
  <si>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</si>
  <si>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</si>
  <si>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</si>
  <si>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</si>
  <si>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</si>
  <si>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</si>
  <si>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</si>
  <si>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</si>
  <si>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</si>
  <si>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</si>
  <si>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</si>
  <si>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</si>
  <si>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</si>
  <si>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</si>
  <si>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</si>
  <si>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</si>
  <si>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</si>
  <si>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</si>
  <si>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</si>
  <si>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</si>
  <si>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</si>
  <si>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</si>
  <si>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</si>
  <si>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</si>
  <si>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</si>
  <si>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</si>
  <si>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</si>
  <si>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</si>
  <si>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</si>
  <si>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C7 Quarterly Budget Statement - Cash Flows for 1st Quarter ended 30 September 2014 (Figures Finalised as at 2014/10/30)</t>
  </si>
  <si>
    <t>Gauteng: City Of Tshwane(TSH) - Table C7 Quarterly Budget Statement - Cash Flows for 1st Quarter ended 30 September 2014 (Figures Finalised as at 2014/10/30)</t>
  </si>
  <si>
    <t>Gauteng: Emfuleni(GT421) - Table C7 Quarterly Budget Statement - Cash Flows for 1st Quarter ended 30 September 2014 (Figures Finalised as at 2014/10/30)</t>
  </si>
  <si>
    <t>Gauteng: Midvaal(GT422) - Table C7 Quarterly Budget Statement - Cash Flows for 1st Quarter ended 30 September 2014 (Figures Finalised as at 2014/10/30)</t>
  </si>
  <si>
    <t>Gauteng: Lesedi(GT423) - Table C7 Quarterly Budget Statement - Cash Flows for 1st Quarter ended 30 September 2014 (Figures Finalised as at 2014/10/30)</t>
  </si>
  <si>
    <t>Gauteng: Sedibeng(DC42) - Table C7 Quarterly Budget Statement - Cash Flows for 1st Quarter ended 30 September 2014 (Figures Finalised as at 2014/10/30)</t>
  </si>
  <si>
    <t>Gauteng: Mogale City(GT481) - Table C7 Quarterly Budget Statement - Cash Flows for 1st Quarter ended 30 September 2014 (Figures Finalised as at 2014/10/30)</t>
  </si>
  <si>
    <t>Gauteng: Randfontein(GT482) - Table C7 Quarterly Budget Statement - Cash Flows for 1st Quarter ended 30 September 2014 (Figures Finalised as at 2014/10/30)</t>
  </si>
  <si>
    <t>Gauteng: Westonaria(GT483) - Table C7 Quarterly Budget Statement - Cash Flows for 1st Quarter ended 30 September 2014 (Figures Finalised as at 2014/10/30)</t>
  </si>
  <si>
    <t>Gauteng: Merafong City(GT484) - Table C7 Quarterly Budget Statement - Cash Flows for 1st Quarter ended 30 September 2014 (Figures Finalised as at 2014/10/30)</t>
  </si>
  <si>
    <t>Gauteng: West Rand(DC48)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</si>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</sst>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21272092595</v>
      </c>
      <c r="F6" s="23">
        <v>21272092595</v>
      </c>
      <c r="G6" s="23">
        <v>1271552819</v>
      </c>
      <c r="H6" s="23">
        <v>1716093296</v>
      </c>
      <c r="I6" s="23">
        <v>1808222851</v>
      </c>
      <c r="J6" s="23">
        <v>4795868966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4795868966</v>
      </c>
      <c r="X6" s="23">
        <v>5960238699</v>
      </c>
      <c r="Y6" s="23">
        <v>-1164369733</v>
      </c>
      <c r="Z6" s="24">
        <v>-19.54</v>
      </c>
      <c r="AA6" s="25">
        <v>21272092595</v>
      </c>
    </row>
    <row r="7" spans="1:27" ht="13.5">
      <c r="A7" s="26" t="s">
        <v>34</v>
      </c>
      <c r="B7" s="20"/>
      <c r="C7" s="21"/>
      <c r="D7" s="21"/>
      <c r="E7" s="22">
        <v>2683115346</v>
      </c>
      <c r="F7" s="23">
        <v>2683115346</v>
      </c>
      <c r="G7" s="23">
        <v>809034709</v>
      </c>
      <c r="H7" s="23">
        <v>553520830</v>
      </c>
      <c r="I7" s="23">
        <v>12968257</v>
      </c>
      <c r="J7" s="23">
        <v>1375523796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1375523796</v>
      </c>
      <c r="X7" s="23">
        <v>1025109589</v>
      </c>
      <c r="Y7" s="23">
        <v>350414207</v>
      </c>
      <c r="Z7" s="24">
        <v>34.18</v>
      </c>
      <c r="AA7" s="25">
        <v>2683115346</v>
      </c>
    </row>
    <row r="8" spans="1:27" ht="13.5">
      <c r="A8" s="26" t="s">
        <v>35</v>
      </c>
      <c r="B8" s="20"/>
      <c r="C8" s="21"/>
      <c r="D8" s="21"/>
      <c r="E8" s="22">
        <v>2003181134</v>
      </c>
      <c r="F8" s="23">
        <v>2003181134</v>
      </c>
      <c r="G8" s="23"/>
      <c r="H8" s="23">
        <v>45514627</v>
      </c>
      <c r="I8" s="23">
        <v>135876388</v>
      </c>
      <c r="J8" s="23">
        <v>181391015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181391015</v>
      </c>
      <c r="X8" s="23">
        <v>297093469</v>
      </c>
      <c r="Y8" s="23">
        <v>-115702454</v>
      </c>
      <c r="Z8" s="24">
        <v>-38.94</v>
      </c>
      <c r="AA8" s="25">
        <v>2003181134</v>
      </c>
    </row>
    <row r="9" spans="1:27" ht="13.5">
      <c r="A9" s="26" t="s">
        <v>36</v>
      </c>
      <c r="B9" s="20"/>
      <c r="C9" s="21"/>
      <c r="D9" s="21"/>
      <c r="E9" s="22">
        <v>439963544</v>
      </c>
      <c r="F9" s="23">
        <v>439963544</v>
      </c>
      <c r="G9" s="23">
        <v>54657398</v>
      </c>
      <c r="H9" s="23">
        <v>57146552</v>
      </c>
      <c r="I9" s="23">
        <v>54702683</v>
      </c>
      <c r="J9" s="23">
        <v>166506633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166506633</v>
      </c>
      <c r="X9" s="23">
        <v>90653428</v>
      </c>
      <c r="Y9" s="23">
        <v>75853205</v>
      </c>
      <c r="Z9" s="24">
        <v>83.67</v>
      </c>
      <c r="AA9" s="25">
        <v>439963544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-21026330447</v>
      </c>
      <c r="F12" s="23">
        <v>-21026330447</v>
      </c>
      <c r="G12" s="23">
        <v>-1890898264</v>
      </c>
      <c r="H12" s="23">
        <v>-2086385499</v>
      </c>
      <c r="I12" s="23">
        <v>-1787670987</v>
      </c>
      <c r="J12" s="23">
        <v>-5764954750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-5764954750</v>
      </c>
      <c r="X12" s="23">
        <v>-5653261563</v>
      </c>
      <c r="Y12" s="23">
        <v>-111693187</v>
      </c>
      <c r="Z12" s="24">
        <v>1.98</v>
      </c>
      <c r="AA12" s="25">
        <v>-21026330447</v>
      </c>
    </row>
    <row r="13" spans="1:27" ht="13.5">
      <c r="A13" s="26" t="s">
        <v>40</v>
      </c>
      <c r="B13" s="20"/>
      <c r="C13" s="21"/>
      <c r="D13" s="21"/>
      <c r="E13" s="22">
        <v>-706964374</v>
      </c>
      <c r="F13" s="23">
        <v>-706964374</v>
      </c>
      <c r="G13" s="23">
        <v>-43032000</v>
      </c>
      <c r="H13" s="23">
        <v>-20390636</v>
      </c>
      <c r="I13" s="23">
        <v>-53099872</v>
      </c>
      <c r="J13" s="23">
        <v>-116522508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-116522508</v>
      </c>
      <c r="X13" s="23">
        <v>-12613973</v>
      </c>
      <c r="Y13" s="23">
        <v>-103908535</v>
      </c>
      <c r="Z13" s="24">
        <v>823.76</v>
      </c>
      <c r="AA13" s="25">
        <v>-706964374</v>
      </c>
    </row>
    <row r="14" spans="1:27" ht="13.5">
      <c r="A14" s="26" t="s">
        <v>41</v>
      </c>
      <c r="B14" s="20"/>
      <c r="C14" s="21"/>
      <c r="D14" s="21"/>
      <c r="E14" s="22">
        <v>-1049071231</v>
      </c>
      <c r="F14" s="23">
        <v>-1049071231</v>
      </c>
      <c r="G14" s="23">
        <v>-22133527</v>
      </c>
      <c r="H14" s="23">
        <v>-102246727</v>
      </c>
      <c r="I14" s="23">
        <v>-66646822</v>
      </c>
      <c r="J14" s="23">
        <v>-191027076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-191027076</v>
      </c>
      <c r="X14" s="23">
        <v>-222037231</v>
      </c>
      <c r="Y14" s="23">
        <v>31010155</v>
      </c>
      <c r="Z14" s="24">
        <v>-13.97</v>
      </c>
      <c r="AA14" s="25">
        <v>-1049071231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3615986567</v>
      </c>
      <c r="F15" s="31">
        <f t="shared" si="0"/>
        <v>3615986567</v>
      </c>
      <c r="G15" s="31">
        <f t="shared" si="0"/>
        <v>179181135</v>
      </c>
      <c r="H15" s="31">
        <f t="shared" si="0"/>
        <v>163252443</v>
      </c>
      <c r="I15" s="31">
        <f t="shared" si="0"/>
        <v>104352498</v>
      </c>
      <c r="J15" s="31">
        <f t="shared" si="0"/>
        <v>446786076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446786076</v>
      </c>
      <c r="X15" s="31">
        <f t="shared" si="0"/>
        <v>1485182418</v>
      </c>
      <c r="Y15" s="31">
        <f t="shared" si="0"/>
        <v>-1038396342</v>
      </c>
      <c r="Z15" s="32">
        <f>+IF(X15&lt;&gt;0,+(Y15/X15)*100,0)</f>
        <v>-69.9170909522577</v>
      </c>
      <c r="AA15" s="33">
        <f>SUM(AA6:AA14)</f>
        <v>3615986567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>
        <v>-33696</v>
      </c>
      <c r="H21" s="40">
        <v>-72455</v>
      </c>
      <c r="I21" s="40">
        <v>-23166</v>
      </c>
      <c r="J21" s="23">
        <v>-129317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-129317</v>
      </c>
      <c r="X21" s="23"/>
      <c r="Y21" s="40">
        <v>-129317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-158811000</v>
      </c>
      <c r="F22" s="23">
        <v>-158811000</v>
      </c>
      <c r="G22" s="23">
        <v>6138526</v>
      </c>
      <c r="H22" s="23">
        <v>-36739116</v>
      </c>
      <c r="I22" s="23">
        <v>6140884</v>
      </c>
      <c r="J22" s="23">
        <v>-24459706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-24459706</v>
      </c>
      <c r="X22" s="23">
        <v>-39702750</v>
      </c>
      <c r="Y22" s="23">
        <v>15243044</v>
      </c>
      <c r="Z22" s="24">
        <v>-38.39</v>
      </c>
      <c r="AA22" s="25">
        <v>-158811000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-3790365855</v>
      </c>
      <c r="F24" s="23">
        <v>-3790365855</v>
      </c>
      <c r="G24" s="23">
        <v>-21198950</v>
      </c>
      <c r="H24" s="23">
        <v>-63542950</v>
      </c>
      <c r="I24" s="23">
        <v>-198105751</v>
      </c>
      <c r="J24" s="23">
        <v>-282847651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-282847651</v>
      </c>
      <c r="X24" s="23">
        <v>-259144612</v>
      </c>
      <c r="Y24" s="23">
        <v>-23703039</v>
      </c>
      <c r="Z24" s="24">
        <v>9.15</v>
      </c>
      <c r="AA24" s="25">
        <v>-3790365855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-3949176855</v>
      </c>
      <c r="F25" s="31">
        <f t="shared" si="1"/>
        <v>-3949176855</v>
      </c>
      <c r="G25" s="31">
        <f t="shared" si="1"/>
        <v>-15094120</v>
      </c>
      <c r="H25" s="31">
        <f t="shared" si="1"/>
        <v>-100354521</v>
      </c>
      <c r="I25" s="31">
        <f t="shared" si="1"/>
        <v>-191988033</v>
      </c>
      <c r="J25" s="31">
        <f t="shared" si="1"/>
        <v>-307436674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-307436674</v>
      </c>
      <c r="X25" s="31">
        <f t="shared" si="1"/>
        <v>-298847362</v>
      </c>
      <c r="Y25" s="31">
        <f t="shared" si="1"/>
        <v>-8589312</v>
      </c>
      <c r="Z25" s="32">
        <f>+IF(X25&lt;&gt;0,+(Y25/X25)*100,0)</f>
        <v>2.8741468362032925</v>
      </c>
      <c r="AA25" s="33">
        <f>SUM(AA19:AA24)</f>
        <v>-3949176855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1100000000</v>
      </c>
      <c r="F30" s="23">
        <v>1100000000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1100000000</v>
      </c>
    </row>
    <row r="31" spans="1:27" ht="13.5">
      <c r="A31" s="26" t="s">
        <v>53</v>
      </c>
      <c r="B31" s="20"/>
      <c r="C31" s="21"/>
      <c r="D31" s="21"/>
      <c r="E31" s="22">
        <v>40784000</v>
      </c>
      <c r="F31" s="23">
        <v>40784000</v>
      </c>
      <c r="G31" s="23">
        <v>487854</v>
      </c>
      <c r="H31" s="40">
        <v>4638430</v>
      </c>
      <c r="I31" s="40">
        <v>4800682</v>
      </c>
      <c r="J31" s="40">
        <v>9926966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9926966</v>
      </c>
      <c r="X31" s="40">
        <v>10195998</v>
      </c>
      <c r="Y31" s="23">
        <v>-269032</v>
      </c>
      <c r="Z31" s="24">
        <v>-2.64</v>
      </c>
      <c r="AA31" s="25">
        <v>40784000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-222086716</v>
      </c>
      <c r="F33" s="23">
        <v>-222086716</v>
      </c>
      <c r="G33" s="23"/>
      <c r="H33" s="23">
        <v>-8280687</v>
      </c>
      <c r="I33" s="23">
        <v>-4080506</v>
      </c>
      <c r="J33" s="23">
        <v>-12361193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-12361193</v>
      </c>
      <c r="X33" s="23">
        <v>-22000000</v>
      </c>
      <c r="Y33" s="23">
        <v>9638807</v>
      </c>
      <c r="Z33" s="24">
        <v>-43.81</v>
      </c>
      <c r="AA33" s="25">
        <v>-222086716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918697284</v>
      </c>
      <c r="F34" s="31">
        <f t="shared" si="2"/>
        <v>918697284</v>
      </c>
      <c r="G34" s="31">
        <f t="shared" si="2"/>
        <v>487854</v>
      </c>
      <c r="H34" s="31">
        <f t="shared" si="2"/>
        <v>-3642257</v>
      </c>
      <c r="I34" s="31">
        <f t="shared" si="2"/>
        <v>720176</v>
      </c>
      <c r="J34" s="31">
        <f t="shared" si="2"/>
        <v>-2434227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-2434227</v>
      </c>
      <c r="X34" s="31">
        <f t="shared" si="2"/>
        <v>-11804002</v>
      </c>
      <c r="Y34" s="31">
        <f t="shared" si="2"/>
        <v>9369775</v>
      </c>
      <c r="Z34" s="32">
        <f>+IF(X34&lt;&gt;0,+(Y34/X34)*100,0)</f>
        <v>-79.37795164724642</v>
      </c>
      <c r="AA34" s="33">
        <f>SUM(AA29:AA33)</f>
        <v>918697284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585506996</v>
      </c>
      <c r="F36" s="37">
        <f t="shared" si="3"/>
        <v>585506996</v>
      </c>
      <c r="G36" s="37">
        <f t="shared" si="3"/>
        <v>164574869</v>
      </c>
      <c r="H36" s="37">
        <f t="shared" si="3"/>
        <v>59255665</v>
      </c>
      <c r="I36" s="37">
        <f t="shared" si="3"/>
        <v>-86915359</v>
      </c>
      <c r="J36" s="37">
        <f t="shared" si="3"/>
        <v>136915175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136915175</v>
      </c>
      <c r="X36" s="37">
        <f t="shared" si="3"/>
        <v>1174531054</v>
      </c>
      <c r="Y36" s="37">
        <f t="shared" si="3"/>
        <v>-1037615879</v>
      </c>
      <c r="Z36" s="38">
        <f>+IF(X36&lt;&gt;0,+(Y36/X36)*100,0)</f>
        <v>-88.3429923343687</v>
      </c>
      <c r="AA36" s="39">
        <f>+AA15+AA25+AA34</f>
        <v>585506996</v>
      </c>
    </row>
    <row r="37" spans="1:27" ht="13.5">
      <c r="A37" s="26" t="s">
        <v>57</v>
      </c>
      <c r="B37" s="20"/>
      <c r="C37" s="35"/>
      <c r="D37" s="35"/>
      <c r="E37" s="36">
        <v>3755814369</v>
      </c>
      <c r="F37" s="37">
        <v>3755814369</v>
      </c>
      <c r="G37" s="37">
        <v>5894540499</v>
      </c>
      <c r="H37" s="37">
        <v>6059115368</v>
      </c>
      <c r="I37" s="37">
        <v>6118371033</v>
      </c>
      <c r="J37" s="37">
        <v>5894540499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5894540499</v>
      </c>
      <c r="X37" s="37">
        <v>3755814369</v>
      </c>
      <c r="Y37" s="37">
        <v>2138726130</v>
      </c>
      <c r="Z37" s="38">
        <v>56.94</v>
      </c>
      <c r="AA37" s="39">
        <v>3755814369</v>
      </c>
    </row>
    <row r="38" spans="1:27" ht="13.5">
      <c r="A38" s="45" t="s">
        <v>58</v>
      </c>
      <c r="B38" s="46"/>
      <c r="C38" s="47"/>
      <c r="D38" s="47"/>
      <c r="E38" s="48">
        <v>4341321364</v>
      </c>
      <c r="F38" s="49">
        <v>4341321364</v>
      </c>
      <c r="G38" s="49">
        <v>6059115368</v>
      </c>
      <c r="H38" s="49">
        <v>6118371033</v>
      </c>
      <c r="I38" s="49">
        <v>6031455674</v>
      </c>
      <c r="J38" s="49">
        <v>6031455674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6031455674</v>
      </c>
      <c r="X38" s="49">
        <v>4930345422</v>
      </c>
      <c r="Y38" s="49">
        <v>1101110252</v>
      </c>
      <c r="Z38" s="50">
        <v>22.33</v>
      </c>
      <c r="AA38" s="51">
        <v>4341321364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313342402</v>
      </c>
      <c r="F6" s="23">
        <v>313342402</v>
      </c>
      <c r="G6" s="23">
        <v>19142725</v>
      </c>
      <c r="H6" s="23">
        <v>20737249</v>
      </c>
      <c r="I6" s="23">
        <v>23173246</v>
      </c>
      <c r="J6" s="23">
        <v>63053220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63053220</v>
      </c>
      <c r="X6" s="23">
        <v>82521200</v>
      </c>
      <c r="Y6" s="23">
        <v>-19467980</v>
      </c>
      <c r="Z6" s="24">
        <v>-23.59</v>
      </c>
      <c r="AA6" s="25">
        <v>313342402</v>
      </c>
    </row>
    <row r="7" spans="1:27" ht="13.5">
      <c r="A7" s="26" t="s">
        <v>34</v>
      </c>
      <c r="B7" s="20"/>
      <c r="C7" s="21"/>
      <c r="D7" s="21"/>
      <c r="E7" s="22">
        <v>125884000</v>
      </c>
      <c r="F7" s="23">
        <v>125884000</v>
      </c>
      <c r="G7" s="23">
        <v>50827000</v>
      </c>
      <c r="H7" s="23">
        <v>1826000</v>
      </c>
      <c r="I7" s="23">
        <v>892000</v>
      </c>
      <c r="J7" s="23">
        <v>53545000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53545000</v>
      </c>
      <c r="X7" s="23">
        <v>44000000</v>
      </c>
      <c r="Y7" s="23">
        <v>9545000</v>
      </c>
      <c r="Z7" s="24">
        <v>21.69</v>
      </c>
      <c r="AA7" s="25">
        <v>125884000</v>
      </c>
    </row>
    <row r="8" spans="1:27" ht="13.5">
      <c r="A8" s="26" t="s">
        <v>35</v>
      </c>
      <c r="B8" s="20"/>
      <c r="C8" s="21"/>
      <c r="D8" s="21"/>
      <c r="E8" s="22">
        <v>67448823</v>
      </c>
      <c r="F8" s="23">
        <v>67448823</v>
      </c>
      <c r="G8" s="23">
        <v>15055000</v>
      </c>
      <c r="H8" s="23"/>
      <c r="I8" s="23"/>
      <c r="J8" s="23">
        <v>15055000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15055000</v>
      </c>
      <c r="X8" s="23">
        <v>22483000</v>
      </c>
      <c r="Y8" s="23">
        <v>-7428000</v>
      </c>
      <c r="Z8" s="24">
        <v>-33.04</v>
      </c>
      <c r="AA8" s="25">
        <v>67448823</v>
      </c>
    </row>
    <row r="9" spans="1:27" ht="13.5">
      <c r="A9" s="26" t="s">
        <v>36</v>
      </c>
      <c r="B9" s="20"/>
      <c r="C9" s="21"/>
      <c r="D9" s="21"/>
      <c r="E9" s="22">
        <v>500000</v>
      </c>
      <c r="F9" s="23">
        <v>500000</v>
      </c>
      <c r="G9" s="23">
        <v>39686</v>
      </c>
      <c r="H9" s="23"/>
      <c r="I9" s="23">
        <v>-39686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125000</v>
      </c>
      <c r="Y9" s="23">
        <v>-125000</v>
      </c>
      <c r="Z9" s="24">
        <v>-100</v>
      </c>
      <c r="AA9" s="25">
        <v>500000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-438560007</v>
      </c>
      <c r="F12" s="23">
        <v>-438560007</v>
      </c>
      <c r="G12" s="23">
        <v>-41963802</v>
      </c>
      <c r="H12" s="23">
        <v>-26162302</v>
      </c>
      <c r="I12" s="23">
        <v>-43017693</v>
      </c>
      <c r="J12" s="23">
        <v>-111143797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-111143797</v>
      </c>
      <c r="X12" s="23">
        <v>-104128000</v>
      </c>
      <c r="Y12" s="23">
        <v>-7015797</v>
      </c>
      <c r="Z12" s="24">
        <v>6.74</v>
      </c>
      <c r="AA12" s="25">
        <v>-438560007</v>
      </c>
    </row>
    <row r="13" spans="1:27" ht="13.5">
      <c r="A13" s="26" t="s">
        <v>40</v>
      </c>
      <c r="B13" s="20"/>
      <c r="C13" s="21"/>
      <c r="D13" s="21"/>
      <c r="E13" s="22">
        <v>-1836000</v>
      </c>
      <c r="F13" s="23">
        <v>-1836000</v>
      </c>
      <c r="G13" s="23">
        <v>-930928</v>
      </c>
      <c r="H13" s="23">
        <v>-204961</v>
      </c>
      <c r="I13" s="23">
        <v>-969859</v>
      </c>
      <c r="J13" s="23">
        <v>-2105748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-2105748</v>
      </c>
      <c r="X13" s="23">
        <v>-459000</v>
      </c>
      <c r="Y13" s="23">
        <v>-1646748</v>
      </c>
      <c r="Z13" s="24">
        <v>358.77</v>
      </c>
      <c r="AA13" s="25">
        <v>-1836000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66779218</v>
      </c>
      <c r="F15" s="31">
        <f t="shared" si="0"/>
        <v>66779218</v>
      </c>
      <c r="G15" s="31">
        <f t="shared" si="0"/>
        <v>42169681</v>
      </c>
      <c r="H15" s="31">
        <f t="shared" si="0"/>
        <v>-3804014</v>
      </c>
      <c r="I15" s="31">
        <f t="shared" si="0"/>
        <v>-19961992</v>
      </c>
      <c r="J15" s="31">
        <f t="shared" si="0"/>
        <v>18403675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18403675</v>
      </c>
      <c r="X15" s="31">
        <f t="shared" si="0"/>
        <v>44542200</v>
      </c>
      <c r="Y15" s="31">
        <f t="shared" si="0"/>
        <v>-26138525</v>
      </c>
      <c r="Z15" s="32">
        <f>+IF(X15&lt;&gt;0,+(Y15/X15)*100,0)</f>
        <v>-58.682608851830395</v>
      </c>
      <c r="AA15" s="33">
        <f>SUM(AA6:AA14)</f>
        <v>66779218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-84208823</v>
      </c>
      <c r="F24" s="23">
        <v>-84208823</v>
      </c>
      <c r="G24" s="23">
        <v>-601367</v>
      </c>
      <c r="H24" s="23"/>
      <c r="I24" s="23">
        <v>-3042204</v>
      </c>
      <c r="J24" s="23">
        <v>-3643571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-3643571</v>
      </c>
      <c r="X24" s="23">
        <v>-31491000</v>
      </c>
      <c r="Y24" s="23">
        <v>27847429</v>
      </c>
      <c r="Z24" s="24">
        <v>-88.43</v>
      </c>
      <c r="AA24" s="25">
        <v>-84208823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-84208823</v>
      </c>
      <c r="F25" s="31">
        <f t="shared" si="1"/>
        <v>-84208823</v>
      </c>
      <c r="G25" s="31">
        <f t="shared" si="1"/>
        <v>-601367</v>
      </c>
      <c r="H25" s="31">
        <f t="shared" si="1"/>
        <v>0</v>
      </c>
      <c r="I25" s="31">
        <f t="shared" si="1"/>
        <v>-3042204</v>
      </c>
      <c r="J25" s="31">
        <f t="shared" si="1"/>
        <v>-3643571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-3643571</v>
      </c>
      <c r="X25" s="31">
        <f t="shared" si="1"/>
        <v>-31491000</v>
      </c>
      <c r="Y25" s="31">
        <f t="shared" si="1"/>
        <v>27847429</v>
      </c>
      <c r="Z25" s="32">
        <f>+IF(X25&lt;&gt;0,+(Y25/X25)*100,0)</f>
        <v>-88.42980216569813</v>
      </c>
      <c r="AA25" s="33">
        <f>SUM(AA19:AA24)</f>
        <v>-84208823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343073</v>
      </c>
      <c r="F31" s="23">
        <v>343073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80000</v>
      </c>
      <c r="Y31" s="23">
        <v>-80000</v>
      </c>
      <c r="Z31" s="24">
        <v>-100</v>
      </c>
      <c r="AA31" s="25">
        <v>343073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-7395467</v>
      </c>
      <c r="F33" s="23">
        <v>-7395467</v>
      </c>
      <c r="G33" s="23">
        <v>-339732</v>
      </c>
      <c r="H33" s="23">
        <v>-343008</v>
      </c>
      <c r="I33" s="23">
        <v>-675421</v>
      </c>
      <c r="J33" s="23">
        <v>-1358161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-1358161</v>
      </c>
      <c r="X33" s="23">
        <v>-1848000</v>
      </c>
      <c r="Y33" s="23">
        <v>489839</v>
      </c>
      <c r="Z33" s="24">
        <v>-26.51</v>
      </c>
      <c r="AA33" s="25">
        <v>-7395467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-7052394</v>
      </c>
      <c r="F34" s="31">
        <f t="shared" si="2"/>
        <v>-7052394</v>
      </c>
      <c r="G34" s="31">
        <f t="shared" si="2"/>
        <v>-339732</v>
      </c>
      <c r="H34" s="31">
        <f t="shared" si="2"/>
        <v>-343008</v>
      </c>
      <c r="I34" s="31">
        <f t="shared" si="2"/>
        <v>-675421</v>
      </c>
      <c r="J34" s="31">
        <f t="shared" si="2"/>
        <v>-1358161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-1358161</v>
      </c>
      <c r="X34" s="31">
        <f t="shared" si="2"/>
        <v>-1768000</v>
      </c>
      <c r="Y34" s="31">
        <f t="shared" si="2"/>
        <v>409839</v>
      </c>
      <c r="Z34" s="32">
        <f>+IF(X34&lt;&gt;0,+(Y34/X34)*100,0)</f>
        <v>-23.18093891402715</v>
      </c>
      <c r="AA34" s="33">
        <f>SUM(AA29:AA33)</f>
        <v>-7052394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-24481999</v>
      </c>
      <c r="F36" s="37">
        <f t="shared" si="3"/>
        <v>-24481999</v>
      </c>
      <c r="G36" s="37">
        <f t="shared" si="3"/>
        <v>41228582</v>
      </c>
      <c r="H36" s="37">
        <f t="shared" si="3"/>
        <v>-4147022</v>
      </c>
      <c r="I36" s="37">
        <f t="shared" si="3"/>
        <v>-23679617</v>
      </c>
      <c r="J36" s="37">
        <f t="shared" si="3"/>
        <v>13401943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13401943</v>
      </c>
      <c r="X36" s="37">
        <f t="shared" si="3"/>
        <v>11283200</v>
      </c>
      <c r="Y36" s="37">
        <f t="shared" si="3"/>
        <v>2118743</v>
      </c>
      <c r="Z36" s="38">
        <f>+IF(X36&lt;&gt;0,+(Y36/X36)*100,0)</f>
        <v>18.777855572887127</v>
      </c>
      <c r="AA36" s="39">
        <f>+AA15+AA25+AA34</f>
        <v>-24481999</v>
      </c>
    </row>
    <row r="37" spans="1:27" ht="13.5">
      <c r="A37" s="26" t="s">
        <v>57</v>
      </c>
      <c r="B37" s="20"/>
      <c r="C37" s="35"/>
      <c r="D37" s="35"/>
      <c r="E37" s="36">
        <v>6614384</v>
      </c>
      <c r="F37" s="37">
        <v>6614384</v>
      </c>
      <c r="G37" s="37">
        <v>1286857</v>
      </c>
      <c r="H37" s="37">
        <v>42515439</v>
      </c>
      <c r="I37" s="37">
        <v>38368417</v>
      </c>
      <c r="J37" s="37">
        <v>1286857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1286857</v>
      </c>
      <c r="X37" s="37">
        <v>6614384</v>
      </c>
      <c r="Y37" s="37">
        <v>-5327527</v>
      </c>
      <c r="Z37" s="38">
        <v>-80.54</v>
      </c>
      <c r="AA37" s="39">
        <v>6614384</v>
      </c>
    </row>
    <row r="38" spans="1:27" ht="13.5">
      <c r="A38" s="45" t="s">
        <v>58</v>
      </c>
      <c r="B38" s="46"/>
      <c r="C38" s="47"/>
      <c r="D38" s="47"/>
      <c r="E38" s="48">
        <v>-17867615</v>
      </c>
      <c r="F38" s="49">
        <v>-17867615</v>
      </c>
      <c r="G38" s="49">
        <v>42515439</v>
      </c>
      <c r="H38" s="49">
        <v>38368417</v>
      </c>
      <c r="I38" s="49">
        <v>14688800</v>
      </c>
      <c r="J38" s="49">
        <v>14688800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14688800</v>
      </c>
      <c r="X38" s="49">
        <v>17897584</v>
      </c>
      <c r="Y38" s="49">
        <v>-3208784</v>
      </c>
      <c r="Z38" s="50">
        <v>-17.93</v>
      </c>
      <c r="AA38" s="51">
        <v>-17867615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646918465</v>
      </c>
      <c r="D6" s="21"/>
      <c r="E6" s="22">
        <v>859894393</v>
      </c>
      <c r="F6" s="23">
        <v>859894393</v>
      </c>
      <c r="G6" s="23">
        <v>169834095</v>
      </c>
      <c r="H6" s="23">
        <v>63587260</v>
      </c>
      <c r="I6" s="23"/>
      <c r="J6" s="23">
        <v>233421355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233421355</v>
      </c>
      <c r="X6" s="23">
        <v>246147817</v>
      </c>
      <c r="Y6" s="23">
        <v>-12726462</v>
      </c>
      <c r="Z6" s="24">
        <v>-5.17</v>
      </c>
      <c r="AA6" s="25">
        <v>859894393</v>
      </c>
    </row>
    <row r="7" spans="1:27" ht="13.5">
      <c r="A7" s="26" t="s">
        <v>34</v>
      </c>
      <c r="B7" s="20"/>
      <c r="C7" s="21">
        <v>313926989</v>
      </c>
      <c r="D7" s="21"/>
      <c r="E7" s="22">
        <v>187077000</v>
      </c>
      <c r="F7" s="23">
        <v>187077000</v>
      </c>
      <c r="G7" s="23">
        <v>69757000</v>
      </c>
      <c r="H7" s="23">
        <v>4892435</v>
      </c>
      <c r="I7" s="23"/>
      <c r="J7" s="23">
        <v>74649435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74649435</v>
      </c>
      <c r="X7" s="23">
        <v>55749000</v>
      </c>
      <c r="Y7" s="23">
        <v>18900435</v>
      </c>
      <c r="Z7" s="24">
        <v>33.9</v>
      </c>
      <c r="AA7" s="25">
        <v>187077000</v>
      </c>
    </row>
    <row r="8" spans="1:27" ht="13.5">
      <c r="A8" s="26" t="s">
        <v>35</v>
      </c>
      <c r="B8" s="20"/>
      <c r="C8" s="21"/>
      <c r="D8" s="21"/>
      <c r="E8" s="22">
        <v>74929000</v>
      </c>
      <c r="F8" s="23">
        <v>74929000</v>
      </c>
      <c r="G8" s="23">
        <v>1354294</v>
      </c>
      <c r="H8" s="23">
        <v>39350000</v>
      </c>
      <c r="I8" s="23"/>
      <c r="J8" s="23">
        <v>40704294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40704294</v>
      </c>
      <c r="X8" s="23">
        <v>25310000</v>
      </c>
      <c r="Y8" s="23">
        <v>15394294</v>
      </c>
      <c r="Z8" s="24">
        <v>60.82</v>
      </c>
      <c r="AA8" s="25">
        <v>74929000</v>
      </c>
    </row>
    <row r="9" spans="1:27" ht="13.5">
      <c r="A9" s="26" t="s">
        <v>36</v>
      </c>
      <c r="B9" s="20"/>
      <c r="C9" s="21">
        <v>21198505</v>
      </c>
      <c r="D9" s="21"/>
      <c r="E9" s="22">
        <v>17958330</v>
      </c>
      <c r="F9" s="23">
        <v>17958330</v>
      </c>
      <c r="G9" s="23">
        <v>3204736</v>
      </c>
      <c r="H9" s="23">
        <v>3845182</v>
      </c>
      <c r="I9" s="23"/>
      <c r="J9" s="23">
        <v>7049918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7049918</v>
      </c>
      <c r="X9" s="23">
        <v>-14637826</v>
      </c>
      <c r="Y9" s="23">
        <v>21687744</v>
      </c>
      <c r="Z9" s="24">
        <v>-148.16</v>
      </c>
      <c r="AA9" s="25">
        <v>17958330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-873928646</v>
      </c>
      <c r="D12" s="21"/>
      <c r="E12" s="22">
        <v>-1001233728</v>
      </c>
      <c r="F12" s="23">
        <v>-1001233728</v>
      </c>
      <c r="G12" s="23">
        <v>-74099990</v>
      </c>
      <c r="H12" s="23">
        <v>-87730056</v>
      </c>
      <c r="I12" s="23"/>
      <c r="J12" s="23">
        <v>-161830046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-161830046</v>
      </c>
      <c r="X12" s="23">
        <v>-266855561</v>
      </c>
      <c r="Y12" s="23">
        <v>105025515</v>
      </c>
      <c r="Z12" s="24">
        <v>-39.36</v>
      </c>
      <c r="AA12" s="25">
        <v>-1001233728</v>
      </c>
    </row>
    <row r="13" spans="1:27" ht="13.5">
      <c r="A13" s="26" t="s">
        <v>40</v>
      </c>
      <c r="B13" s="20"/>
      <c r="C13" s="21">
        <v>-4451949</v>
      </c>
      <c r="D13" s="21"/>
      <c r="E13" s="22">
        <v>-10007858</v>
      </c>
      <c r="F13" s="23">
        <v>-10007858</v>
      </c>
      <c r="G13" s="23">
        <v>-138466</v>
      </c>
      <c r="H13" s="23">
        <v>-124289</v>
      </c>
      <c r="I13" s="23"/>
      <c r="J13" s="23">
        <v>-262755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-262755</v>
      </c>
      <c r="X13" s="23">
        <v>-2276962</v>
      </c>
      <c r="Y13" s="23">
        <v>2014207</v>
      </c>
      <c r="Z13" s="24">
        <v>-88.46</v>
      </c>
      <c r="AA13" s="25">
        <v>-10007858</v>
      </c>
    </row>
    <row r="14" spans="1:27" ht="13.5">
      <c r="A14" s="26" t="s">
        <v>41</v>
      </c>
      <c r="B14" s="20"/>
      <c r="C14" s="21">
        <v>-144765609</v>
      </c>
      <c r="D14" s="21"/>
      <c r="E14" s="22"/>
      <c r="F14" s="23"/>
      <c r="G14" s="23">
        <v>-846115</v>
      </c>
      <c r="H14" s="23"/>
      <c r="I14" s="23"/>
      <c r="J14" s="23">
        <v>-846115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-846115</v>
      </c>
      <c r="X14" s="23"/>
      <c r="Y14" s="23">
        <v>-846115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-41102245</v>
      </c>
      <c r="D15" s="29">
        <f>SUM(D6:D14)</f>
        <v>0</v>
      </c>
      <c r="E15" s="30">
        <f t="shared" si="0"/>
        <v>128617137</v>
      </c>
      <c r="F15" s="31">
        <f t="shared" si="0"/>
        <v>128617137</v>
      </c>
      <c r="G15" s="31">
        <f t="shared" si="0"/>
        <v>169065554</v>
      </c>
      <c r="H15" s="31">
        <f t="shared" si="0"/>
        <v>23820532</v>
      </c>
      <c r="I15" s="31">
        <f t="shared" si="0"/>
        <v>0</v>
      </c>
      <c r="J15" s="31">
        <f t="shared" si="0"/>
        <v>192886086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192886086</v>
      </c>
      <c r="X15" s="31">
        <f t="shared" si="0"/>
        <v>43436468</v>
      </c>
      <c r="Y15" s="31">
        <f t="shared" si="0"/>
        <v>149449618</v>
      </c>
      <c r="Z15" s="32">
        <f>+IF(X15&lt;&gt;0,+(Y15/X15)*100,0)</f>
        <v>344.0648489191156</v>
      </c>
      <c r="AA15" s="33">
        <f>SUM(AA6:AA14)</f>
        <v>128617137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403436</v>
      </c>
      <c r="F19" s="23">
        <v>403436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403436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-181143372</v>
      </c>
      <c r="D24" s="21"/>
      <c r="E24" s="22">
        <v>-294678624</v>
      </c>
      <c r="F24" s="23">
        <v>-294678624</v>
      </c>
      <c r="G24" s="23"/>
      <c r="H24" s="23">
        <v>-4539209</v>
      </c>
      <c r="I24" s="23"/>
      <c r="J24" s="23">
        <v>-4539209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-4539209</v>
      </c>
      <c r="X24" s="23">
        <v>-73669656</v>
      </c>
      <c r="Y24" s="23">
        <v>69130447</v>
      </c>
      <c r="Z24" s="24">
        <v>-93.84</v>
      </c>
      <c r="AA24" s="25">
        <v>-294678624</v>
      </c>
    </row>
    <row r="25" spans="1:27" ht="13.5">
      <c r="A25" s="27" t="s">
        <v>49</v>
      </c>
      <c r="B25" s="28"/>
      <c r="C25" s="29">
        <f aca="true" t="shared" si="1" ref="C25:Y25">SUM(C19:C24)</f>
        <v>-181143372</v>
      </c>
      <c r="D25" s="29">
        <f>SUM(D19:D24)</f>
        <v>0</v>
      </c>
      <c r="E25" s="30">
        <f t="shared" si="1"/>
        <v>-294275188</v>
      </c>
      <c r="F25" s="31">
        <f t="shared" si="1"/>
        <v>-294275188</v>
      </c>
      <c r="G25" s="31">
        <f t="shared" si="1"/>
        <v>0</v>
      </c>
      <c r="H25" s="31">
        <f t="shared" si="1"/>
        <v>-4539209</v>
      </c>
      <c r="I25" s="31">
        <f t="shared" si="1"/>
        <v>0</v>
      </c>
      <c r="J25" s="31">
        <f t="shared" si="1"/>
        <v>-4539209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-4539209</v>
      </c>
      <c r="X25" s="31">
        <f t="shared" si="1"/>
        <v>-73669656</v>
      </c>
      <c r="Y25" s="31">
        <f t="shared" si="1"/>
        <v>69130447</v>
      </c>
      <c r="Z25" s="32">
        <f>+IF(X25&lt;&gt;0,+(Y25/X25)*100,0)</f>
        <v>-93.83842785963327</v>
      </c>
      <c r="AA25" s="33">
        <f>SUM(AA19:AA24)</f>
        <v>-294275188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55900000</v>
      </c>
      <c r="F30" s="23">
        <v>55900000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55900000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-8246757</v>
      </c>
      <c r="D33" s="21"/>
      <c r="E33" s="22">
        <v>-8100000</v>
      </c>
      <c r="F33" s="23">
        <v>-8100000</v>
      </c>
      <c r="G33" s="23">
        <v>-552240</v>
      </c>
      <c r="H33" s="23">
        <v>-565957</v>
      </c>
      <c r="I33" s="23"/>
      <c r="J33" s="23">
        <v>-1118197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-1118197</v>
      </c>
      <c r="X33" s="23">
        <v>-2025000</v>
      </c>
      <c r="Y33" s="23">
        <v>906803</v>
      </c>
      <c r="Z33" s="24">
        <v>-44.78</v>
      </c>
      <c r="AA33" s="25">
        <v>-8100000</v>
      </c>
    </row>
    <row r="34" spans="1:27" ht="13.5">
      <c r="A34" s="27" t="s">
        <v>55</v>
      </c>
      <c r="B34" s="28"/>
      <c r="C34" s="29">
        <f aca="true" t="shared" si="2" ref="C34:Y34">SUM(C29:C33)</f>
        <v>-8246757</v>
      </c>
      <c r="D34" s="29">
        <f>SUM(D29:D33)</f>
        <v>0</v>
      </c>
      <c r="E34" s="30">
        <f t="shared" si="2"/>
        <v>47800000</v>
      </c>
      <c r="F34" s="31">
        <f t="shared" si="2"/>
        <v>47800000</v>
      </c>
      <c r="G34" s="31">
        <f t="shared" si="2"/>
        <v>-552240</v>
      </c>
      <c r="H34" s="31">
        <f t="shared" si="2"/>
        <v>-565957</v>
      </c>
      <c r="I34" s="31">
        <f t="shared" si="2"/>
        <v>0</v>
      </c>
      <c r="J34" s="31">
        <f t="shared" si="2"/>
        <v>-1118197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-1118197</v>
      </c>
      <c r="X34" s="31">
        <f t="shared" si="2"/>
        <v>-2025000</v>
      </c>
      <c r="Y34" s="31">
        <f t="shared" si="2"/>
        <v>906803</v>
      </c>
      <c r="Z34" s="32">
        <f>+IF(X34&lt;&gt;0,+(Y34/X34)*100,0)</f>
        <v>-44.7803950617284</v>
      </c>
      <c r="AA34" s="33">
        <f>SUM(AA29:AA33)</f>
        <v>47800000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-230492374</v>
      </c>
      <c r="D36" s="35">
        <f>+D15+D25+D34</f>
        <v>0</v>
      </c>
      <c r="E36" s="36">
        <f t="shared" si="3"/>
        <v>-117858051</v>
      </c>
      <c r="F36" s="37">
        <f t="shared" si="3"/>
        <v>-117858051</v>
      </c>
      <c r="G36" s="37">
        <f t="shared" si="3"/>
        <v>168513314</v>
      </c>
      <c r="H36" s="37">
        <f t="shared" si="3"/>
        <v>18715366</v>
      </c>
      <c r="I36" s="37">
        <f t="shared" si="3"/>
        <v>0</v>
      </c>
      <c r="J36" s="37">
        <f t="shared" si="3"/>
        <v>187228680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187228680</v>
      </c>
      <c r="X36" s="37">
        <f t="shared" si="3"/>
        <v>-32258188</v>
      </c>
      <c r="Y36" s="37">
        <f t="shared" si="3"/>
        <v>219486868</v>
      </c>
      <c r="Z36" s="38">
        <f>+IF(X36&lt;&gt;0,+(Y36/X36)*100,0)</f>
        <v>-680.4066862032053</v>
      </c>
      <c r="AA36" s="39">
        <f>+AA15+AA25+AA34</f>
        <v>-117858051</v>
      </c>
    </row>
    <row r="37" spans="1:27" ht="13.5">
      <c r="A37" s="26" t="s">
        <v>57</v>
      </c>
      <c r="B37" s="20"/>
      <c r="C37" s="35">
        <v>434438156</v>
      </c>
      <c r="D37" s="35"/>
      <c r="E37" s="36">
        <v>226364112</v>
      </c>
      <c r="F37" s="37">
        <v>226364112</v>
      </c>
      <c r="G37" s="37">
        <v>203945783</v>
      </c>
      <c r="H37" s="37">
        <v>372459097</v>
      </c>
      <c r="I37" s="37"/>
      <c r="J37" s="37">
        <v>203945783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203945783</v>
      </c>
      <c r="X37" s="37">
        <v>226364112</v>
      </c>
      <c r="Y37" s="37">
        <v>-22418329</v>
      </c>
      <c r="Z37" s="38">
        <v>-9.9</v>
      </c>
      <c r="AA37" s="39">
        <v>226364112</v>
      </c>
    </row>
    <row r="38" spans="1:27" ht="13.5">
      <c r="A38" s="45" t="s">
        <v>58</v>
      </c>
      <c r="B38" s="46"/>
      <c r="C38" s="47">
        <v>203945782</v>
      </c>
      <c r="D38" s="47"/>
      <c r="E38" s="48">
        <v>108506061</v>
      </c>
      <c r="F38" s="49">
        <v>108506061</v>
      </c>
      <c r="G38" s="49">
        <v>372459097</v>
      </c>
      <c r="H38" s="49">
        <v>391174463</v>
      </c>
      <c r="I38" s="49"/>
      <c r="J38" s="49">
        <v>391174463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391174463</v>
      </c>
      <c r="X38" s="49">
        <v>194105924</v>
      </c>
      <c r="Y38" s="49">
        <v>197068539</v>
      </c>
      <c r="Z38" s="50">
        <v>101.53</v>
      </c>
      <c r="AA38" s="51">
        <v>108506061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51211578</v>
      </c>
      <c r="D6" s="21"/>
      <c r="E6" s="22">
        <v>91534544</v>
      </c>
      <c r="F6" s="23">
        <v>91534544</v>
      </c>
      <c r="G6" s="23">
        <v>485531</v>
      </c>
      <c r="H6" s="23">
        <v>596211</v>
      </c>
      <c r="I6" s="23">
        <v>3238877</v>
      </c>
      <c r="J6" s="23">
        <v>4320619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4320619</v>
      </c>
      <c r="X6" s="23">
        <v>23800806</v>
      </c>
      <c r="Y6" s="23">
        <v>-19480187</v>
      </c>
      <c r="Z6" s="24">
        <v>-81.85</v>
      </c>
      <c r="AA6" s="25">
        <v>91534544</v>
      </c>
    </row>
    <row r="7" spans="1:27" ht="13.5">
      <c r="A7" s="26" t="s">
        <v>34</v>
      </c>
      <c r="B7" s="20"/>
      <c r="C7" s="21">
        <v>182594701</v>
      </c>
      <c r="D7" s="21"/>
      <c r="E7" s="22">
        <v>190258996</v>
      </c>
      <c r="F7" s="23">
        <v>190258996</v>
      </c>
      <c r="G7" s="23">
        <v>71844000</v>
      </c>
      <c r="H7" s="23">
        <v>5748304</v>
      </c>
      <c r="I7" s="23"/>
      <c r="J7" s="23">
        <v>77592304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77592304</v>
      </c>
      <c r="X7" s="23">
        <v>47397249</v>
      </c>
      <c r="Y7" s="23">
        <v>30195055</v>
      </c>
      <c r="Z7" s="24">
        <v>63.71</v>
      </c>
      <c r="AA7" s="25">
        <v>190258996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4430966</v>
      </c>
      <c r="D9" s="21"/>
      <c r="E9" s="22">
        <v>6193456</v>
      </c>
      <c r="F9" s="23">
        <v>6193456</v>
      </c>
      <c r="G9" s="23">
        <v>104798</v>
      </c>
      <c r="H9" s="23">
        <v>237138</v>
      </c>
      <c r="I9" s="23">
        <v>288108</v>
      </c>
      <c r="J9" s="23">
        <v>630044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630044</v>
      </c>
      <c r="X9" s="23">
        <v>1542234</v>
      </c>
      <c r="Y9" s="23">
        <v>-912190</v>
      </c>
      <c r="Z9" s="24">
        <v>-59.15</v>
      </c>
      <c r="AA9" s="25">
        <v>6193456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-270566116</v>
      </c>
      <c r="D12" s="21"/>
      <c r="E12" s="22">
        <v>-268939234</v>
      </c>
      <c r="F12" s="23">
        <v>-268939234</v>
      </c>
      <c r="G12" s="23">
        <v>-18940952</v>
      </c>
      <c r="H12" s="23">
        <v>-23113374</v>
      </c>
      <c r="I12" s="23">
        <v>-28830256</v>
      </c>
      <c r="J12" s="23">
        <v>-70884582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-70884582</v>
      </c>
      <c r="X12" s="23">
        <v>-85838415</v>
      </c>
      <c r="Y12" s="23">
        <v>14953833</v>
      </c>
      <c r="Z12" s="24">
        <v>-17.42</v>
      </c>
      <c r="AA12" s="25">
        <v>-268939234</v>
      </c>
    </row>
    <row r="13" spans="1:27" ht="13.5">
      <c r="A13" s="26" t="s">
        <v>40</v>
      </c>
      <c r="B13" s="20"/>
      <c r="C13" s="21">
        <v>-804460</v>
      </c>
      <c r="D13" s="21"/>
      <c r="E13" s="22">
        <v>-403036</v>
      </c>
      <c r="F13" s="23">
        <v>-403036</v>
      </c>
      <c r="G13" s="23"/>
      <c r="H13" s="23"/>
      <c r="I13" s="23">
        <v>-88214</v>
      </c>
      <c r="J13" s="23">
        <v>-88214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-88214</v>
      </c>
      <c r="X13" s="23">
        <v>-403036</v>
      </c>
      <c r="Y13" s="23">
        <v>314822</v>
      </c>
      <c r="Z13" s="24">
        <v>-78.11</v>
      </c>
      <c r="AA13" s="25">
        <v>-403036</v>
      </c>
    </row>
    <row r="14" spans="1:27" ht="13.5">
      <c r="A14" s="26" t="s">
        <v>41</v>
      </c>
      <c r="B14" s="20"/>
      <c r="C14" s="21">
        <v>-4394200</v>
      </c>
      <c r="D14" s="21"/>
      <c r="E14" s="22">
        <v>-4394200</v>
      </c>
      <c r="F14" s="23">
        <v>-4394200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-4394200</v>
      </c>
      <c r="Y14" s="23">
        <v>4394200</v>
      </c>
      <c r="Z14" s="24">
        <v>-100</v>
      </c>
      <c r="AA14" s="25">
        <v>-4394200</v>
      </c>
    </row>
    <row r="15" spans="1:27" ht="13.5">
      <c r="A15" s="27" t="s">
        <v>42</v>
      </c>
      <c r="B15" s="28"/>
      <c r="C15" s="29">
        <f aca="true" t="shared" si="0" ref="C15:Y15">SUM(C6:C14)</f>
        <v>-37527531</v>
      </c>
      <c r="D15" s="29">
        <f>SUM(D6:D14)</f>
        <v>0</v>
      </c>
      <c r="E15" s="30">
        <f t="shared" si="0"/>
        <v>14250526</v>
      </c>
      <c r="F15" s="31">
        <f t="shared" si="0"/>
        <v>14250526</v>
      </c>
      <c r="G15" s="31">
        <f t="shared" si="0"/>
        <v>53493377</v>
      </c>
      <c r="H15" s="31">
        <f t="shared" si="0"/>
        <v>-16531721</v>
      </c>
      <c r="I15" s="31">
        <f t="shared" si="0"/>
        <v>-25391485</v>
      </c>
      <c r="J15" s="31">
        <f t="shared" si="0"/>
        <v>11570171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11570171</v>
      </c>
      <c r="X15" s="31">
        <f t="shared" si="0"/>
        <v>-17895362</v>
      </c>
      <c r="Y15" s="31">
        <f t="shared" si="0"/>
        <v>29465533</v>
      </c>
      <c r="Z15" s="32">
        <f>+IF(X15&lt;&gt;0,+(Y15/X15)*100,0)</f>
        <v>-164.65457921443556</v>
      </c>
      <c r="AA15" s="33">
        <f>SUM(AA6:AA14)</f>
        <v>14250526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>
        <v>4250</v>
      </c>
      <c r="J21" s="23">
        <v>4250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4250</v>
      </c>
      <c r="X21" s="23"/>
      <c r="Y21" s="40">
        <v>4250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-1164924</v>
      </c>
      <c r="D24" s="21"/>
      <c r="E24" s="22">
        <v>-5085771</v>
      </c>
      <c r="F24" s="23">
        <v>-5085771</v>
      </c>
      <c r="G24" s="23"/>
      <c r="H24" s="23">
        <v>22515</v>
      </c>
      <c r="I24" s="23"/>
      <c r="J24" s="23">
        <v>22515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22515</v>
      </c>
      <c r="X24" s="23"/>
      <c r="Y24" s="23">
        <v>22515</v>
      </c>
      <c r="Z24" s="24"/>
      <c r="AA24" s="25">
        <v>-5085771</v>
      </c>
    </row>
    <row r="25" spans="1:27" ht="13.5">
      <c r="A25" s="27" t="s">
        <v>49</v>
      </c>
      <c r="B25" s="28"/>
      <c r="C25" s="29">
        <f aca="true" t="shared" si="1" ref="C25:Y25">SUM(C19:C24)</f>
        <v>-1164924</v>
      </c>
      <c r="D25" s="29">
        <f>SUM(D19:D24)</f>
        <v>0</v>
      </c>
      <c r="E25" s="30">
        <f t="shared" si="1"/>
        <v>-5085771</v>
      </c>
      <c r="F25" s="31">
        <f t="shared" si="1"/>
        <v>-5085771</v>
      </c>
      <c r="G25" s="31">
        <f t="shared" si="1"/>
        <v>0</v>
      </c>
      <c r="H25" s="31">
        <f t="shared" si="1"/>
        <v>22515</v>
      </c>
      <c r="I25" s="31">
        <f t="shared" si="1"/>
        <v>4250</v>
      </c>
      <c r="J25" s="31">
        <f t="shared" si="1"/>
        <v>26765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26765</v>
      </c>
      <c r="X25" s="31">
        <f t="shared" si="1"/>
        <v>0</v>
      </c>
      <c r="Y25" s="31">
        <f t="shared" si="1"/>
        <v>26765</v>
      </c>
      <c r="Z25" s="32">
        <f>+IF(X25&lt;&gt;0,+(Y25/X25)*100,0)</f>
        <v>0</v>
      </c>
      <c r="AA25" s="33">
        <f>SUM(AA19:AA24)</f>
        <v>-5085771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-3270798</v>
      </c>
      <c r="D33" s="21"/>
      <c r="E33" s="22">
        <v>-1020000</v>
      </c>
      <c r="F33" s="23">
        <v>-1020000</v>
      </c>
      <c r="G33" s="23"/>
      <c r="H33" s="23">
        <v>1885771</v>
      </c>
      <c r="I33" s="23">
        <v>1759771</v>
      </c>
      <c r="J33" s="23">
        <v>3645542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3645542</v>
      </c>
      <c r="X33" s="23">
        <v>-1020000</v>
      </c>
      <c r="Y33" s="23">
        <v>4665542</v>
      </c>
      <c r="Z33" s="24">
        <v>-457.41</v>
      </c>
      <c r="AA33" s="25">
        <v>-1020000</v>
      </c>
    </row>
    <row r="34" spans="1:27" ht="13.5">
      <c r="A34" s="27" t="s">
        <v>55</v>
      </c>
      <c r="B34" s="28"/>
      <c r="C34" s="29">
        <f aca="true" t="shared" si="2" ref="C34:Y34">SUM(C29:C33)</f>
        <v>-3270798</v>
      </c>
      <c r="D34" s="29">
        <f>SUM(D29:D33)</f>
        <v>0</v>
      </c>
      <c r="E34" s="30">
        <f t="shared" si="2"/>
        <v>-1020000</v>
      </c>
      <c r="F34" s="31">
        <f t="shared" si="2"/>
        <v>-1020000</v>
      </c>
      <c r="G34" s="31">
        <f t="shared" si="2"/>
        <v>0</v>
      </c>
      <c r="H34" s="31">
        <f t="shared" si="2"/>
        <v>1885771</v>
      </c>
      <c r="I34" s="31">
        <f t="shared" si="2"/>
        <v>1759771</v>
      </c>
      <c r="J34" s="31">
        <f t="shared" si="2"/>
        <v>3645542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3645542</v>
      </c>
      <c r="X34" s="31">
        <f t="shared" si="2"/>
        <v>-1020000</v>
      </c>
      <c r="Y34" s="31">
        <f t="shared" si="2"/>
        <v>4665542</v>
      </c>
      <c r="Z34" s="32">
        <f>+IF(X34&lt;&gt;0,+(Y34/X34)*100,0)</f>
        <v>-457.4060784313725</v>
      </c>
      <c r="AA34" s="33">
        <f>SUM(AA29:AA33)</f>
        <v>-1020000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-41963253</v>
      </c>
      <c r="D36" s="35">
        <f>+D15+D25+D34</f>
        <v>0</v>
      </c>
      <c r="E36" s="36">
        <f t="shared" si="3"/>
        <v>8144755</v>
      </c>
      <c r="F36" s="37">
        <f t="shared" si="3"/>
        <v>8144755</v>
      </c>
      <c r="G36" s="37">
        <f t="shared" si="3"/>
        <v>53493377</v>
      </c>
      <c r="H36" s="37">
        <f t="shared" si="3"/>
        <v>-14623435</v>
      </c>
      <c r="I36" s="37">
        <f t="shared" si="3"/>
        <v>-23627464</v>
      </c>
      <c r="J36" s="37">
        <f t="shared" si="3"/>
        <v>15242478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15242478</v>
      </c>
      <c r="X36" s="37">
        <f t="shared" si="3"/>
        <v>-18915362</v>
      </c>
      <c r="Y36" s="37">
        <f t="shared" si="3"/>
        <v>34157840</v>
      </c>
      <c r="Z36" s="38">
        <f>+IF(X36&lt;&gt;0,+(Y36/X36)*100,0)</f>
        <v>-180.58253392137036</v>
      </c>
      <c r="AA36" s="39">
        <f>+AA15+AA25+AA34</f>
        <v>8144755</v>
      </c>
    </row>
    <row r="37" spans="1:27" ht="13.5">
      <c r="A37" s="26" t="s">
        <v>57</v>
      </c>
      <c r="B37" s="20"/>
      <c r="C37" s="35">
        <v>81142007</v>
      </c>
      <c r="D37" s="35"/>
      <c r="E37" s="36">
        <v>82653000</v>
      </c>
      <c r="F37" s="37">
        <v>82653000</v>
      </c>
      <c r="G37" s="37">
        <v>36497010</v>
      </c>
      <c r="H37" s="37">
        <v>89990387</v>
      </c>
      <c r="I37" s="37">
        <v>75366952</v>
      </c>
      <c r="J37" s="37">
        <v>36497010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36497010</v>
      </c>
      <c r="X37" s="37">
        <v>82653000</v>
      </c>
      <c r="Y37" s="37">
        <v>-46155990</v>
      </c>
      <c r="Z37" s="38">
        <v>-55.84</v>
      </c>
      <c r="AA37" s="39">
        <v>82653000</v>
      </c>
    </row>
    <row r="38" spans="1:27" ht="13.5">
      <c r="A38" s="45" t="s">
        <v>58</v>
      </c>
      <c r="B38" s="46"/>
      <c r="C38" s="47">
        <v>39178754</v>
      </c>
      <c r="D38" s="47"/>
      <c r="E38" s="48">
        <v>90797756</v>
      </c>
      <c r="F38" s="49">
        <v>90797756</v>
      </c>
      <c r="G38" s="49">
        <v>89990387</v>
      </c>
      <c r="H38" s="49">
        <v>75366952</v>
      </c>
      <c r="I38" s="49">
        <v>51739488</v>
      </c>
      <c r="J38" s="49">
        <v>51739488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51739488</v>
      </c>
      <c r="X38" s="49">
        <v>63737639</v>
      </c>
      <c r="Y38" s="49">
        <v>-11998151</v>
      </c>
      <c r="Z38" s="50">
        <v>-18.82</v>
      </c>
      <c r="AA38" s="51">
        <v>90797756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49363613926</v>
      </c>
      <c r="D6" s="21"/>
      <c r="E6" s="22">
        <v>81123181788</v>
      </c>
      <c r="F6" s="23">
        <v>81123181788</v>
      </c>
      <c r="G6" s="23">
        <v>6202363804</v>
      </c>
      <c r="H6" s="23">
        <v>6780545308</v>
      </c>
      <c r="I6" s="23">
        <v>5960865209</v>
      </c>
      <c r="J6" s="23">
        <v>18943774321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18943774321</v>
      </c>
      <c r="X6" s="23">
        <v>21040034347</v>
      </c>
      <c r="Y6" s="23">
        <v>-2096260026</v>
      </c>
      <c r="Z6" s="24">
        <v>-9.96</v>
      </c>
      <c r="AA6" s="25">
        <v>81123181788</v>
      </c>
    </row>
    <row r="7" spans="1:27" ht="13.5">
      <c r="A7" s="26" t="s">
        <v>34</v>
      </c>
      <c r="B7" s="20"/>
      <c r="C7" s="21">
        <v>11525551508</v>
      </c>
      <c r="D7" s="21"/>
      <c r="E7" s="22">
        <v>13474869022</v>
      </c>
      <c r="F7" s="23">
        <v>13474869022</v>
      </c>
      <c r="G7" s="23">
        <v>2294610066</v>
      </c>
      <c r="H7" s="23">
        <v>1322275140</v>
      </c>
      <c r="I7" s="23">
        <v>862951632</v>
      </c>
      <c r="J7" s="23">
        <v>4479836838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4479836838</v>
      </c>
      <c r="X7" s="23">
        <v>3728208831</v>
      </c>
      <c r="Y7" s="23">
        <v>751628007</v>
      </c>
      <c r="Z7" s="24">
        <v>20.16</v>
      </c>
      <c r="AA7" s="25">
        <v>13474869022</v>
      </c>
    </row>
    <row r="8" spans="1:27" ht="13.5">
      <c r="A8" s="26" t="s">
        <v>35</v>
      </c>
      <c r="B8" s="20"/>
      <c r="C8" s="21">
        <v>2368168215</v>
      </c>
      <c r="D8" s="21"/>
      <c r="E8" s="22">
        <v>7827293746</v>
      </c>
      <c r="F8" s="23">
        <v>7827293746</v>
      </c>
      <c r="G8" s="23">
        <v>-158027434</v>
      </c>
      <c r="H8" s="23">
        <v>415854418</v>
      </c>
      <c r="I8" s="23">
        <v>444902175</v>
      </c>
      <c r="J8" s="23">
        <v>702729159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702729159</v>
      </c>
      <c r="X8" s="23">
        <v>1506773081</v>
      </c>
      <c r="Y8" s="23">
        <v>-804043922</v>
      </c>
      <c r="Z8" s="24">
        <v>-53.36</v>
      </c>
      <c r="AA8" s="25">
        <v>7827293746</v>
      </c>
    </row>
    <row r="9" spans="1:27" ht="13.5">
      <c r="A9" s="26" t="s">
        <v>36</v>
      </c>
      <c r="B9" s="20"/>
      <c r="C9" s="21">
        <v>1046851888</v>
      </c>
      <c r="D9" s="21"/>
      <c r="E9" s="22">
        <v>1252769962</v>
      </c>
      <c r="F9" s="23">
        <v>1252769962</v>
      </c>
      <c r="G9" s="23">
        <v>190300655</v>
      </c>
      <c r="H9" s="23">
        <v>138871161</v>
      </c>
      <c r="I9" s="23">
        <v>123201405</v>
      </c>
      <c r="J9" s="23">
        <v>452373221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452373221</v>
      </c>
      <c r="X9" s="23">
        <v>275249313</v>
      </c>
      <c r="Y9" s="23">
        <v>177123908</v>
      </c>
      <c r="Z9" s="24">
        <v>64.35</v>
      </c>
      <c r="AA9" s="25">
        <v>1252769962</v>
      </c>
    </row>
    <row r="10" spans="1:27" ht="13.5">
      <c r="A10" s="26" t="s">
        <v>37</v>
      </c>
      <c r="B10" s="20"/>
      <c r="C10" s="21">
        <v>6050</v>
      </c>
      <c r="D10" s="21"/>
      <c r="E10" s="22">
        <v>5000</v>
      </c>
      <c r="F10" s="23">
        <v>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5000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-53522777280</v>
      </c>
      <c r="D12" s="21"/>
      <c r="E12" s="22">
        <v>-81859723667</v>
      </c>
      <c r="F12" s="23">
        <v>-81859723667</v>
      </c>
      <c r="G12" s="23">
        <v>-9205922376</v>
      </c>
      <c r="H12" s="23">
        <v>-9107771341</v>
      </c>
      <c r="I12" s="23">
        <v>-7331797445</v>
      </c>
      <c r="J12" s="23">
        <v>-25645491162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-25645491162</v>
      </c>
      <c r="X12" s="23">
        <v>-21220890362</v>
      </c>
      <c r="Y12" s="23">
        <v>-4424600800</v>
      </c>
      <c r="Z12" s="24">
        <v>20.85</v>
      </c>
      <c r="AA12" s="25">
        <v>-81859723667</v>
      </c>
    </row>
    <row r="13" spans="1:27" ht="13.5">
      <c r="A13" s="26" t="s">
        <v>40</v>
      </c>
      <c r="B13" s="20"/>
      <c r="C13" s="21">
        <v>-2342048675</v>
      </c>
      <c r="D13" s="21"/>
      <c r="E13" s="22">
        <v>-3538217126</v>
      </c>
      <c r="F13" s="23">
        <v>-3538217126</v>
      </c>
      <c r="G13" s="23">
        <v>-168345064</v>
      </c>
      <c r="H13" s="23">
        <v>-145802425</v>
      </c>
      <c r="I13" s="23">
        <v>-271913777</v>
      </c>
      <c r="J13" s="23">
        <v>-586061266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-586061266</v>
      </c>
      <c r="X13" s="23">
        <v>-711695783</v>
      </c>
      <c r="Y13" s="23">
        <v>125634517</v>
      </c>
      <c r="Z13" s="24">
        <v>-17.65</v>
      </c>
      <c r="AA13" s="25">
        <v>-3538217126</v>
      </c>
    </row>
    <row r="14" spans="1:27" ht="13.5">
      <c r="A14" s="26" t="s">
        <v>41</v>
      </c>
      <c r="B14" s="20"/>
      <c r="C14" s="21">
        <v>-173081078</v>
      </c>
      <c r="D14" s="21"/>
      <c r="E14" s="22">
        <v>-1347221329</v>
      </c>
      <c r="F14" s="23">
        <v>-1347221329</v>
      </c>
      <c r="G14" s="23">
        <v>-25639501</v>
      </c>
      <c r="H14" s="23">
        <v>-115845425</v>
      </c>
      <c r="I14" s="23">
        <v>-125452382</v>
      </c>
      <c r="J14" s="23">
        <v>-266937308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-266937308</v>
      </c>
      <c r="X14" s="23">
        <v>-296674951</v>
      </c>
      <c r="Y14" s="23">
        <v>29737643</v>
      </c>
      <c r="Z14" s="24">
        <v>-10.02</v>
      </c>
      <c r="AA14" s="25">
        <v>-1347221329</v>
      </c>
    </row>
    <row r="15" spans="1:27" ht="13.5">
      <c r="A15" s="27" t="s">
        <v>42</v>
      </c>
      <c r="B15" s="28"/>
      <c r="C15" s="29">
        <f aca="true" t="shared" si="0" ref="C15:Y15">SUM(C6:C14)</f>
        <v>8266284554</v>
      </c>
      <c r="D15" s="29">
        <f>SUM(D6:D14)</f>
        <v>0</v>
      </c>
      <c r="E15" s="30">
        <f t="shared" si="0"/>
        <v>16932957396</v>
      </c>
      <c r="F15" s="31">
        <f t="shared" si="0"/>
        <v>16932957396</v>
      </c>
      <c r="G15" s="31">
        <f t="shared" si="0"/>
        <v>-870659850</v>
      </c>
      <c r="H15" s="31">
        <f t="shared" si="0"/>
        <v>-711873164</v>
      </c>
      <c r="I15" s="31">
        <f t="shared" si="0"/>
        <v>-337243183</v>
      </c>
      <c r="J15" s="31">
        <f t="shared" si="0"/>
        <v>-1919776197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-1919776197</v>
      </c>
      <c r="X15" s="31">
        <f t="shared" si="0"/>
        <v>4321004476</v>
      </c>
      <c r="Y15" s="31">
        <f t="shared" si="0"/>
        <v>-6240780673</v>
      </c>
      <c r="Z15" s="32">
        <f>+IF(X15&lt;&gt;0,+(Y15/X15)*100,0)</f>
        <v>-144.42893331082956</v>
      </c>
      <c r="AA15" s="33">
        <f>SUM(AA6:AA14)</f>
        <v>16932957396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124657822</v>
      </c>
      <c r="D19" s="21"/>
      <c r="E19" s="22">
        <v>23867293</v>
      </c>
      <c r="F19" s="23">
        <v>23867293</v>
      </c>
      <c r="G19" s="40">
        <v>9436488</v>
      </c>
      <c r="H19" s="40">
        <v>9037150</v>
      </c>
      <c r="I19" s="40">
        <v>3649739</v>
      </c>
      <c r="J19" s="23">
        <v>22123377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22123377</v>
      </c>
      <c r="X19" s="23">
        <v>5000001</v>
      </c>
      <c r="Y19" s="40">
        <v>17123376</v>
      </c>
      <c r="Z19" s="41">
        <v>342.47</v>
      </c>
      <c r="AA19" s="42">
        <v>23867293</v>
      </c>
    </row>
    <row r="20" spans="1:27" ht="13.5">
      <c r="A20" s="26" t="s">
        <v>45</v>
      </c>
      <c r="B20" s="20"/>
      <c r="C20" s="21">
        <v>574065330</v>
      </c>
      <c r="D20" s="21"/>
      <c r="E20" s="43">
        <v>-5467776</v>
      </c>
      <c r="F20" s="40">
        <v>-5467776</v>
      </c>
      <c r="G20" s="23">
        <v>769404962</v>
      </c>
      <c r="H20" s="23">
        <v>640826754</v>
      </c>
      <c r="I20" s="23">
        <v>-128458715</v>
      </c>
      <c r="J20" s="23">
        <v>1281773001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1281773001</v>
      </c>
      <c r="X20" s="23">
        <v>-1366944</v>
      </c>
      <c r="Y20" s="23">
        <v>1283139945</v>
      </c>
      <c r="Z20" s="24">
        <v>-93869.24</v>
      </c>
      <c r="AA20" s="25">
        <v>-5467776</v>
      </c>
    </row>
    <row r="21" spans="1:27" ht="13.5">
      <c r="A21" s="26" t="s">
        <v>46</v>
      </c>
      <c r="B21" s="20"/>
      <c r="C21" s="44">
        <v>-78744890</v>
      </c>
      <c r="D21" s="44"/>
      <c r="E21" s="22">
        <v>23389218</v>
      </c>
      <c r="F21" s="23">
        <v>23389218</v>
      </c>
      <c r="G21" s="40">
        <v>197932938</v>
      </c>
      <c r="H21" s="40">
        <v>-85876066</v>
      </c>
      <c r="I21" s="40">
        <v>-10547400</v>
      </c>
      <c r="J21" s="23">
        <v>101509472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101509472</v>
      </c>
      <c r="X21" s="23">
        <v>5847306</v>
      </c>
      <c r="Y21" s="40">
        <v>95662166</v>
      </c>
      <c r="Z21" s="41">
        <v>1636</v>
      </c>
      <c r="AA21" s="42">
        <v>23389218</v>
      </c>
    </row>
    <row r="22" spans="1:27" ht="13.5">
      <c r="A22" s="26" t="s">
        <v>47</v>
      </c>
      <c r="B22" s="20"/>
      <c r="C22" s="21">
        <v>-545430904</v>
      </c>
      <c r="D22" s="21"/>
      <c r="E22" s="22">
        <v>-1097752840</v>
      </c>
      <c r="F22" s="23">
        <v>-1097752840</v>
      </c>
      <c r="G22" s="23">
        <v>16927726</v>
      </c>
      <c r="H22" s="23">
        <v>11970390</v>
      </c>
      <c r="I22" s="23">
        <v>67175864</v>
      </c>
      <c r="J22" s="23">
        <v>96073980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96073980</v>
      </c>
      <c r="X22" s="23">
        <v>-274438209</v>
      </c>
      <c r="Y22" s="23">
        <v>370512189</v>
      </c>
      <c r="Z22" s="24">
        <v>-135.01</v>
      </c>
      <c r="AA22" s="25">
        <v>-1097752840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-11387633316</v>
      </c>
      <c r="D24" s="21"/>
      <c r="E24" s="22">
        <v>-19607962826</v>
      </c>
      <c r="F24" s="23">
        <v>-19607962826</v>
      </c>
      <c r="G24" s="23">
        <v>-378594381</v>
      </c>
      <c r="H24" s="23">
        <v>-825140498</v>
      </c>
      <c r="I24" s="23">
        <v>-1755766802</v>
      </c>
      <c r="J24" s="23">
        <v>-2959501681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-2959501681</v>
      </c>
      <c r="X24" s="23">
        <v>-3872095515</v>
      </c>
      <c r="Y24" s="23">
        <v>912593834</v>
      </c>
      <c r="Z24" s="24">
        <v>-23.57</v>
      </c>
      <c r="AA24" s="25">
        <v>-19607962826</v>
      </c>
    </row>
    <row r="25" spans="1:27" ht="13.5">
      <c r="A25" s="27" t="s">
        <v>49</v>
      </c>
      <c r="B25" s="28"/>
      <c r="C25" s="29">
        <f aca="true" t="shared" si="1" ref="C25:Y25">SUM(C19:C24)</f>
        <v>-11313085958</v>
      </c>
      <c r="D25" s="29">
        <f>SUM(D19:D24)</f>
        <v>0</v>
      </c>
      <c r="E25" s="30">
        <f t="shared" si="1"/>
        <v>-20663926931</v>
      </c>
      <c r="F25" s="31">
        <f t="shared" si="1"/>
        <v>-20663926931</v>
      </c>
      <c r="G25" s="31">
        <f t="shared" si="1"/>
        <v>615107733</v>
      </c>
      <c r="H25" s="31">
        <f t="shared" si="1"/>
        <v>-249182270</v>
      </c>
      <c r="I25" s="31">
        <f t="shared" si="1"/>
        <v>-1823947314</v>
      </c>
      <c r="J25" s="31">
        <f t="shared" si="1"/>
        <v>-1458021851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-1458021851</v>
      </c>
      <c r="X25" s="31">
        <f t="shared" si="1"/>
        <v>-4137053361</v>
      </c>
      <c r="Y25" s="31">
        <f t="shared" si="1"/>
        <v>2679031510</v>
      </c>
      <c r="Z25" s="32">
        <f>+IF(X25&lt;&gt;0,+(Y25/X25)*100,0)</f>
        <v>-64.75699673722434</v>
      </c>
      <c r="AA25" s="33">
        <f>SUM(AA19:AA24)</f>
        <v>-20663926931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-57890453</v>
      </c>
      <c r="D29" s="21"/>
      <c r="E29" s="22"/>
      <c r="F29" s="23"/>
      <c r="G29" s="23">
        <v>-34185</v>
      </c>
      <c r="H29" s="23">
        <v>590000001</v>
      </c>
      <c r="I29" s="23">
        <v>988000000</v>
      </c>
      <c r="J29" s="23">
        <v>1577965816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1577965816</v>
      </c>
      <c r="X29" s="23"/>
      <c r="Y29" s="23">
        <v>1577965816</v>
      </c>
      <c r="Z29" s="24"/>
      <c r="AA29" s="25"/>
    </row>
    <row r="30" spans="1:27" ht="13.5">
      <c r="A30" s="26" t="s">
        <v>52</v>
      </c>
      <c r="B30" s="20"/>
      <c r="C30" s="21">
        <v>3683331000</v>
      </c>
      <c r="D30" s="21"/>
      <c r="E30" s="22">
        <v>6170990000</v>
      </c>
      <c r="F30" s="23">
        <v>6170990000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3336200000</v>
      </c>
      <c r="Y30" s="23">
        <v>-3336200000</v>
      </c>
      <c r="Z30" s="24">
        <v>-100</v>
      </c>
      <c r="AA30" s="25">
        <v>6170990000</v>
      </c>
    </row>
    <row r="31" spans="1:27" ht="13.5">
      <c r="A31" s="26" t="s">
        <v>53</v>
      </c>
      <c r="B31" s="20"/>
      <c r="C31" s="21">
        <v>-4288089</v>
      </c>
      <c r="D31" s="21"/>
      <c r="E31" s="22">
        <v>66669939</v>
      </c>
      <c r="F31" s="23">
        <v>66669939</v>
      </c>
      <c r="G31" s="23">
        <v>-1849429</v>
      </c>
      <c r="H31" s="40">
        <v>2616642</v>
      </c>
      <c r="I31" s="40">
        <v>-7980944</v>
      </c>
      <c r="J31" s="40">
        <v>-7213731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-7213731</v>
      </c>
      <c r="X31" s="40">
        <v>16480885</v>
      </c>
      <c r="Y31" s="23">
        <v>-23694616</v>
      </c>
      <c r="Z31" s="24">
        <v>-143.77</v>
      </c>
      <c r="AA31" s="25">
        <v>66669939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-1401669283</v>
      </c>
      <c r="D33" s="21"/>
      <c r="E33" s="22">
        <v>-1918677601</v>
      </c>
      <c r="F33" s="23">
        <v>-1918677601</v>
      </c>
      <c r="G33" s="23">
        <v>-310565392</v>
      </c>
      <c r="H33" s="23">
        <v>-23699517</v>
      </c>
      <c r="I33" s="23">
        <v>-324184967</v>
      </c>
      <c r="J33" s="23">
        <v>-658449876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-658449876</v>
      </c>
      <c r="X33" s="23">
        <v>-439065132</v>
      </c>
      <c r="Y33" s="23">
        <v>-219384744</v>
      </c>
      <c r="Z33" s="24">
        <v>49.97</v>
      </c>
      <c r="AA33" s="25">
        <v>-1918677601</v>
      </c>
    </row>
    <row r="34" spans="1:27" ht="13.5">
      <c r="A34" s="27" t="s">
        <v>55</v>
      </c>
      <c r="B34" s="28"/>
      <c r="C34" s="29">
        <f aca="true" t="shared" si="2" ref="C34:Y34">SUM(C29:C33)</f>
        <v>2219483175</v>
      </c>
      <c r="D34" s="29">
        <f>SUM(D29:D33)</f>
        <v>0</v>
      </c>
      <c r="E34" s="30">
        <f t="shared" si="2"/>
        <v>4318982338</v>
      </c>
      <c r="F34" s="31">
        <f t="shared" si="2"/>
        <v>4318982338</v>
      </c>
      <c r="G34" s="31">
        <f t="shared" si="2"/>
        <v>-312449006</v>
      </c>
      <c r="H34" s="31">
        <f t="shared" si="2"/>
        <v>568917126</v>
      </c>
      <c r="I34" s="31">
        <f t="shared" si="2"/>
        <v>655834089</v>
      </c>
      <c r="J34" s="31">
        <f t="shared" si="2"/>
        <v>912302209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912302209</v>
      </c>
      <c r="X34" s="31">
        <f t="shared" si="2"/>
        <v>2913615753</v>
      </c>
      <c r="Y34" s="31">
        <f t="shared" si="2"/>
        <v>-2001313544</v>
      </c>
      <c r="Z34" s="32">
        <f>+IF(X34&lt;&gt;0,+(Y34/X34)*100,0)</f>
        <v>-68.68831423427577</v>
      </c>
      <c r="AA34" s="33">
        <f>SUM(AA29:AA33)</f>
        <v>4318982338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-827318229</v>
      </c>
      <c r="D36" s="35">
        <f>+D15+D25+D34</f>
        <v>0</v>
      </c>
      <c r="E36" s="36">
        <f t="shared" si="3"/>
        <v>588012803</v>
      </c>
      <c r="F36" s="37">
        <f t="shared" si="3"/>
        <v>588012803</v>
      </c>
      <c r="G36" s="37">
        <f t="shared" si="3"/>
        <v>-568001123</v>
      </c>
      <c r="H36" s="37">
        <f t="shared" si="3"/>
        <v>-392138308</v>
      </c>
      <c r="I36" s="37">
        <f t="shared" si="3"/>
        <v>-1505356408</v>
      </c>
      <c r="J36" s="37">
        <f t="shared" si="3"/>
        <v>-2465495839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-2465495839</v>
      </c>
      <c r="X36" s="37">
        <f t="shared" si="3"/>
        <v>3097566868</v>
      </c>
      <c r="Y36" s="37">
        <f t="shared" si="3"/>
        <v>-5563062707</v>
      </c>
      <c r="Z36" s="38">
        <f>+IF(X36&lt;&gt;0,+(Y36/X36)*100,0)</f>
        <v>-179.59459614803706</v>
      </c>
      <c r="AA36" s="39">
        <f>+AA15+AA25+AA34</f>
        <v>588012803</v>
      </c>
    </row>
    <row r="37" spans="1:27" ht="13.5">
      <c r="A37" s="26" t="s">
        <v>57</v>
      </c>
      <c r="B37" s="20"/>
      <c r="C37" s="35">
        <v>7525209037</v>
      </c>
      <c r="D37" s="35"/>
      <c r="E37" s="36">
        <v>12009313859</v>
      </c>
      <c r="F37" s="37">
        <v>12009313859</v>
      </c>
      <c r="G37" s="37">
        <v>12742927852</v>
      </c>
      <c r="H37" s="37">
        <v>12174926729</v>
      </c>
      <c r="I37" s="37">
        <v>11354293455</v>
      </c>
      <c r="J37" s="37">
        <v>12742927852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12742927852</v>
      </c>
      <c r="X37" s="37">
        <v>12009313859</v>
      </c>
      <c r="Y37" s="37">
        <v>733613993</v>
      </c>
      <c r="Z37" s="38">
        <v>6.11</v>
      </c>
      <c r="AA37" s="39">
        <v>12009313859</v>
      </c>
    </row>
    <row r="38" spans="1:27" ht="13.5">
      <c r="A38" s="45" t="s">
        <v>58</v>
      </c>
      <c r="B38" s="46"/>
      <c r="C38" s="47">
        <v>6697890808</v>
      </c>
      <c r="D38" s="47"/>
      <c r="E38" s="48">
        <v>12597326660</v>
      </c>
      <c r="F38" s="49">
        <v>12597326660</v>
      </c>
      <c r="G38" s="49">
        <v>12174926729</v>
      </c>
      <c r="H38" s="49">
        <v>11782788421</v>
      </c>
      <c r="I38" s="49">
        <v>9848937047</v>
      </c>
      <c r="J38" s="49">
        <v>10277432013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10277432013</v>
      </c>
      <c r="X38" s="49">
        <v>15106880725</v>
      </c>
      <c r="Y38" s="49">
        <v>-4829448712</v>
      </c>
      <c r="Z38" s="50">
        <v>-31.97</v>
      </c>
      <c r="AA38" s="51">
        <v>12597326660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26478867000</v>
      </c>
      <c r="D6" s="21"/>
      <c r="E6" s="22">
        <v>30699268759</v>
      </c>
      <c r="F6" s="23">
        <v>30699268759</v>
      </c>
      <c r="G6" s="23">
        <v>2587668173</v>
      </c>
      <c r="H6" s="23">
        <v>2716298000</v>
      </c>
      <c r="I6" s="23">
        <v>1889299000</v>
      </c>
      <c r="J6" s="23">
        <v>7193265173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7193265173</v>
      </c>
      <c r="X6" s="23">
        <v>7503459842</v>
      </c>
      <c r="Y6" s="23">
        <v>-310194669</v>
      </c>
      <c r="Z6" s="24">
        <v>-4.13</v>
      </c>
      <c r="AA6" s="25">
        <v>30699268759</v>
      </c>
    </row>
    <row r="7" spans="1:27" ht="13.5">
      <c r="A7" s="26" t="s">
        <v>34</v>
      </c>
      <c r="B7" s="20"/>
      <c r="C7" s="21">
        <v>7260372000</v>
      </c>
      <c r="D7" s="21"/>
      <c r="E7" s="22">
        <v>5690916000</v>
      </c>
      <c r="F7" s="23">
        <v>5690916000</v>
      </c>
      <c r="G7" s="23">
        <v>226283000</v>
      </c>
      <c r="H7" s="23">
        <v>280717000</v>
      </c>
      <c r="I7" s="23">
        <v>820744000</v>
      </c>
      <c r="J7" s="23">
        <v>1327744000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1327744000</v>
      </c>
      <c r="X7" s="23">
        <v>871221596</v>
      </c>
      <c r="Y7" s="23">
        <v>456522404</v>
      </c>
      <c r="Z7" s="24">
        <v>52.4</v>
      </c>
      <c r="AA7" s="25">
        <v>5690916000</v>
      </c>
    </row>
    <row r="8" spans="1:27" ht="13.5">
      <c r="A8" s="26" t="s">
        <v>35</v>
      </c>
      <c r="B8" s="20"/>
      <c r="C8" s="21"/>
      <c r="D8" s="21"/>
      <c r="E8" s="22">
        <v>2654718000</v>
      </c>
      <c r="F8" s="23">
        <v>2654718000</v>
      </c>
      <c r="G8" s="23">
        <v>-300578000</v>
      </c>
      <c r="H8" s="23">
        <v>39846000</v>
      </c>
      <c r="I8" s="23">
        <v>17844000</v>
      </c>
      <c r="J8" s="23">
        <v>-242888000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-242888000</v>
      </c>
      <c r="X8" s="23">
        <v>663679500</v>
      </c>
      <c r="Y8" s="23">
        <v>-906567500</v>
      </c>
      <c r="Z8" s="24">
        <v>-136.6</v>
      </c>
      <c r="AA8" s="25">
        <v>2654718000</v>
      </c>
    </row>
    <row r="9" spans="1:27" ht="13.5">
      <c r="A9" s="26" t="s">
        <v>36</v>
      </c>
      <c r="B9" s="20"/>
      <c r="C9" s="21">
        <v>585861000</v>
      </c>
      <c r="D9" s="21"/>
      <c r="E9" s="22">
        <v>527802996</v>
      </c>
      <c r="F9" s="23">
        <v>527802996</v>
      </c>
      <c r="G9" s="23">
        <v>93583000</v>
      </c>
      <c r="H9" s="23">
        <v>37963000</v>
      </c>
      <c r="I9" s="23">
        <v>28097000</v>
      </c>
      <c r="J9" s="23">
        <v>159643000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159643000</v>
      </c>
      <c r="X9" s="23">
        <v>131874499</v>
      </c>
      <c r="Y9" s="23">
        <v>27768501</v>
      </c>
      <c r="Z9" s="24">
        <v>21.06</v>
      </c>
      <c r="AA9" s="25">
        <v>527802996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-27217119000</v>
      </c>
      <c r="D12" s="21"/>
      <c r="E12" s="22">
        <v>-30132471360</v>
      </c>
      <c r="F12" s="23">
        <v>-30132471360</v>
      </c>
      <c r="G12" s="23">
        <v>-2496340000</v>
      </c>
      <c r="H12" s="23">
        <v>-2874279000</v>
      </c>
      <c r="I12" s="23">
        <v>-2383230000</v>
      </c>
      <c r="J12" s="23">
        <v>-7753849000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-7753849000</v>
      </c>
      <c r="X12" s="23">
        <v>-7285410632</v>
      </c>
      <c r="Y12" s="23">
        <v>-468438368</v>
      </c>
      <c r="Z12" s="24">
        <v>6.43</v>
      </c>
      <c r="AA12" s="25">
        <v>-30132471360</v>
      </c>
    </row>
    <row r="13" spans="1:27" ht="13.5">
      <c r="A13" s="26" t="s">
        <v>40</v>
      </c>
      <c r="B13" s="20"/>
      <c r="C13" s="21">
        <v>-1443643000</v>
      </c>
      <c r="D13" s="21"/>
      <c r="E13" s="22">
        <v>-1809644000</v>
      </c>
      <c r="F13" s="23">
        <v>-1809644000</v>
      </c>
      <c r="G13" s="23">
        <v>-121238000</v>
      </c>
      <c r="H13" s="23">
        <v>-122227000</v>
      </c>
      <c r="I13" s="23">
        <v>-119298000</v>
      </c>
      <c r="J13" s="23">
        <v>-362763000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-362763000</v>
      </c>
      <c r="X13" s="23">
        <v>-453284750</v>
      </c>
      <c r="Y13" s="23">
        <v>90521750</v>
      </c>
      <c r="Z13" s="24">
        <v>-19.97</v>
      </c>
      <c r="AA13" s="25">
        <v>-1809644000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>
        <v>14157000</v>
      </c>
      <c r="H14" s="23">
        <v>-9197000</v>
      </c>
      <c r="I14" s="23">
        <v>-47970000</v>
      </c>
      <c r="J14" s="23">
        <v>-43010000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-43010000</v>
      </c>
      <c r="X14" s="23"/>
      <c r="Y14" s="23">
        <v>-43010000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5664338000</v>
      </c>
      <c r="D15" s="29">
        <f>SUM(D6:D14)</f>
        <v>0</v>
      </c>
      <c r="E15" s="30">
        <f t="shared" si="0"/>
        <v>7630590395</v>
      </c>
      <c r="F15" s="31">
        <f t="shared" si="0"/>
        <v>7630590395</v>
      </c>
      <c r="G15" s="31">
        <f t="shared" si="0"/>
        <v>3535173</v>
      </c>
      <c r="H15" s="31">
        <f t="shared" si="0"/>
        <v>69121000</v>
      </c>
      <c r="I15" s="31">
        <f t="shared" si="0"/>
        <v>205486000</v>
      </c>
      <c r="J15" s="31">
        <f t="shared" si="0"/>
        <v>278142173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278142173</v>
      </c>
      <c r="X15" s="31">
        <f t="shared" si="0"/>
        <v>1431540055</v>
      </c>
      <c r="Y15" s="31">
        <f t="shared" si="0"/>
        <v>-1153397882</v>
      </c>
      <c r="Z15" s="32">
        <f>+IF(X15&lt;&gt;0,+(Y15/X15)*100,0)</f>
        <v>-80.57042329842457</v>
      </c>
      <c r="AA15" s="33">
        <f>SUM(AA6:AA14)</f>
        <v>7630590395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20000004</v>
      </c>
      <c r="F19" s="23">
        <v>20000004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5000001</v>
      </c>
      <c r="Y19" s="40">
        <v>-5000001</v>
      </c>
      <c r="Z19" s="41">
        <v>-100</v>
      </c>
      <c r="AA19" s="42">
        <v>20000004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61950000</v>
      </c>
      <c r="D21" s="44"/>
      <c r="E21" s="22">
        <v>-25164012</v>
      </c>
      <c r="F21" s="23">
        <v>-25164012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-6291003</v>
      </c>
      <c r="Y21" s="40">
        <v>6291003</v>
      </c>
      <c r="Z21" s="41">
        <v>-100</v>
      </c>
      <c r="AA21" s="42">
        <v>-25164012</v>
      </c>
    </row>
    <row r="22" spans="1:27" ht="13.5">
      <c r="A22" s="26" t="s">
        <v>47</v>
      </c>
      <c r="B22" s="20"/>
      <c r="C22" s="21">
        <v>-533333000</v>
      </c>
      <c r="D22" s="21"/>
      <c r="E22" s="22">
        <v>-839982864</v>
      </c>
      <c r="F22" s="23">
        <v>-839982864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-209995716</v>
      </c>
      <c r="Y22" s="23">
        <v>209995716</v>
      </c>
      <c r="Z22" s="24">
        <v>-100</v>
      </c>
      <c r="AA22" s="25">
        <v>-839982864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-6687319000</v>
      </c>
      <c r="D24" s="21"/>
      <c r="E24" s="22">
        <v>-10331390004</v>
      </c>
      <c r="F24" s="23">
        <v>-10331390004</v>
      </c>
      <c r="G24" s="23">
        <v>-320602030</v>
      </c>
      <c r="H24" s="23">
        <v>-304636000</v>
      </c>
      <c r="I24" s="23">
        <v>-1131210000</v>
      </c>
      <c r="J24" s="23">
        <v>-1756448030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-1756448030</v>
      </c>
      <c r="X24" s="23">
        <v>-2582847501</v>
      </c>
      <c r="Y24" s="23">
        <v>826399471</v>
      </c>
      <c r="Z24" s="24">
        <v>-32</v>
      </c>
      <c r="AA24" s="25">
        <v>-10331390004</v>
      </c>
    </row>
    <row r="25" spans="1:27" ht="13.5">
      <c r="A25" s="27" t="s">
        <v>49</v>
      </c>
      <c r="B25" s="28"/>
      <c r="C25" s="29">
        <f aca="true" t="shared" si="1" ref="C25:Y25">SUM(C19:C24)</f>
        <v>-7158702000</v>
      </c>
      <c r="D25" s="29">
        <f>SUM(D19:D24)</f>
        <v>0</v>
      </c>
      <c r="E25" s="30">
        <f t="shared" si="1"/>
        <v>-11176536876</v>
      </c>
      <c r="F25" s="31">
        <f t="shared" si="1"/>
        <v>-11176536876</v>
      </c>
      <c r="G25" s="31">
        <f t="shared" si="1"/>
        <v>-320602030</v>
      </c>
      <c r="H25" s="31">
        <f t="shared" si="1"/>
        <v>-304636000</v>
      </c>
      <c r="I25" s="31">
        <f t="shared" si="1"/>
        <v>-1131210000</v>
      </c>
      <c r="J25" s="31">
        <f t="shared" si="1"/>
        <v>-1756448030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-1756448030</v>
      </c>
      <c r="X25" s="31">
        <f t="shared" si="1"/>
        <v>-2794134219</v>
      </c>
      <c r="Y25" s="31">
        <f t="shared" si="1"/>
        <v>1037686189</v>
      </c>
      <c r="Z25" s="32">
        <f>+IF(X25&lt;&gt;0,+(Y25/X25)*100,0)</f>
        <v>-37.1380222876831</v>
      </c>
      <c r="AA25" s="33">
        <f>SUM(AA19:AA24)</f>
        <v>-11176536876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2083331000</v>
      </c>
      <c r="D30" s="21"/>
      <c r="E30" s="22">
        <v>3276000000</v>
      </c>
      <c r="F30" s="23">
        <v>3276000000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3276000000</v>
      </c>
      <c r="Y30" s="23">
        <v>-3276000000</v>
      </c>
      <c r="Z30" s="24">
        <v>-100</v>
      </c>
      <c r="AA30" s="25">
        <v>3276000000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-662571000</v>
      </c>
      <c r="D33" s="21"/>
      <c r="E33" s="22">
        <v>-981892908</v>
      </c>
      <c r="F33" s="23">
        <v>-981892908</v>
      </c>
      <c r="G33" s="23">
        <v>-303156390</v>
      </c>
      <c r="H33" s="23">
        <v>-7357000</v>
      </c>
      <c r="I33" s="23">
        <v>-240068000</v>
      </c>
      <c r="J33" s="23">
        <v>-550581390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-550581390</v>
      </c>
      <c r="X33" s="23">
        <v>-245473227</v>
      </c>
      <c r="Y33" s="23">
        <v>-305108163</v>
      </c>
      <c r="Z33" s="24">
        <v>124.29</v>
      </c>
      <c r="AA33" s="25">
        <v>-981892908</v>
      </c>
    </row>
    <row r="34" spans="1:27" ht="13.5">
      <c r="A34" s="27" t="s">
        <v>55</v>
      </c>
      <c r="B34" s="28"/>
      <c r="C34" s="29">
        <f aca="true" t="shared" si="2" ref="C34:Y34">SUM(C29:C33)</f>
        <v>1420760000</v>
      </c>
      <c r="D34" s="29">
        <f>SUM(D29:D33)</f>
        <v>0</v>
      </c>
      <c r="E34" s="30">
        <f t="shared" si="2"/>
        <v>2294107092</v>
      </c>
      <c r="F34" s="31">
        <f t="shared" si="2"/>
        <v>2294107092</v>
      </c>
      <c r="G34" s="31">
        <f t="shared" si="2"/>
        <v>-303156390</v>
      </c>
      <c r="H34" s="31">
        <f t="shared" si="2"/>
        <v>-7357000</v>
      </c>
      <c r="I34" s="31">
        <f t="shared" si="2"/>
        <v>-240068000</v>
      </c>
      <c r="J34" s="31">
        <f t="shared" si="2"/>
        <v>-550581390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-550581390</v>
      </c>
      <c r="X34" s="31">
        <f t="shared" si="2"/>
        <v>3030526773</v>
      </c>
      <c r="Y34" s="31">
        <f t="shared" si="2"/>
        <v>-3581108163</v>
      </c>
      <c r="Z34" s="32">
        <f>+IF(X34&lt;&gt;0,+(Y34/X34)*100,0)</f>
        <v>-118.16784444557025</v>
      </c>
      <c r="AA34" s="33">
        <f>SUM(AA29:AA33)</f>
        <v>2294107092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-73604000</v>
      </c>
      <c r="D36" s="35">
        <f>+D15+D25+D34</f>
        <v>0</v>
      </c>
      <c r="E36" s="36">
        <f t="shared" si="3"/>
        <v>-1251839389</v>
      </c>
      <c r="F36" s="37">
        <f t="shared" si="3"/>
        <v>-1251839389</v>
      </c>
      <c r="G36" s="37">
        <f t="shared" si="3"/>
        <v>-620223247</v>
      </c>
      <c r="H36" s="37">
        <f t="shared" si="3"/>
        <v>-242872000</v>
      </c>
      <c r="I36" s="37">
        <f t="shared" si="3"/>
        <v>-1165792000</v>
      </c>
      <c r="J36" s="37">
        <f t="shared" si="3"/>
        <v>-2028887247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-2028887247</v>
      </c>
      <c r="X36" s="37">
        <f t="shared" si="3"/>
        <v>1667932609</v>
      </c>
      <c r="Y36" s="37">
        <f t="shared" si="3"/>
        <v>-3696819856</v>
      </c>
      <c r="Z36" s="38">
        <f>+IF(X36&lt;&gt;0,+(Y36/X36)*100,0)</f>
        <v>-221.6408406462182</v>
      </c>
      <c r="AA36" s="39">
        <f>+AA15+AA25+AA34</f>
        <v>-1251839389</v>
      </c>
    </row>
    <row r="37" spans="1:27" ht="13.5">
      <c r="A37" s="26" t="s">
        <v>57</v>
      </c>
      <c r="B37" s="20"/>
      <c r="C37" s="35">
        <v>5400846000</v>
      </c>
      <c r="D37" s="35"/>
      <c r="E37" s="36">
        <v>6324251949</v>
      </c>
      <c r="F37" s="37">
        <v>6324251949</v>
      </c>
      <c r="G37" s="37">
        <v>4966393790</v>
      </c>
      <c r="H37" s="37">
        <v>4346170543</v>
      </c>
      <c r="I37" s="37">
        <v>4103298543</v>
      </c>
      <c r="J37" s="37">
        <v>4966393790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4966393790</v>
      </c>
      <c r="X37" s="37">
        <v>6324251949</v>
      </c>
      <c r="Y37" s="37">
        <v>-1357858159</v>
      </c>
      <c r="Z37" s="38">
        <v>-21.47</v>
      </c>
      <c r="AA37" s="39">
        <v>6324251949</v>
      </c>
    </row>
    <row r="38" spans="1:27" ht="13.5">
      <c r="A38" s="45" t="s">
        <v>58</v>
      </c>
      <c r="B38" s="46"/>
      <c r="C38" s="47">
        <v>5327242000</v>
      </c>
      <c r="D38" s="47"/>
      <c r="E38" s="48">
        <v>5072412560</v>
      </c>
      <c r="F38" s="49">
        <v>5072412560</v>
      </c>
      <c r="G38" s="49">
        <v>4346170543</v>
      </c>
      <c r="H38" s="49">
        <v>4103298543</v>
      </c>
      <c r="I38" s="49">
        <v>2937506543</v>
      </c>
      <c r="J38" s="49">
        <v>2937506543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2937506543</v>
      </c>
      <c r="X38" s="49">
        <v>7992184558</v>
      </c>
      <c r="Y38" s="49">
        <v>-5054678015</v>
      </c>
      <c r="Z38" s="50">
        <v>-63.25</v>
      </c>
      <c r="AA38" s="51">
        <v>5072412560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17596357698</v>
      </c>
      <c r="D6" s="21"/>
      <c r="E6" s="22">
        <v>20449215868</v>
      </c>
      <c r="F6" s="23">
        <v>20449215868</v>
      </c>
      <c r="G6" s="23">
        <v>1643014950</v>
      </c>
      <c r="H6" s="23">
        <v>1707368782</v>
      </c>
      <c r="I6" s="23">
        <v>1770764723</v>
      </c>
      <c r="J6" s="23">
        <v>5121148455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5121148455</v>
      </c>
      <c r="X6" s="23">
        <v>5310923895</v>
      </c>
      <c r="Y6" s="23">
        <v>-189775440</v>
      </c>
      <c r="Z6" s="24">
        <v>-3.57</v>
      </c>
      <c r="AA6" s="25">
        <v>20449215868</v>
      </c>
    </row>
    <row r="7" spans="1:27" ht="13.5">
      <c r="A7" s="26" t="s">
        <v>34</v>
      </c>
      <c r="B7" s="20"/>
      <c r="C7" s="21">
        <v>2861382433</v>
      </c>
      <c r="D7" s="21"/>
      <c r="E7" s="22">
        <v>3166497983</v>
      </c>
      <c r="F7" s="23">
        <v>3166497983</v>
      </c>
      <c r="G7" s="23">
        <v>565606210</v>
      </c>
      <c r="H7" s="23">
        <v>470334116</v>
      </c>
      <c r="I7" s="23">
        <v>14443863</v>
      </c>
      <c r="J7" s="23">
        <v>1050384189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1050384189</v>
      </c>
      <c r="X7" s="23">
        <v>1169091448</v>
      </c>
      <c r="Y7" s="23">
        <v>-118707259</v>
      </c>
      <c r="Z7" s="24">
        <v>-10.15</v>
      </c>
      <c r="AA7" s="25">
        <v>3166497983</v>
      </c>
    </row>
    <row r="8" spans="1:27" ht="13.5">
      <c r="A8" s="26" t="s">
        <v>35</v>
      </c>
      <c r="B8" s="20"/>
      <c r="C8" s="21">
        <v>2114671585</v>
      </c>
      <c r="D8" s="21"/>
      <c r="E8" s="22">
        <v>2544400000</v>
      </c>
      <c r="F8" s="23">
        <v>2544400000</v>
      </c>
      <c r="G8" s="23">
        <v>6208272</v>
      </c>
      <c r="H8" s="23">
        <v>287599791</v>
      </c>
      <c r="I8" s="23">
        <v>284389787</v>
      </c>
      <c r="J8" s="23">
        <v>578197850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578197850</v>
      </c>
      <c r="X8" s="23">
        <v>424668619</v>
      </c>
      <c r="Y8" s="23">
        <v>153529231</v>
      </c>
      <c r="Z8" s="24">
        <v>36.15</v>
      </c>
      <c r="AA8" s="25">
        <v>2544400000</v>
      </c>
    </row>
    <row r="9" spans="1:27" ht="13.5">
      <c r="A9" s="26" t="s">
        <v>36</v>
      </c>
      <c r="B9" s="20"/>
      <c r="C9" s="21">
        <v>379314789</v>
      </c>
      <c r="D9" s="21"/>
      <c r="E9" s="22">
        <v>195312164</v>
      </c>
      <c r="F9" s="23">
        <v>195312164</v>
      </c>
      <c r="G9" s="23">
        <v>33701042</v>
      </c>
      <c r="H9" s="23">
        <v>30929097</v>
      </c>
      <c r="I9" s="23">
        <v>33894943</v>
      </c>
      <c r="J9" s="23">
        <v>98525082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98525082</v>
      </c>
      <c r="X9" s="23">
        <v>48888045</v>
      </c>
      <c r="Y9" s="23">
        <v>49637037</v>
      </c>
      <c r="Z9" s="24">
        <v>101.53</v>
      </c>
      <c r="AA9" s="25">
        <v>195312164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-19953768953</v>
      </c>
      <c r="D12" s="21"/>
      <c r="E12" s="22">
        <v>-20768836082</v>
      </c>
      <c r="F12" s="23">
        <v>-20768836082</v>
      </c>
      <c r="G12" s="23">
        <v>-3708565029</v>
      </c>
      <c r="H12" s="23">
        <v>-3210621183</v>
      </c>
      <c r="I12" s="23">
        <v>-2417827720</v>
      </c>
      <c r="J12" s="23">
        <v>-9337013932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-9337013932</v>
      </c>
      <c r="X12" s="23">
        <v>-5687365320</v>
      </c>
      <c r="Y12" s="23">
        <v>-3649648612</v>
      </c>
      <c r="Z12" s="24">
        <v>64.17</v>
      </c>
      <c r="AA12" s="25">
        <v>-20768836082</v>
      </c>
    </row>
    <row r="13" spans="1:27" ht="13.5">
      <c r="A13" s="26" t="s">
        <v>40</v>
      </c>
      <c r="B13" s="20"/>
      <c r="C13" s="21">
        <v>-819444935</v>
      </c>
      <c r="D13" s="21"/>
      <c r="E13" s="22">
        <v>-898191102</v>
      </c>
      <c r="F13" s="23">
        <v>-898191102</v>
      </c>
      <c r="G13" s="23">
        <v>-180717</v>
      </c>
      <c r="H13" s="23">
        <v>-1332631</v>
      </c>
      <c r="I13" s="23">
        <v>-89121106</v>
      </c>
      <c r="J13" s="23">
        <v>-90634454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-90634454</v>
      </c>
      <c r="X13" s="23">
        <v>-224474535</v>
      </c>
      <c r="Y13" s="23">
        <v>133840081</v>
      </c>
      <c r="Z13" s="24">
        <v>-59.62</v>
      </c>
      <c r="AA13" s="25">
        <v>-898191102</v>
      </c>
    </row>
    <row r="14" spans="1:27" ht="13.5">
      <c r="A14" s="26" t="s">
        <v>41</v>
      </c>
      <c r="B14" s="20"/>
      <c r="C14" s="21">
        <v>-22006956</v>
      </c>
      <c r="D14" s="21"/>
      <c r="E14" s="22">
        <v>-236673180</v>
      </c>
      <c r="F14" s="23">
        <v>-236673180</v>
      </c>
      <c r="G14" s="23">
        <v>-15336692</v>
      </c>
      <c r="H14" s="23">
        <v>-1516770</v>
      </c>
      <c r="I14" s="23">
        <v>-8739248</v>
      </c>
      <c r="J14" s="23">
        <v>-25592710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-25592710</v>
      </c>
      <c r="X14" s="23">
        <v>-59165967</v>
      </c>
      <c r="Y14" s="23">
        <v>33573257</v>
      </c>
      <c r="Z14" s="24">
        <v>-56.74</v>
      </c>
      <c r="AA14" s="25">
        <v>-236673180</v>
      </c>
    </row>
    <row r="15" spans="1:27" ht="13.5">
      <c r="A15" s="27" t="s">
        <v>42</v>
      </c>
      <c r="B15" s="28"/>
      <c r="C15" s="29">
        <f aca="true" t="shared" si="0" ref="C15:Y15">SUM(C6:C14)</f>
        <v>2156505661</v>
      </c>
      <c r="D15" s="29">
        <f>SUM(D6:D14)</f>
        <v>0</v>
      </c>
      <c r="E15" s="30">
        <f t="shared" si="0"/>
        <v>4451725651</v>
      </c>
      <c r="F15" s="31">
        <f t="shared" si="0"/>
        <v>4451725651</v>
      </c>
      <c r="G15" s="31">
        <f t="shared" si="0"/>
        <v>-1475551964</v>
      </c>
      <c r="H15" s="31">
        <f t="shared" si="0"/>
        <v>-717238798</v>
      </c>
      <c r="I15" s="31">
        <f t="shared" si="0"/>
        <v>-412194758</v>
      </c>
      <c r="J15" s="31">
        <f t="shared" si="0"/>
        <v>-2604985520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-2604985520</v>
      </c>
      <c r="X15" s="31">
        <f t="shared" si="0"/>
        <v>982566185</v>
      </c>
      <c r="Y15" s="31">
        <f t="shared" si="0"/>
        <v>-3587551705</v>
      </c>
      <c r="Z15" s="32">
        <f>+IF(X15&lt;&gt;0,+(Y15/X15)*100,0)</f>
        <v>-365.12061576798516</v>
      </c>
      <c r="AA15" s="33">
        <f>SUM(AA6:AA14)</f>
        <v>4451725651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230636551</v>
      </c>
      <c r="D19" s="21"/>
      <c r="E19" s="22"/>
      <c r="F19" s="23"/>
      <c r="G19" s="40">
        <v>9371660</v>
      </c>
      <c r="H19" s="40">
        <v>9037150</v>
      </c>
      <c r="I19" s="40">
        <v>3649739</v>
      </c>
      <c r="J19" s="23">
        <v>22058549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22058549</v>
      </c>
      <c r="X19" s="23"/>
      <c r="Y19" s="40">
        <v>22058549</v>
      </c>
      <c r="Z19" s="41"/>
      <c r="AA19" s="42"/>
    </row>
    <row r="20" spans="1:27" ht="13.5">
      <c r="A20" s="26" t="s">
        <v>45</v>
      </c>
      <c r="B20" s="20"/>
      <c r="C20" s="21">
        <v>580024314</v>
      </c>
      <c r="D20" s="21"/>
      <c r="E20" s="43"/>
      <c r="F20" s="40"/>
      <c r="G20" s="23">
        <v>760431629</v>
      </c>
      <c r="H20" s="23">
        <v>640653710</v>
      </c>
      <c r="I20" s="23">
        <v>-128458715</v>
      </c>
      <c r="J20" s="23">
        <v>1272626624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1272626624</v>
      </c>
      <c r="X20" s="23"/>
      <c r="Y20" s="23">
        <v>1272626624</v>
      </c>
      <c r="Z20" s="24"/>
      <c r="AA20" s="25"/>
    </row>
    <row r="21" spans="1:27" ht="13.5">
      <c r="A21" s="26" t="s">
        <v>46</v>
      </c>
      <c r="B21" s="20"/>
      <c r="C21" s="44">
        <v>-141814400</v>
      </c>
      <c r="D21" s="44"/>
      <c r="E21" s="22">
        <v>48553230</v>
      </c>
      <c r="F21" s="23">
        <v>48553230</v>
      </c>
      <c r="G21" s="40">
        <v>197966634</v>
      </c>
      <c r="H21" s="40">
        <v>-85803611</v>
      </c>
      <c r="I21" s="40">
        <v>-10528484</v>
      </c>
      <c r="J21" s="23">
        <v>101634539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101634539</v>
      </c>
      <c r="X21" s="23">
        <v>12138309</v>
      </c>
      <c r="Y21" s="40">
        <v>89496230</v>
      </c>
      <c r="Z21" s="41">
        <v>737.3</v>
      </c>
      <c r="AA21" s="42">
        <v>48553230</v>
      </c>
    </row>
    <row r="22" spans="1:27" ht="13.5">
      <c r="A22" s="26" t="s">
        <v>47</v>
      </c>
      <c r="B22" s="20"/>
      <c r="C22" s="21">
        <v>-11575653</v>
      </c>
      <c r="D22" s="21"/>
      <c r="E22" s="22">
        <v>-100000000</v>
      </c>
      <c r="F22" s="23">
        <v>-100000000</v>
      </c>
      <c r="G22" s="23">
        <v>10006458</v>
      </c>
      <c r="H22" s="23">
        <v>-21658140</v>
      </c>
      <c r="I22" s="23">
        <v>-4564395</v>
      </c>
      <c r="J22" s="23">
        <v>-16216077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-16216077</v>
      </c>
      <c r="X22" s="23">
        <v>-24999999</v>
      </c>
      <c r="Y22" s="23">
        <v>8783922</v>
      </c>
      <c r="Z22" s="24">
        <v>-35.14</v>
      </c>
      <c r="AA22" s="25">
        <v>-100000000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-4228585510</v>
      </c>
      <c r="D24" s="21"/>
      <c r="E24" s="22">
        <v>-4012608418</v>
      </c>
      <c r="F24" s="23">
        <v>-4012608418</v>
      </c>
      <c r="G24" s="23">
        <v>-11589938</v>
      </c>
      <c r="H24" s="23">
        <v>-389255658</v>
      </c>
      <c r="I24" s="23">
        <v>-387682918</v>
      </c>
      <c r="J24" s="23">
        <v>-788528514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-788528514</v>
      </c>
      <c r="X24" s="23">
        <v>-672491108</v>
      </c>
      <c r="Y24" s="23">
        <v>-116037406</v>
      </c>
      <c r="Z24" s="24">
        <v>17.25</v>
      </c>
      <c r="AA24" s="25">
        <v>-4012608418</v>
      </c>
    </row>
    <row r="25" spans="1:27" ht="13.5">
      <c r="A25" s="27" t="s">
        <v>49</v>
      </c>
      <c r="B25" s="28"/>
      <c r="C25" s="29">
        <f aca="true" t="shared" si="1" ref="C25:Y25">SUM(C19:C24)</f>
        <v>-3571314698</v>
      </c>
      <c r="D25" s="29">
        <f>SUM(D19:D24)</f>
        <v>0</v>
      </c>
      <c r="E25" s="30">
        <f t="shared" si="1"/>
        <v>-4064055188</v>
      </c>
      <c r="F25" s="31">
        <f t="shared" si="1"/>
        <v>-4064055188</v>
      </c>
      <c r="G25" s="31">
        <f t="shared" si="1"/>
        <v>966186443</v>
      </c>
      <c r="H25" s="31">
        <f t="shared" si="1"/>
        <v>152973451</v>
      </c>
      <c r="I25" s="31">
        <f t="shared" si="1"/>
        <v>-527584773</v>
      </c>
      <c r="J25" s="31">
        <f t="shared" si="1"/>
        <v>591575121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591575121</v>
      </c>
      <c r="X25" s="31">
        <f t="shared" si="1"/>
        <v>-685352798</v>
      </c>
      <c r="Y25" s="31">
        <f t="shared" si="1"/>
        <v>1276927919</v>
      </c>
      <c r="Z25" s="32">
        <f>+IF(X25&lt;&gt;0,+(Y25/X25)*100,0)</f>
        <v>-186.3168754437623</v>
      </c>
      <c r="AA25" s="33">
        <f>SUM(AA19:AA24)</f>
        <v>-4064055188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-57890453</v>
      </c>
      <c r="D29" s="21"/>
      <c r="E29" s="22"/>
      <c r="F29" s="23"/>
      <c r="G29" s="23">
        <v>-34185</v>
      </c>
      <c r="H29" s="23">
        <v>590000001</v>
      </c>
      <c r="I29" s="23">
        <v>890000000</v>
      </c>
      <c r="J29" s="23">
        <v>1479965816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1479965816</v>
      </c>
      <c r="X29" s="23"/>
      <c r="Y29" s="23">
        <v>1479965816</v>
      </c>
      <c r="Z29" s="24"/>
      <c r="AA29" s="25"/>
    </row>
    <row r="30" spans="1:27" ht="13.5">
      <c r="A30" s="26" t="s">
        <v>52</v>
      </c>
      <c r="B30" s="20"/>
      <c r="C30" s="21">
        <v>1600000000</v>
      </c>
      <c r="D30" s="21"/>
      <c r="E30" s="22">
        <v>1500000000</v>
      </c>
      <c r="F30" s="23">
        <v>1500000000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1500000000</v>
      </c>
    </row>
    <row r="31" spans="1:27" ht="13.5">
      <c r="A31" s="26" t="s">
        <v>53</v>
      </c>
      <c r="B31" s="20"/>
      <c r="C31" s="21">
        <v>-7918647</v>
      </c>
      <c r="D31" s="21"/>
      <c r="E31" s="22">
        <v>23199673</v>
      </c>
      <c r="F31" s="23">
        <v>23199673</v>
      </c>
      <c r="G31" s="23">
        <v>-2772331</v>
      </c>
      <c r="H31" s="40">
        <v>-968948</v>
      </c>
      <c r="I31" s="40">
        <v>-12675475</v>
      </c>
      <c r="J31" s="40">
        <v>-16416754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-16416754</v>
      </c>
      <c r="X31" s="40">
        <v>5800330</v>
      </c>
      <c r="Y31" s="23">
        <v>-22217084</v>
      </c>
      <c r="Z31" s="24">
        <v>-383.03</v>
      </c>
      <c r="AA31" s="25">
        <v>23199673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-648537164</v>
      </c>
      <c r="D33" s="21"/>
      <c r="E33" s="22">
        <v>-634301440</v>
      </c>
      <c r="F33" s="23">
        <v>-634301440</v>
      </c>
      <c r="G33" s="23">
        <v>-17092</v>
      </c>
      <c r="H33" s="23"/>
      <c r="I33" s="23">
        <v>-71904425</v>
      </c>
      <c r="J33" s="23">
        <v>-71921517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-71921517</v>
      </c>
      <c r="X33" s="23">
        <v>-158575359</v>
      </c>
      <c r="Y33" s="23">
        <v>86653842</v>
      </c>
      <c r="Z33" s="24">
        <v>-54.65</v>
      </c>
      <c r="AA33" s="25">
        <v>-634301440</v>
      </c>
    </row>
    <row r="34" spans="1:27" ht="13.5">
      <c r="A34" s="27" t="s">
        <v>55</v>
      </c>
      <c r="B34" s="28"/>
      <c r="C34" s="29">
        <f aca="true" t="shared" si="2" ref="C34:Y34">SUM(C29:C33)</f>
        <v>885653736</v>
      </c>
      <c r="D34" s="29">
        <f>SUM(D29:D33)</f>
        <v>0</v>
      </c>
      <c r="E34" s="30">
        <f t="shared" si="2"/>
        <v>888898233</v>
      </c>
      <c r="F34" s="31">
        <f t="shared" si="2"/>
        <v>888898233</v>
      </c>
      <c r="G34" s="31">
        <f t="shared" si="2"/>
        <v>-2823608</v>
      </c>
      <c r="H34" s="31">
        <f t="shared" si="2"/>
        <v>589031053</v>
      </c>
      <c r="I34" s="31">
        <f t="shared" si="2"/>
        <v>805420100</v>
      </c>
      <c r="J34" s="31">
        <f t="shared" si="2"/>
        <v>1391627545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1391627545</v>
      </c>
      <c r="X34" s="31">
        <f t="shared" si="2"/>
        <v>-152775029</v>
      </c>
      <c r="Y34" s="31">
        <f t="shared" si="2"/>
        <v>1544402574</v>
      </c>
      <c r="Z34" s="32">
        <f>+IF(X34&lt;&gt;0,+(Y34/X34)*100,0)</f>
        <v>-1010.8998729105133</v>
      </c>
      <c r="AA34" s="33">
        <f>SUM(AA29:AA33)</f>
        <v>888898233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-529155301</v>
      </c>
      <c r="D36" s="35">
        <f>+D15+D25+D34</f>
        <v>0</v>
      </c>
      <c r="E36" s="36">
        <f t="shared" si="3"/>
        <v>1276568696</v>
      </c>
      <c r="F36" s="37">
        <f t="shared" si="3"/>
        <v>1276568696</v>
      </c>
      <c r="G36" s="37">
        <f t="shared" si="3"/>
        <v>-512189129</v>
      </c>
      <c r="H36" s="37">
        <f t="shared" si="3"/>
        <v>24765706</v>
      </c>
      <c r="I36" s="37">
        <f t="shared" si="3"/>
        <v>-134359431</v>
      </c>
      <c r="J36" s="37">
        <f t="shared" si="3"/>
        <v>-621782854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-621782854</v>
      </c>
      <c r="X36" s="37">
        <f t="shared" si="3"/>
        <v>144438358</v>
      </c>
      <c r="Y36" s="37">
        <f t="shared" si="3"/>
        <v>-766221212</v>
      </c>
      <c r="Z36" s="38">
        <f>+IF(X36&lt;&gt;0,+(Y36/X36)*100,0)</f>
        <v>-530.4831920063782</v>
      </c>
      <c r="AA36" s="39">
        <f>+AA15+AA25+AA34</f>
        <v>1276568696</v>
      </c>
    </row>
    <row r="37" spans="1:27" ht="13.5">
      <c r="A37" s="26" t="s">
        <v>57</v>
      </c>
      <c r="B37" s="20"/>
      <c r="C37" s="35">
        <v>1376971281</v>
      </c>
      <c r="D37" s="35"/>
      <c r="E37" s="36">
        <v>1416667468</v>
      </c>
      <c r="F37" s="37">
        <v>1416667468</v>
      </c>
      <c r="G37" s="37">
        <v>1416667468</v>
      </c>
      <c r="H37" s="37">
        <v>904478339</v>
      </c>
      <c r="I37" s="37">
        <v>929244045</v>
      </c>
      <c r="J37" s="37">
        <v>1416667468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1416667468</v>
      </c>
      <c r="X37" s="37">
        <v>1416667468</v>
      </c>
      <c r="Y37" s="37"/>
      <c r="Z37" s="38"/>
      <c r="AA37" s="39">
        <v>1416667468</v>
      </c>
    </row>
    <row r="38" spans="1:27" ht="13.5">
      <c r="A38" s="45" t="s">
        <v>58</v>
      </c>
      <c r="B38" s="46"/>
      <c r="C38" s="47">
        <v>847815980</v>
      </c>
      <c r="D38" s="47"/>
      <c r="E38" s="48">
        <v>2693236164</v>
      </c>
      <c r="F38" s="49">
        <v>2693236164</v>
      </c>
      <c r="G38" s="49">
        <v>904478339</v>
      </c>
      <c r="H38" s="49">
        <v>929244045</v>
      </c>
      <c r="I38" s="49">
        <v>794884614</v>
      </c>
      <c r="J38" s="49">
        <v>794884614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794884614</v>
      </c>
      <c r="X38" s="49">
        <v>1561105826</v>
      </c>
      <c r="Y38" s="49">
        <v>-766221212</v>
      </c>
      <c r="Z38" s="50">
        <v>-49.08</v>
      </c>
      <c r="AA38" s="51">
        <v>2693236164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3097264640</v>
      </c>
      <c r="D6" s="21"/>
      <c r="E6" s="22">
        <v>3626681740</v>
      </c>
      <c r="F6" s="23">
        <v>3626681740</v>
      </c>
      <c r="G6" s="23">
        <v>305592269</v>
      </c>
      <c r="H6" s="23">
        <v>263648481</v>
      </c>
      <c r="I6" s="23">
        <v>303485096</v>
      </c>
      <c r="J6" s="23">
        <v>872725846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872725846</v>
      </c>
      <c r="X6" s="23">
        <v>1008718228</v>
      </c>
      <c r="Y6" s="23">
        <v>-135992382</v>
      </c>
      <c r="Z6" s="24">
        <v>-13.48</v>
      </c>
      <c r="AA6" s="25">
        <v>3626681740</v>
      </c>
    </row>
    <row r="7" spans="1:27" ht="13.5">
      <c r="A7" s="26" t="s">
        <v>34</v>
      </c>
      <c r="B7" s="20"/>
      <c r="C7" s="21">
        <v>660291616</v>
      </c>
      <c r="D7" s="21"/>
      <c r="E7" s="22">
        <v>623643790</v>
      </c>
      <c r="F7" s="23">
        <v>623643790</v>
      </c>
      <c r="G7" s="23">
        <v>238348000</v>
      </c>
      <c r="H7" s="23"/>
      <c r="I7" s="23"/>
      <c r="J7" s="23">
        <v>238348000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238348000</v>
      </c>
      <c r="X7" s="23">
        <v>207787438</v>
      </c>
      <c r="Y7" s="23">
        <v>30560562</v>
      </c>
      <c r="Z7" s="24">
        <v>14.71</v>
      </c>
      <c r="AA7" s="25">
        <v>623643790</v>
      </c>
    </row>
    <row r="8" spans="1:27" ht="13.5">
      <c r="A8" s="26" t="s">
        <v>35</v>
      </c>
      <c r="B8" s="20"/>
      <c r="C8" s="21">
        <v>163746075</v>
      </c>
      <c r="D8" s="21"/>
      <c r="E8" s="22">
        <v>263006660</v>
      </c>
      <c r="F8" s="23">
        <v>263006660</v>
      </c>
      <c r="G8" s="23">
        <v>80067000</v>
      </c>
      <c r="H8" s="23">
        <v>2610000</v>
      </c>
      <c r="I8" s="23"/>
      <c r="J8" s="23">
        <v>82677000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82677000</v>
      </c>
      <c r="X8" s="23">
        <v>34820669</v>
      </c>
      <c r="Y8" s="23">
        <v>47856331</v>
      </c>
      <c r="Z8" s="24">
        <v>137.44</v>
      </c>
      <c r="AA8" s="25">
        <v>263006660</v>
      </c>
    </row>
    <row r="9" spans="1:27" ht="13.5">
      <c r="A9" s="26" t="s">
        <v>36</v>
      </c>
      <c r="B9" s="20"/>
      <c r="C9" s="21">
        <v>39715278</v>
      </c>
      <c r="D9" s="21"/>
      <c r="E9" s="22">
        <v>33947562</v>
      </c>
      <c r="F9" s="23">
        <v>33947562</v>
      </c>
      <c r="G9" s="23">
        <v>2399850</v>
      </c>
      <c r="H9" s="23">
        <v>3411072</v>
      </c>
      <c r="I9" s="23">
        <v>2887931</v>
      </c>
      <c r="J9" s="23">
        <v>8698853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8698853</v>
      </c>
      <c r="X9" s="23">
        <v>7312182</v>
      </c>
      <c r="Y9" s="23">
        <v>1386671</v>
      </c>
      <c r="Z9" s="24">
        <v>18.96</v>
      </c>
      <c r="AA9" s="25">
        <v>33947562</v>
      </c>
    </row>
    <row r="10" spans="1:27" ht="13.5">
      <c r="A10" s="26" t="s">
        <v>37</v>
      </c>
      <c r="B10" s="20"/>
      <c r="C10" s="21">
        <v>6050</v>
      </c>
      <c r="D10" s="21"/>
      <c r="E10" s="22">
        <v>5000</v>
      </c>
      <c r="F10" s="23">
        <v>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5000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-3686079844</v>
      </c>
      <c r="D12" s="21"/>
      <c r="E12" s="22">
        <v>-3870732226</v>
      </c>
      <c r="F12" s="23">
        <v>-3870732226</v>
      </c>
      <c r="G12" s="23">
        <v>-584788452</v>
      </c>
      <c r="H12" s="23">
        <v>-438542894</v>
      </c>
      <c r="I12" s="23">
        <v>-443903565</v>
      </c>
      <c r="J12" s="23">
        <v>-1467234911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-1467234911</v>
      </c>
      <c r="X12" s="23">
        <v>-1145517774</v>
      </c>
      <c r="Y12" s="23">
        <v>-321717137</v>
      </c>
      <c r="Z12" s="24">
        <v>28.08</v>
      </c>
      <c r="AA12" s="25">
        <v>-3870732226</v>
      </c>
    </row>
    <row r="13" spans="1:27" ht="13.5">
      <c r="A13" s="26" t="s">
        <v>40</v>
      </c>
      <c r="B13" s="20"/>
      <c r="C13" s="21">
        <v>-27575845</v>
      </c>
      <c r="D13" s="21"/>
      <c r="E13" s="22">
        <v>-11896707</v>
      </c>
      <c r="F13" s="23">
        <v>-11896707</v>
      </c>
      <c r="G13" s="23">
        <v>-39732</v>
      </c>
      <c r="H13" s="23">
        <v>-46305</v>
      </c>
      <c r="I13" s="23"/>
      <c r="J13" s="23">
        <v>-86037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-86037</v>
      </c>
      <c r="X13" s="23">
        <v>-211218</v>
      </c>
      <c r="Y13" s="23">
        <v>125181</v>
      </c>
      <c r="Z13" s="24">
        <v>-59.27</v>
      </c>
      <c r="AA13" s="25">
        <v>-11896707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247367970</v>
      </c>
      <c r="D15" s="29">
        <f>SUM(D6:D14)</f>
        <v>0</v>
      </c>
      <c r="E15" s="30">
        <f t="shared" si="0"/>
        <v>664655819</v>
      </c>
      <c r="F15" s="31">
        <f t="shared" si="0"/>
        <v>664655819</v>
      </c>
      <c r="G15" s="31">
        <f t="shared" si="0"/>
        <v>41578935</v>
      </c>
      <c r="H15" s="31">
        <f t="shared" si="0"/>
        <v>-168919646</v>
      </c>
      <c r="I15" s="31">
        <f t="shared" si="0"/>
        <v>-137530538</v>
      </c>
      <c r="J15" s="31">
        <f t="shared" si="0"/>
        <v>-264871249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-264871249</v>
      </c>
      <c r="X15" s="31">
        <f t="shared" si="0"/>
        <v>112909525</v>
      </c>
      <c r="Y15" s="31">
        <f t="shared" si="0"/>
        <v>-377780774</v>
      </c>
      <c r="Z15" s="32">
        <f>+IF(X15&lt;&gt;0,+(Y15/X15)*100,0)</f>
        <v>-334.5871608263342</v>
      </c>
      <c r="AA15" s="33">
        <f>SUM(AA6:AA14)</f>
        <v>664655819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-67170748</v>
      </c>
      <c r="D19" s="21"/>
      <c r="E19" s="22">
        <v>1413853</v>
      </c>
      <c r="F19" s="23">
        <v>1413853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1413853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1119510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782742</v>
      </c>
      <c r="H22" s="23">
        <v>70367646</v>
      </c>
      <c r="I22" s="23">
        <v>65599375</v>
      </c>
      <c r="J22" s="23">
        <v>136749763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136749763</v>
      </c>
      <c r="X22" s="23"/>
      <c r="Y22" s="23">
        <v>136749763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-180416705</v>
      </c>
      <c r="D24" s="21"/>
      <c r="E24" s="22">
        <v>-408425347</v>
      </c>
      <c r="F24" s="23">
        <v>-408425347</v>
      </c>
      <c r="G24" s="23">
        <v>-119352</v>
      </c>
      <c r="H24" s="23">
        <v>-21065982</v>
      </c>
      <c r="I24" s="23">
        <v>-17522993</v>
      </c>
      <c r="J24" s="23">
        <v>-38708327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-38708327</v>
      </c>
      <c r="X24" s="23">
        <v>-98702486</v>
      </c>
      <c r="Y24" s="23">
        <v>59994159</v>
      </c>
      <c r="Z24" s="24">
        <v>-60.78</v>
      </c>
      <c r="AA24" s="25">
        <v>-408425347</v>
      </c>
    </row>
    <row r="25" spans="1:27" ht="13.5">
      <c r="A25" s="27" t="s">
        <v>49</v>
      </c>
      <c r="B25" s="28"/>
      <c r="C25" s="29">
        <f aca="true" t="shared" si="1" ref="C25:Y25">SUM(C19:C24)</f>
        <v>-246467943</v>
      </c>
      <c r="D25" s="29">
        <f>SUM(D19:D24)</f>
        <v>0</v>
      </c>
      <c r="E25" s="30">
        <f t="shared" si="1"/>
        <v>-407011494</v>
      </c>
      <c r="F25" s="31">
        <f t="shared" si="1"/>
        <v>-407011494</v>
      </c>
      <c r="G25" s="31">
        <f t="shared" si="1"/>
        <v>663390</v>
      </c>
      <c r="H25" s="31">
        <f t="shared" si="1"/>
        <v>49301664</v>
      </c>
      <c r="I25" s="31">
        <f t="shared" si="1"/>
        <v>48076382</v>
      </c>
      <c r="J25" s="31">
        <f t="shared" si="1"/>
        <v>98041436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98041436</v>
      </c>
      <c r="X25" s="31">
        <f t="shared" si="1"/>
        <v>-98702486</v>
      </c>
      <c r="Y25" s="31">
        <f t="shared" si="1"/>
        <v>196743922</v>
      </c>
      <c r="Z25" s="32">
        <f>+IF(X25&lt;&gt;0,+(Y25/X25)*100,0)</f>
        <v>-199.3302600301273</v>
      </c>
      <c r="AA25" s="33">
        <f>SUM(AA19:AA24)</f>
        <v>-407011494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>
        <v>98000000</v>
      </c>
      <c r="J29" s="23">
        <v>98000000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98000000</v>
      </c>
      <c r="X29" s="23"/>
      <c r="Y29" s="23">
        <v>98000000</v>
      </c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3465352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-5431665</v>
      </c>
      <c r="D33" s="21"/>
      <c r="E33" s="22"/>
      <c r="F33" s="23"/>
      <c r="G33" s="23">
        <v>-4434243</v>
      </c>
      <c r="H33" s="23">
        <v>-6049091</v>
      </c>
      <c r="I33" s="23">
        <v>-5453460</v>
      </c>
      <c r="J33" s="23">
        <v>-15936794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-15936794</v>
      </c>
      <c r="X33" s="23"/>
      <c r="Y33" s="23">
        <v>-15936794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-1966313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-4434243</v>
      </c>
      <c r="H34" s="31">
        <f t="shared" si="2"/>
        <v>-6049091</v>
      </c>
      <c r="I34" s="31">
        <f t="shared" si="2"/>
        <v>92546540</v>
      </c>
      <c r="J34" s="31">
        <f t="shared" si="2"/>
        <v>82063206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82063206</v>
      </c>
      <c r="X34" s="31">
        <f t="shared" si="2"/>
        <v>0</v>
      </c>
      <c r="Y34" s="31">
        <f t="shared" si="2"/>
        <v>82063206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-1066286</v>
      </c>
      <c r="D36" s="35">
        <f>+D15+D25+D34</f>
        <v>0</v>
      </c>
      <c r="E36" s="36">
        <f t="shared" si="3"/>
        <v>257644325</v>
      </c>
      <c r="F36" s="37">
        <f t="shared" si="3"/>
        <v>257644325</v>
      </c>
      <c r="G36" s="37">
        <f t="shared" si="3"/>
        <v>37808082</v>
      </c>
      <c r="H36" s="37">
        <f t="shared" si="3"/>
        <v>-125667073</v>
      </c>
      <c r="I36" s="37">
        <f t="shared" si="3"/>
        <v>3092384</v>
      </c>
      <c r="J36" s="37">
        <f t="shared" si="3"/>
        <v>-84766607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-84766607</v>
      </c>
      <c r="X36" s="37">
        <f t="shared" si="3"/>
        <v>14207039</v>
      </c>
      <c r="Y36" s="37">
        <f t="shared" si="3"/>
        <v>-98973646</v>
      </c>
      <c r="Z36" s="38">
        <f>+IF(X36&lt;&gt;0,+(Y36/X36)*100,0)</f>
        <v>-696.6521736161912</v>
      </c>
      <c r="AA36" s="39">
        <f>+AA15+AA25+AA34</f>
        <v>257644325</v>
      </c>
    </row>
    <row r="37" spans="1:27" ht="13.5">
      <c r="A37" s="26" t="s">
        <v>57</v>
      </c>
      <c r="B37" s="20"/>
      <c r="C37" s="35">
        <v>127751098</v>
      </c>
      <c r="D37" s="35"/>
      <c r="E37" s="36">
        <v>127704348</v>
      </c>
      <c r="F37" s="37">
        <v>127704348</v>
      </c>
      <c r="G37" s="37">
        <v>45203864</v>
      </c>
      <c r="H37" s="37">
        <v>83011946</v>
      </c>
      <c r="I37" s="37">
        <v>-42655127</v>
      </c>
      <c r="J37" s="37">
        <v>45203864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45203864</v>
      </c>
      <c r="X37" s="37">
        <v>127704348</v>
      </c>
      <c r="Y37" s="37">
        <v>-82500484</v>
      </c>
      <c r="Z37" s="38">
        <v>-64.6</v>
      </c>
      <c r="AA37" s="39">
        <v>127704348</v>
      </c>
    </row>
    <row r="38" spans="1:27" ht="13.5">
      <c r="A38" s="45" t="s">
        <v>58</v>
      </c>
      <c r="B38" s="46"/>
      <c r="C38" s="47">
        <v>126684812</v>
      </c>
      <c r="D38" s="47"/>
      <c r="E38" s="48">
        <v>385348673</v>
      </c>
      <c r="F38" s="49">
        <v>385348673</v>
      </c>
      <c r="G38" s="49">
        <v>83011946</v>
      </c>
      <c r="H38" s="49">
        <v>-42655127</v>
      </c>
      <c r="I38" s="49">
        <v>-39562743</v>
      </c>
      <c r="J38" s="49">
        <v>-39562743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-39562743</v>
      </c>
      <c r="X38" s="49">
        <v>141911387</v>
      </c>
      <c r="Y38" s="49">
        <v>-181474130</v>
      </c>
      <c r="Z38" s="50">
        <v>-127.88</v>
      </c>
      <c r="AA38" s="51">
        <v>385348673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566428881</v>
      </c>
      <c r="D6" s="21"/>
      <c r="E6" s="22">
        <v>618646732</v>
      </c>
      <c r="F6" s="23">
        <v>618646732</v>
      </c>
      <c r="G6" s="23"/>
      <c r="H6" s="23">
        <v>55248126</v>
      </c>
      <c r="I6" s="23"/>
      <c r="J6" s="23">
        <v>55248126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55248126</v>
      </c>
      <c r="X6" s="23">
        <v>154661686</v>
      </c>
      <c r="Y6" s="23">
        <v>-99413560</v>
      </c>
      <c r="Z6" s="24">
        <v>-64.28</v>
      </c>
      <c r="AA6" s="25">
        <v>618646732</v>
      </c>
    </row>
    <row r="7" spans="1:27" ht="13.5">
      <c r="A7" s="26" t="s">
        <v>34</v>
      </c>
      <c r="B7" s="20"/>
      <c r="C7" s="21">
        <v>76148405</v>
      </c>
      <c r="D7" s="21"/>
      <c r="E7" s="22">
        <v>77118902</v>
      </c>
      <c r="F7" s="23">
        <v>77118902</v>
      </c>
      <c r="G7" s="23"/>
      <c r="H7" s="23">
        <v>1388000</v>
      </c>
      <c r="I7" s="23"/>
      <c r="J7" s="23">
        <v>1388000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1388000</v>
      </c>
      <c r="X7" s="23">
        <v>31570636</v>
      </c>
      <c r="Y7" s="23">
        <v>-30182636</v>
      </c>
      <c r="Z7" s="24">
        <v>-95.6</v>
      </c>
      <c r="AA7" s="25">
        <v>77118902</v>
      </c>
    </row>
    <row r="8" spans="1:27" ht="13.5">
      <c r="A8" s="26" t="s">
        <v>35</v>
      </c>
      <c r="B8" s="20"/>
      <c r="C8" s="21">
        <v>28416000</v>
      </c>
      <c r="D8" s="21"/>
      <c r="E8" s="22">
        <v>31236000</v>
      </c>
      <c r="F8" s="23">
        <v>31236000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12112000</v>
      </c>
      <c r="Y8" s="23">
        <v>-12112000</v>
      </c>
      <c r="Z8" s="24">
        <v>-100</v>
      </c>
      <c r="AA8" s="25">
        <v>31236000</v>
      </c>
    </row>
    <row r="9" spans="1:27" ht="13.5">
      <c r="A9" s="26" t="s">
        <v>36</v>
      </c>
      <c r="B9" s="20"/>
      <c r="C9" s="21">
        <v>10899531</v>
      </c>
      <c r="D9" s="21"/>
      <c r="E9" s="22">
        <v>2000000</v>
      </c>
      <c r="F9" s="23">
        <v>2000000</v>
      </c>
      <c r="G9" s="23"/>
      <c r="H9" s="23">
        <v>1074536</v>
      </c>
      <c r="I9" s="23"/>
      <c r="J9" s="23">
        <v>1074536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1074536</v>
      </c>
      <c r="X9" s="23">
        <v>1554000</v>
      </c>
      <c r="Y9" s="23">
        <v>-479464</v>
      </c>
      <c r="Z9" s="24">
        <v>-30.85</v>
      </c>
      <c r="AA9" s="25">
        <v>2000000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-490067479</v>
      </c>
      <c r="D12" s="21"/>
      <c r="E12" s="22">
        <v>-766119552</v>
      </c>
      <c r="F12" s="23">
        <v>-766119552</v>
      </c>
      <c r="G12" s="23"/>
      <c r="H12" s="23">
        <v>-53958667</v>
      </c>
      <c r="I12" s="23"/>
      <c r="J12" s="23">
        <v>-53958667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-53958667</v>
      </c>
      <c r="X12" s="23">
        <v>-175753638</v>
      </c>
      <c r="Y12" s="23">
        <v>121794971</v>
      </c>
      <c r="Z12" s="24">
        <v>-69.3</v>
      </c>
      <c r="AA12" s="25">
        <v>-766119552</v>
      </c>
    </row>
    <row r="13" spans="1:27" ht="13.5">
      <c r="A13" s="26" t="s">
        <v>40</v>
      </c>
      <c r="B13" s="20"/>
      <c r="C13" s="21">
        <v>-17007084</v>
      </c>
      <c r="D13" s="21"/>
      <c r="E13" s="22">
        <v>-18805822</v>
      </c>
      <c r="F13" s="23">
        <v>-18805822</v>
      </c>
      <c r="G13" s="23"/>
      <c r="H13" s="23">
        <v>-111352</v>
      </c>
      <c r="I13" s="23"/>
      <c r="J13" s="23">
        <v>-111352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-111352</v>
      </c>
      <c r="X13" s="23"/>
      <c r="Y13" s="23">
        <v>-111352</v>
      </c>
      <c r="Z13" s="24"/>
      <c r="AA13" s="25">
        <v>-18805822</v>
      </c>
    </row>
    <row r="14" spans="1:27" ht="13.5">
      <c r="A14" s="26" t="s">
        <v>41</v>
      </c>
      <c r="B14" s="20"/>
      <c r="C14" s="21">
        <v>-1494313</v>
      </c>
      <c r="D14" s="21"/>
      <c r="E14" s="22"/>
      <c r="F14" s="23"/>
      <c r="G14" s="23"/>
      <c r="H14" s="23">
        <v>-1307</v>
      </c>
      <c r="I14" s="23"/>
      <c r="J14" s="23">
        <v>-1307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-1307</v>
      </c>
      <c r="X14" s="23"/>
      <c r="Y14" s="23">
        <v>-1307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173323941</v>
      </c>
      <c r="D15" s="29">
        <f>SUM(D6:D14)</f>
        <v>0</v>
      </c>
      <c r="E15" s="30">
        <f t="shared" si="0"/>
        <v>-55923740</v>
      </c>
      <c r="F15" s="31">
        <f t="shared" si="0"/>
        <v>-55923740</v>
      </c>
      <c r="G15" s="31">
        <f t="shared" si="0"/>
        <v>0</v>
      </c>
      <c r="H15" s="31">
        <f t="shared" si="0"/>
        <v>3639336</v>
      </c>
      <c r="I15" s="31">
        <f t="shared" si="0"/>
        <v>0</v>
      </c>
      <c r="J15" s="31">
        <f t="shared" si="0"/>
        <v>3639336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3639336</v>
      </c>
      <c r="X15" s="31">
        <f t="shared" si="0"/>
        <v>24144684</v>
      </c>
      <c r="Y15" s="31">
        <f t="shared" si="0"/>
        <v>-20505348</v>
      </c>
      <c r="Z15" s="32">
        <f>+IF(X15&lt;&gt;0,+(Y15/X15)*100,0)</f>
        <v>-84.9269677747698</v>
      </c>
      <c r="AA15" s="33">
        <f>SUM(AA6:AA14)</f>
        <v>-55923740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-76441805</v>
      </c>
      <c r="D24" s="21"/>
      <c r="E24" s="22">
        <v>-81191545</v>
      </c>
      <c r="F24" s="23">
        <v>-81191545</v>
      </c>
      <c r="G24" s="23"/>
      <c r="H24" s="23">
        <v>-9041885</v>
      </c>
      <c r="I24" s="23"/>
      <c r="J24" s="23">
        <v>-9041885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-9041885</v>
      </c>
      <c r="X24" s="23">
        <v>-17000000</v>
      </c>
      <c r="Y24" s="23">
        <v>7958115</v>
      </c>
      <c r="Z24" s="24">
        <v>-46.81</v>
      </c>
      <c r="AA24" s="25">
        <v>-81191545</v>
      </c>
    </row>
    <row r="25" spans="1:27" ht="13.5">
      <c r="A25" s="27" t="s">
        <v>49</v>
      </c>
      <c r="B25" s="28"/>
      <c r="C25" s="29">
        <f aca="true" t="shared" si="1" ref="C25:Y25">SUM(C19:C24)</f>
        <v>-76441805</v>
      </c>
      <c r="D25" s="29">
        <f>SUM(D19:D24)</f>
        <v>0</v>
      </c>
      <c r="E25" s="30">
        <f t="shared" si="1"/>
        <v>-81191545</v>
      </c>
      <c r="F25" s="31">
        <f t="shared" si="1"/>
        <v>-81191545</v>
      </c>
      <c r="G25" s="31">
        <f t="shared" si="1"/>
        <v>0</v>
      </c>
      <c r="H25" s="31">
        <f t="shared" si="1"/>
        <v>-9041885</v>
      </c>
      <c r="I25" s="31">
        <f t="shared" si="1"/>
        <v>0</v>
      </c>
      <c r="J25" s="31">
        <f t="shared" si="1"/>
        <v>-9041885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-9041885</v>
      </c>
      <c r="X25" s="31">
        <f t="shared" si="1"/>
        <v>-17000000</v>
      </c>
      <c r="Y25" s="31">
        <f t="shared" si="1"/>
        <v>7958115</v>
      </c>
      <c r="Z25" s="32">
        <f>+IF(X25&lt;&gt;0,+(Y25/X25)*100,0)</f>
        <v>-46.812441176470585</v>
      </c>
      <c r="AA25" s="33">
        <f>SUM(AA19:AA24)</f>
        <v>-81191545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-410000</v>
      </c>
      <c r="F30" s="23">
        <v>-410000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-410000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>
        <v>83141</v>
      </c>
      <c r="I31" s="40"/>
      <c r="J31" s="40">
        <v>83141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83141</v>
      </c>
      <c r="X31" s="40"/>
      <c r="Y31" s="23">
        <v>83141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-45895499</v>
      </c>
      <c r="D33" s="21"/>
      <c r="E33" s="22">
        <v>-13260834</v>
      </c>
      <c r="F33" s="23">
        <v>-13260834</v>
      </c>
      <c r="G33" s="23"/>
      <c r="H33" s="23">
        <v>-1432010</v>
      </c>
      <c r="I33" s="23"/>
      <c r="J33" s="23">
        <v>-1432010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-1432010</v>
      </c>
      <c r="X33" s="23"/>
      <c r="Y33" s="23">
        <v>-1432010</v>
      </c>
      <c r="Z33" s="24"/>
      <c r="AA33" s="25">
        <v>-13260834</v>
      </c>
    </row>
    <row r="34" spans="1:27" ht="13.5">
      <c r="A34" s="27" t="s">
        <v>55</v>
      </c>
      <c r="B34" s="28"/>
      <c r="C34" s="29">
        <f aca="true" t="shared" si="2" ref="C34:Y34">SUM(C29:C33)</f>
        <v>-45895499</v>
      </c>
      <c r="D34" s="29">
        <f>SUM(D29:D33)</f>
        <v>0</v>
      </c>
      <c r="E34" s="30">
        <f t="shared" si="2"/>
        <v>-13670834</v>
      </c>
      <c r="F34" s="31">
        <f t="shared" si="2"/>
        <v>-13670834</v>
      </c>
      <c r="G34" s="31">
        <f t="shared" si="2"/>
        <v>0</v>
      </c>
      <c r="H34" s="31">
        <f t="shared" si="2"/>
        <v>-1348869</v>
      </c>
      <c r="I34" s="31">
        <f t="shared" si="2"/>
        <v>0</v>
      </c>
      <c r="J34" s="31">
        <f t="shared" si="2"/>
        <v>-1348869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-1348869</v>
      </c>
      <c r="X34" s="31">
        <f t="shared" si="2"/>
        <v>0</v>
      </c>
      <c r="Y34" s="31">
        <f t="shared" si="2"/>
        <v>-1348869</v>
      </c>
      <c r="Z34" s="32">
        <f>+IF(X34&lt;&gt;0,+(Y34/X34)*100,0)</f>
        <v>0</v>
      </c>
      <c r="AA34" s="33">
        <f>SUM(AA29:AA33)</f>
        <v>-13670834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50986637</v>
      </c>
      <c r="D36" s="35">
        <f>+D15+D25+D34</f>
        <v>0</v>
      </c>
      <c r="E36" s="36">
        <f t="shared" si="3"/>
        <v>-150786119</v>
      </c>
      <c r="F36" s="37">
        <f t="shared" si="3"/>
        <v>-150786119</v>
      </c>
      <c r="G36" s="37">
        <f t="shared" si="3"/>
        <v>0</v>
      </c>
      <c r="H36" s="37">
        <f t="shared" si="3"/>
        <v>-6751418</v>
      </c>
      <c r="I36" s="37">
        <f t="shared" si="3"/>
        <v>0</v>
      </c>
      <c r="J36" s="37">
        <f t="shared" si="3"/>
        <v>-6751418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-6751418</v>
      </c>
      <c r="X36" s="37">
        <f t="shared" si="3"/>
        <v>7144684</v>
      </c>
      <c r="Y36" s="37">
        <f t="shared" si="3"/>
        <v>-13896102</v>
      </c>
      <c r="Z36" s="38">
        <f>+IF(X36&lt;&gt;0,+(Y36/X36)*100,0)</f>
        <v>-194.4956837839154</v>
      </c>
      <c r="AA36" s="39">
        <f>+AA15+AA25+AA34</f>
        <v>-150786119</v>
      </c>
    </row>
    <row r="37" spans="1:27" ht="13.5">
      <c r="A37" s="26" t="s">
        <v>57</v>
      </c>
      <c r="B37" s="20"/>
      <c r="C37" s="35">
        <v>40484187</v>
      </c>
      <c r="D37" s="35"/>
      <c r="E37" s="36">
        <v>20354000</v>
      </c>
      <c r="F37" s="37">
        <v>20354000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20354000</v>
      </c>
      <c r="Y37" s="37">
        <v>-20354000</v>
      </c>
      <c r="Z37" s="38">
        <v>-100</v>
      </c>
      <c r="AA37" s="39">
        <v>20354000</v>
      </c>
    </row>
    <row r="38" spans="1:27" ht="13.5">
      <c r="A38" s="45" t="s">
        <v>58</v>
      </c>
      <c r="B38" s="46"/>
      <c r="C38" s="47">
        <v>91470824</v>
      </c>
      <c r="D38" s="47"/>
      <c r="E38" s="48">
        <v>-130432119</v>
      </c>
      <c r="F38" s="49">
        <v>-130432119</v>
      </c>
      <c r="G38" s="49"/>
      <c r="H38" s="49">
        <v>-6751418</v>
      </c>
      <c r="I38" s="49"/>
      <c r="J38" s="49">
        <v>-6751418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-6751418</v>
      </c>
      <c r="X38" s="49">
        <v>27498684</v>
      </c>
      <c r="Y38" s="49">
        <v>-34250102</v>
      </c>
      <c r="Z38" s="50">
        <v>-124.55</v>
      </c>
      <c r="AA38" s="51">
        <v>-130432119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351611721</v>
      </c>
      <c r="D6" s="21"/>
      <c r="E6" s="22">
        <v>388156565</v>
      </c>
      <c r="F6" s="23">
        <v>388156565</v>
      </c>
      <c r="G6" s="23">
        <v>25809011</v>
      </c>
      <c r="H6" s="23">
        <v>30571982</v>
      </c>
      <c r="I6" s="23">
        <v>31668385</v>
      </c>
      <c r="J6" s="23">
        <v>88049378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88049378</v>
      </c>
      <c r="X6" s="23">
        <v>99582291</v>
      </c>
      <c r="Y6" s="23">
        <v>-11532913</v>
      </c>
      <c r="Z6" s="24">
        <v>-11.58</v>
      </c>
      <c r="AA6" s="25">
        <v>388156565</v>
      </c>
    </row>
    <row r="7" spans="1:27" ht="13.5">
      <c r="A7" s="26" t="s">
        <v>34</v>
      </c>
      <c r="B7" s="20"/>
      <c r="C7" s="21">
        <v>86775543</v>
      </c>
      <c r="D7" s="21"/>
      <c r="E7" s="22">
        <v>87095622</v>
      </c>
      <c r="F7" s="23">
        <v>87095622</v>
      </c>
      <c r="G7" s="23">
        <v>30944467</v>
      </c>
      <c r="H7" s="23">
        <v>1800385</v>
      </c>
      <c r="I7" s="23">
        <v>2484000</v>
      </c>
      <c r="J7" s="23">
        <v>35228852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35228852</v>
      </c>
      <c r="X7" s="23">
        <v>36476314</v>
      </c>
      <c r="Y7" s="23">
        <v>-1247462</v>
      </c>
      <c r="Z7" s="24">
        <v>-3.42</v>
      </c>
      <c r="AA7" s="25">
        <v>87095622</v>
      </c>
    </row>
    <row r="8" spans="1:27" ht="13.5">
      <c r="A8" s="26" t="s">
        <v>35</v>
      </c>
      <c r="B8" s="20"/>
      <c r="C8" s="21">
        <v>24602855</v>
      </c>
      <c r="D8" s="21"/>
      <c r="E8" s="22">
        <v>32037001</v>
      </c>
      <c r="F8" s="23">
        <v>32037001</v>
      </c>
      <c r="G8" s="23">
        <v>18500000</v>
      </c>
      <c r="H8" s="23"/>
      <c r="I8" s="23">
        <v>1500000</v>
      </c>
      <c r="J8" s="23">
        <v>20000000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20000000</v>
      </c>
      <c r="X8" s="23">
        <v>11723212</v>
      </c>
      <c r="Y8" s="23">
        <v>8276788</v>
      </c>
      <c r="Z8" s="24">
        <v>70.6</v>
      </c>
      <c r="AA8" s="25">
        <v>32037001</v>
      </c>
    </row>
    <row r="9" spans="1:27" ht="13.5">
      <c r="A9" s="26" t="s">
        <v>36</v>
      </c>
      <c r="B9" s="20"/>
      <c r="C9" s="21">
        <v>3092390</v>
      </c>
      <c r="D9" s="21"/>
      <c r="E9" s="22">
        <v>3760353</v>
      </c>
      <c r="F9" s="23">
        <v>3760353</v>
      </c>
      <c r="G9" s="23">
        <v>82656</v>
      </c>
      <c r="H9" s="23">
        <v>65636</v>
      </c>
      <c r="I9" s="23">
        <v>104146</v>
      </c>
      <c r="J9" s="23">
        <v>252438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252438</v>
      </c>
      <c r="X9" s="23">
        <v>1252939</v>
      </c>
      <c r="Y9" s="23">
        <v>-1000501</v>
      </c>
      <c r="Z9" s="24">
        <v>-79.85</v>
      </c>
      <c r="AA9" s="25">
        <v>3760353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-432931907</v>
      </c>
      <c r="D12" s="21"/>
      <c r="E12" s="22">
        <v>-453053990</v>
      </c>
      <c r="F12" s="23">
        <v>-453053990</v>
      </c>
      <c r="G12" s="23">
        <v>-65996278</v>
      </c>
      <c r="H12" s="23">
        <v>-49273605</v>
      </c>
      <c r="I12" s="23">
        <v>-42497352</v>
      </c>
      <c r="J12" s="23">
        <v>-157767235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-157767235</v>
      </c>
      <c r="X12" s="23">
        <v>-132723761</v>
      </c>
      <c r="Y12" s="23">
        <v>-25043474</v>
      </c>
      <c r="Z12" s="24">
        <v>18.87</v>
      </c>
      <c r="AA12" s="25">
        <v>-453053990</v>
      </c>
    </row>
    <row r="13" spans="1:27" ht="13.5">
      <c r="A13" s="26" t="s">
        <v>40</v>
      </c>
      <c r="B13" s="20"/>
      <c r="C13" s="21">
        <v>-6281757</v>
      </c>
      <c r="D13" s="21"/>
      <c r="E13" s="22">
        <v>-6083739</v>
      </c>
      <c r="F13" s="23">
        <v>-6083739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-6083739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26868845</v>
      </c>
      <c r="D15" s="29">
        <f>SUM(D6:D14)</f>
        <v>0</v>
      </c>
      <c r="E15" s="30">
        <f t="shared" si="0"/>
        <v>51911812</v>
      </c>
      <c r="F15" s="31">
        <f t="shared" si="0"/>
        <v>51911812</v>
      </c>
      <c r="G15" s="31">
        <f t="shared" si="0"/>
        <v>9339856</v>
      </c>
      <c r="H15" s="31">
        <f t="shared" si="0"/>
        <v>-16835602</v>
      </c>
      <c r="I15" s="31">
        <f t="shared" si="0"/>
        <v>-6740821</v>
      </c>
      <c r="J15" s="31">
        <f t="shared" si="0"/>
        <v>-14236567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-14236567</v>
      </c>
      <c r="X15" s="31">
        <f t="shared" si="0"/>
        <v>16310995</v>
      </c>
      <c r="Y15" s="31">
        <f t="shared" si="0"/>
        <v>-30547562</v>
      </c>
      <c r="Z15" s="32">
        <f>+IF(X15&lt;&gt;0,+(Y15/X15)*100,0)</f>
        <v>-187.28202663295525</v>
      </c>
      <c r="AA15" s="33">
        <f>SUM(AA6:AA14)</f>
        <v>51911812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1990097</v>
      </c>
      <c r="D19" s="21"/>
      <c r="E19" s="22"/>
      <c r="F19" s="23"/>
      <c r="G19" s="40">
        <v>64828</v>
      </c>
      <c r="H19" s="40"/>
      <c r="I19" s="40"/>
      <c r="J19" s="23">
        <v>64828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64828</v>
      </c>
      <c r="X19" s="23"/>
      <c r="Y19" s="40">
        <v>64828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-32562000</v>
      </c>
      <c r="D24" s="21"/>
      <c r="E24" s="22">
        <v>-45654000</v>
      </c>
      <c r="F24" s="23">
        <v>-45654000</v>
      </c>
      <c r="G24" s="23">
        <v>-8139969</v>
      </c>
      <c r="H24" s="23">
        <v>-3754498</v>
      </c>
      <c r="I24" s="23">
        <v>-8188387</v>
      </c>
      <c r="J24" s="23">
        <v>-20082854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-20082854</v>
      </c>
      <c r="X24" s="23">
        <v>-11413500</v>
      </c>
      <c r="Y24" s="23">
        <v>-8669354</v>
      </c>
      <c r="Z24" s="24">
        <v>75.96</v>
      </c>
      <c r="AA24" s="25">
        <v>-45654000</v>
      </c>
    </row>
    <row r="25" spans="1:27" ht="13.5">
      <c r="A25" s="27" t="s">
        <v>49</v>
      </c>
      <c r="B25" s="28"/>
      <c r="C25" s="29">
        <f aca="true" t="shared" si="1" ref="C25:Y25">SUM(C19:C24)</f>
        <v>-30571903</v>
      </c>
      <c r="D25" s="29">
        <f>SUM(D19:D24)</f>
        <v>0</v>
      </c>
      <c r="E25" s="30">
        <f t="shared" si="1"/>
        <v>-45654000</v>
      </c>
      <c r="F25" s="31">
        <f t="shared" si="1"/>
        <v>-45654000</v>
      </c>
      <c r="G25" s="31">
        <f t="shared" si="1"/>
        <v>-8075141</v>
      </c>
      <c r="H25" s="31">
        <f t="shared" si="1"/>
        <v>-3754498</v>
      </c>
      <c r="I25" s="31">
        <f t="shared" si="1"/>
        <v>-8188387</v>
      </c>
      <c r="J25" s="31">
        <f t="shared" si="1"/>
        <v>-20018026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-20018026</v>
      </c>
      <c r="X25" s="31">
        <f t="shared" si="1"/>
        <v>-11413500</v>
      </c>
      <c r="Y25" s="31">
        <f t="shared" si="1"/>
        <v>-8604526</v>
      </c>
      <c r="Z25" s="32">
        <f>+IF(X25&lt;&gt;0,+(Y25/X25)*100,0)</f>
        <v>75.38902177246244</v>
      </c>
      <c r="AA25" s="33">
        <f>SUM(AA19:AA24)</f>
        <v>-45654000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165206</v>
      </c>
      <c r="D31" s="21"/>
      <c r="E31" s="22"/>
      <c r="F31" s="23"/>
      <c r="G31" s="23">
        <v>-6608</v>
      </c>
      <c r="H31" s="40">
        <v>-46069</v>
      </c>
      <c r="I31" s="40">
        <v>-106151</v>
      </c>
      <c r="J31" s="40">
        <v>-158828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-158828</v>
      </c>
      <c r="X31" s="40"/>
      <c r="Y31" s="23">
        <v>-158828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-2646113</v>
      </c>
      <c r="D33" s="21"/>
      <c r="E33" s="22">
        <v>-2817536</v>
      </c>
      <c r="F33" s="23">
        <v>-2817536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-2817536</v>
      </c>
    </row>
    <row r="34" spans="1:27" ht="13.5">
      <c r="A34" s="27" t="s">
        <v>55</v>
      </c>
      <c r="B34" s="28"/>
      <c r="C34" s="29">
        <f aca="true" t="shared" si="2" ref="C34:Y34">SUM(C29:C33)</f>
        <v>-2480907</v>
      </c>
      <c r="D34" s="29">
        <f>SUM(D29:D33)</f>
        <v>0</v>
      </c>
      <c r="E34" s="30">
        <f t="shared" si="2"/>
        <v>-2817536</v>
      </c>
      <c r="F34" s="31">
        <f t="shared" si="2"/>
        <v>-2817536</v>
      </c>
      <c r="G34" s="31">
        <f t="shared" si="2"/>
        <v>-6608</v>
      </c>
      <c r="H34" s="31">
        <f t="shared" si="2"/>
        <v>-46069</v>
      </c>
      <c r="I34" s="31">
        <f t="shared" si="2"/>
        <v>-106151</v>
      </c>
      <c r="J34" s="31">
        <f t="shared" si="2"/>
        <v>-158828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-158828</v>
      </c>
      <c r="X34" s="31">
        <f t="shared" si="2"/>
        <v>0</v>
      </c>
      <c r="Y34" s="31">
        <f t="shared" si="2"/>
        <v>-158828</v>
      </c>
      <c r="Z34" s="32">
        <f>+IF(X34&lt;&gt;0,+(Y34/X34)*100,0)</f>
        <v>0</v>
      </c>
      <c r="AA34" s="33">
        <f>SUM(AA29:AA33)</f>
        <v>-2817536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-6183965</v>
      </c>
      <c r="D36" s="35">
        <f>+D15+D25+D34</f>
        <v>0</v>
      </c>
      <c r="E36" s="36">
        <f t="shared" si="3"/>
        <v>3440276</v>
      </c>
      <c r="F36" s="37">
        <f t="shared" si="3"/>
        <v>3440276</v>
      </c>
      <c r="G36" s="37">
        <f t="shared" si="3"/>
        <v>1258107</v>
      </c>
      <c r="H36" s="37">
        <f t="shared" si="3"/>
        <v>-20636169</v>
      </c>
      <c r="I36" s="37">
        <f t="shared" si="3"/>
        <v>-15035359</v>
      </c>
      <c r="J36" s="37">
        <f t="shared" si="3"/>
        <v>-34413421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-34413421</v>
      </c>
      <c r="X36" s="37">
        <f t="shared" si="3"/>
        <v>4897495</v>
      </c>
      <c r="Y36" s="37">
        <f t="shared" si="3"/>
        <v>-39310916</v>
      </c>
      <c r="Z36" s="38">
        <f>+IF(X36&lt;&gt;0,+(Y36/X36)*100,0)</f>
        <v>-802.6739384113716</v>
      </c>
      <c r="AA36" s="39">
        <f>+AA15+AA25+AA34</f>
        <v>3440276</v>
      </c>
    </row>
    <row r="37" spans="1:27" ht="13.5">
      <c r="A37" s="26" t="s">
        <v>57</v>
      </c>
      <c r="B37" s="20"/>
      <c r="C37" s="35">
        <v>14431897</v>
      </c>
      <c r="D37" s="35"/>
      <c r="E37" s="36">
        <v>983571</v>
      </c>
      <c r="F37" s="37">
        <v>983571</v>
      </c>
      <c r="G37" s="37">
        <v>8247932</v>
      </c>
      <c r="H37" s="37">
        <v>9506039</v>
      </c>
      <c r="I37" s="37">
        <v>-11130130</v>
      </c>
      <c r="J37" s="37">
        <v>8247932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8247932</v>
      </c>
      <c r="X37" s="37">
        <v>983571</v>
      </c>
      <c r="Y37" s="37">
        <v>7264361</v>
      </c>
      <c r="Z37" s="38">
        <v>738.57</v>
      </c>
      <c r="AA37" s="39">
        <v>983571</v>
      </c>
    </row>
    <row r="38" spans="1:27" ht="13.5">
      <c r="A38" s="45" t="s">
        <v>58</v>
      </c>
      <c r="B38" s="46"/>
      <c r="C38" s="47">
        <v>8247932</v>
      </c>
      <c r="D38" s="47"/>
      <c r="E38" s="48">
        <v>4423846</v>
      </c>
      <c r="F38" s="49">
        <v>4423846</v>
      </c>
      <c r="G38" s="49">
        <v>9506039</v>
      </c>
      <c r="H38" s="49">
        <v>-11130130</v>
      </c>
      <c r="I38" s="49">
        <v>-26165489</v>
      </c>
      <c r="J38" s="49">
        <v>-26165489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-26165489</v>
      </c>
      <c r="X38" s="49">
        <v>5881065</v>
      </c>
      <c r="Y38" s="49">
        <v>-32046554</v>
      </c>
      <c r="Z38" s="50">
        <v>-544.91</v>
      </c>
      <c r="AA38" s="51">
        <v>4423846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87855434</v>
      </c>
      <c r="F6" s="23">
        <v>87855434</v>
      </c>
      <c r="G6" s="23">
        <v>1183147</v>
      </c>
      <c r="H6" s="23">
        <v>1670044</v>
      </c>
      <c r="I6" s="23">
        <v>6601859</v>
      </c>
      <c r="J6" s="23">
        <v>9455050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9455050</v>
      </c>
      <c r="X6" s="23">
        <v>21963918</v>
      </c>
      <c r="Y6" s="23">
        <v>-12508868</v>
      </c>
      <c r="Z6" s="24">
        <v>-56.95</v>
      </c>
      <c r="AA6" s="25">
        <v>87855434</v>
      </c>
    </row>
    <row r="7" spans="1:27" ht="13.5">
      <c r="A7" s="26" t="s">
        <v>34</v>
      </c>
      <c r="B7" s="20"/>
      <c r="C7" s="21"/>
      <c r="D7" s="21"/>
      <c r="E7" s="22">
        <v>260552000</v>
      </c>
      <c r="F7" s="23">
        <v>260552000</v>
      </c>
      <c r="G7" s="23">
        <v>94860680</v>
      </c>
      <c r="H7" s="23">
        <v>43680</v>
      </c>
      <c r="I7" s="23">
        <v>32760</v>
      </c>
      <c r="J7" s="23">
        <v>94937120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94937120</v>
      </c>
      <c r="X7" s="23">
        <v>100909700</v>
      </c>
      <c r="Y7" s="23">
        <v>-5972580</v>
      </c>
      <c r="Z7" s="24">
        <v>-5.92</v>
      </c>
      <c r="AA7" s="25">
        <v>260552000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/>
      <c r="D9" s="21"/>
      <c r="E9" s="22">
        <v>2060004</v>
      </c>
      <c r="F9" s="23">
        <v>2060004</v>
      </c>
      <c r="G9" s="23">
        <v>203569</v>
      </c>
      <c r="H9" s="23">
        <v>76552</v>
      </c>
      <c r="I9" s="23">
        <v>289460</v>
      </c>
      <c r="J9" s="23">
        <v>569581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569581</v>
      </c>
      <c r="X9" s="23">
        <v>515001</v>
      </c>
      <c r="Y9" s="23">
        <v>54580</v>
      </c>
      <c r="Z9" s="24">
        <v>10.6</v>
      </c>
      <c r="AA9" s="25">
        <v>2060004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-294834993</v>
      </c>
      <c r="F12" s="23">
        <v>-294834993</v>
      </c>
      <c r="G12" s="23">
        <v>-33456907</v>
      </c>
      <c r="H12" s="23">
        <v>-16738831</v>
      </c>
      <c r="I12" s="23">
        <v>-33628214</v>
      </c>
      <c r="J12" s="23">
        <v>-83823952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-83823952</v>
      </c>
      <c r="X12" s="23">
        <v>-73708629</v>
      </c>
      <c r="Y12" s="23">
        <v>-10115323</v>
      </c>
      <c r="Z12" s="24">
        <v>13.72</v>
      </c>
      <c r="AA12" s="25">
        <v>-294834993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-16013162</v>
      </c>
      <c r="F14" s="23">
        <v>-16013162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-4003251</v>
      </c>
      <c r="Y14" s="23">
        <v>4003251</v>
      </c>
      <c r="Z14" s="24">
        <v>-100</v>
      </c>
      <c r="AA14" s="25">
        <v>-16013162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39619283</v>
      </c>
      <c r="F15" s="31">
        <f t="shared" si="0"/>
        <v>39619283</v>
      </c>
      <c r="G15" s="31">
        <f t="shared" si="0"/>
        <v>62790489</v>
      </c>
      <c r="H15" s="31">
        <f t="shared" si="0"/>
        <v>-14948555</v>
      </c>
      <c r="I15" s="31">
        <f t="shared" si="0"/>
        <v>-26704135</v>
      </c>
      <c r="J15" s="31">
        <f t="shared" si="0"/>
        <v>21137799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21137799</v>
      </c>
      <c r="X15" s="31">
        <f t="shared" si="0"/>
        <v>45676739</v>
      </c>
      <c r="Y15" s="31">
        <f t="shared" si="0"/>
        <v>-24538940</v>
      </c>
      <c r="Z15" s="32">
        <f>+IF(X15&lt;&gt;0,+(Y15/X15)*100,0)</f>
        <v>-53.72305584249348</v>
      </c>
      <c r="AA15" s="33">
        <f>SUM(AA6:AA14)</f>
        <v>39619283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50000</v>
      </c>
      <c r="F19" s="23">
        <v>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-17702113</v>
      </c>
      <c r="F24" s="23">
        <v>-17702113</v>
      </c>
      <c r="G24" s="23">
        <v>-104757</v>
      </c>
      <c r="H24" s="23">
        <v>-1213350</v>
      </c>
      <c r="I24" s="23">
        <v>-920493</v>
      </c>
      <c r="J24" s="23">
        <v>-2238600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-2238600</v>
      </c>
      <c r="X24" s="23">
        <v>-6032653</v>
      </c>
      <c r="Y24" s="23">
        <v>3794053</v>
      </c>
      <c r="Z24" s="24">
        <v>-62.89</v>
      </c>
      <c r="AA24" s="25">
        <v>-17702113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-17652113</v>
      </c>
      <c r="F25" s="31">
        <f t="shared" si="1"/>
        <v>-17652113</v>
      </c>
      <c r="G25" s="31">
        <f t="shared" si="1"/>
        <v>-104757</v>
      </c>
      <c r="H25" s="31">
        <f t="shared" si="1"/>
        <v>-1213350</v>
      </c>
      <c r="I25" s="31">
        <f t="shared" si="1"/>
        <v>-920493</v>
      </c>
      <c r="J25" s="31">
        <f t="shared" si="1"/>
        <v>-2238600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-2238600</v>
      </c>
      <c r="X25" s="31">
        <f t="shared" si="1"/>
        <v>-6032653</v>
      </c>
      <c r="Y25" s="31">
        <f t="shared" si="1"/>
        <v>3794053</v>
      </c>
      <c r="Z25" s="32">
        <f>+IF(X25&lt;&gt;0,+(Y25/X25)*100,0)</f>
        <v>-62.89194820255698</v>
      </c>
      <c r="AA25" s="33">
        <f>SUM(AA19:AA24)</f>
        <v>-17652113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21967170</v>
      </c>
      <c r="F36" s="37">
        <f t="shared" si="3"/>
        <v>21967170</v>
      </c>
      <c r="G36" s="37">
        <f t="shared" si="3"/>
        <v>62685732</v>
      </c>
      <c r="H36" s="37">
        <f t="shared" si="3"/>
        <v>-16161905</v>
      </c>
      <c r="I36" s="37">
        <f t="shared" si="3"/>
        <v>-27624628</v>
      </c>
      <c r="J36" s="37">
        <f t="shared" si="3"/>
        <v>18899199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18899199</v>
      </c>
      <c r="X36" s="37">
        <f t="shared" si="3"/>
        <v>39644086</v>
      </c>
      <c r="Y36" s="37">
        <f t="shared" si="3"/>
        <v>-20744887</v>
      </c>
      <c r="Z36" s="38">
        <f>+IF(X36&lt;&gt;0,+(Y36/X36)*100,0)</f>
        <v>-52.327822616467934</v>
      </c>
      <c r="AA36" s="39">
        <f>+AA15+AA25+AA34</f>
        <v>21967170</v>
      </c>
    </row>
    <row r="37" spans="1:27" ht="13.5">
      <c r="A37" s="26" t="s">
        <v>57</v>
      </c>
      <c r="B37" s="20"/>
      <c r="C37" s="35"/>
      <c r="D37" s="35"/>
      <c r="E37" s="36">
        <v>13970999</v>
      </c>
      <c r="F37" s="37">
        <v>13970999</v>
      </c>
      <c r="G37" s="37">
        <v>14975752</v>
      </c>
      <c r="H37" s="37">
        <v>77661484</v>
      </c>
      <c r="I37" s="37">
        <v>61499579</v>
      </c>
      <c r="J37" s="37">
        <v>14975752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14975752</v>
      </c>
      <c r="X37" s="37">
        <v>13970999</v>
      </c>
      <c r="Y37" s="37">
        <v>1004753</v>
      </c>
      <c r="Z37" s="38">
        <v>7.19</v>
      </c>
      <c r="AA37" s="39">
        <v>13970999</v>
      </c>
    </row>
    <row r="38" spans="1:27" ht="13.5">
      <c r="A38" s="45" t="s">
        <v>58</v>
      </c>
      <c r="B38" s="46"/>
      <c r="C38" s="47"/>
      <c r="D38" s="47"/>
      <c r="E38" s="48">
        <v>35938169</v>
      </c>
      <c r="F38" s="49">
        <v>35938169</v>
      </c>
      <c r="G38" s="49">
        <v>77661484</v>
      </c>
      <c r="H38" s="49">
        <v>61499579</v>
      </c>
      <c r="I38" s="49">
        <v>33874951</v>
      </c>
      <c r="J38" s="49">
        <v>33874951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33874951</v>
      </c>
      <c r="X38" s="49">
        <v>53615085</v>
      </c>
      <c r="Y38" s="49">
        <v>-19740134</v>
      </c>
      <c r="Z38" s="50">
        <v>-36.82</v>
      </c>
      <c r="AA38" s="51">
        <v>35938169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1990832395</v>
      </c>
      <c r="F6" s="23">
        <v>1990832395</v>
      </c>
      <c r="G6" s="23">
        <v>140846363</v>
      </c>
      <c r="H6" s="23">
        <v>158360948</v>
      </c>
      <c r="I6" s="23">
        <v>124411172</v>
      </c>
      <c r="J6" s="23">
        <v>423618483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423618483</v>
      </c>
      <c r="X6" s="23">
        <v>436567407</v>
      </c>
      <c r="Y6" s="23">
        <v>-12948924</v>
      </c>
      <c r="Z6" s="24">
        <v>-2.97</v>
      </c>
      <c r="AA6" s="25">
        <v>1990832395</v>
      </c>
    </row>
    <row r="7" spans="1:27" ht="13.5">
      <c r="A7" s="26" t="s">
        <v>34</v>
      </c>
      <c r="B7" s="20"/>
      <c r="C7" s="21"/>
      <c r="D7" s="21"/>
      <c r="E7" s="22">
        <v>250984101</v>
      </c>
      <c r="F7" s="23">
        <v>250984101</v>
      </c>
      <c r="G7" s="23">
        <v>95916000</v>
      </c>
      <c r="H7" s="23">
        <v>1070390</v>
      </c>
      <c r="I7" s="23">
        <v>11386752</v>
      </c>
      <c r="J7" s="23">
        <v>108373142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108373142</v>
      </c>
      <c r="X7" s="23">
        <v>105822491</v>
      </c>
      <c r="Y7" s="23">
        <v>2550651</v>
      </c>
      <c r="Z7" s="24">
        <v>2.41</v>
      </c>
      <c r="AA7" s="25">
        <v>250984101</v>
      </c>
    </row>
    <row r="8" spans="1:27" ht="13.5">
      <c r="A8" s="26" t="s">
        <v>35</v>
      </c>
      <c r="B8" s="20"/>
      <c r="C8" s="21"/>
      <c r="D8" s="21"/>
      <c r="E8" s="22">
        <v>122012128</v>
      </c>
      <c r="F8" s="23">
        <v>122012128</v>
      </c>
      <c r="G8" s="23">
        <v>13684000</v>
      </c>
      <c r="H8" s="23">
        <v>934000</v>
      </c>
      <c r="I8" s="23">
        <v>5292000</v>
      </c>
      <c r="J8" s="23">
        <v>19910000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19910000</v>
      </c>
      <c r="X8" s="23">
        <v>14882612</v>
      </c>
      <c r="Y8" s="23">
        <v>5027388</v>
      </c>
      <c r="Z8" s="24">
        <v>33.78</v>
      </c>
      <c r="AA8" s="25">
        <v>122012128</v>
      </c>
    </row>
    <row r="9" spans="1:27" ht="13.5">
      <c r="A9" s="26" t="s">
        <v>36</v>
      </c>
      <c r="B9" s="20"/>
      <c r="C9" s="21"/>
      <c r="D9" s="21"/>
      <c r="E9" s="22">
        <v>15200553</v>
      </c>
      <c r="F9" s="23">
        <v>15200553</v>
      </c>
      <c r="G9" s="23">
        <v>2313018</v>
      </c>
      <c r="H9" s="23">
        <v>2813623</v>
      </c>
      <c r="I9" s="23">
        <v>2976820</v>
      </c>
      <c r="J9" s="23">
        <v>8103461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8103461</v>
      </c>
      <c r="X9" s="23">
        <v>4152061</v>
      </c>
      <c r="Y9" s="23">
        <v>3951400</v>
      </c>
      <c r="Z9" s="24">
        <v>95.17</v>
      </c>
      <c r="AA9" s="25">
        <v>15200553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-2030297227</v>
      </c>
      <c r="F12" s="23">
        <v>-2030297227</v>
      </c>
      <c r="G12" s="23">
        <v>-214581850</v>
      </c>
      <c r="H12" s="23">
        <v>-164271196</v>
      </c>
      <c r="I12" s="23">
        <v>-151191658</v>
      </c>
      <c r="J12" s="23">
        <v>-530044704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-530044704</v>
      </c>
      <c r="X12" s="23">
        <v>-409007641</v>
      </c>
      <c r="Y12" s="23">
        <v>-121037063</v>
      </c>
      <c r="Z12" s="24">
        <v>29.59</v>
      </c>
      <c r="AA12" s="25">
        <v>-2030297227</v>
      </c>
    </row>
    <row r="13" spans="1:27" ht="13.5">
      <c r="A13" s="26" t="s">
        <v>40</v>
      </c>
      <c r="B13" s="20"/>
      <c r="C13" s="21"/>
      <c r="D13" s="21"/>
      <c r="E13" s="22">
        <v>-58067500</v>
      </c>
      <c r="F13" s="23">
        <v>-58067500</v>
      </c>
      <c r="G13" s="23">
        <v>-1923501</v>
      </c>
      <c r="H13" s="23">
        <v>-1303355</v>
      </c>
      <c r="I13" s="23">
        <v>-9336726</v>
      </c>
      <c r="J13" s="23">
        <v>-12563582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-12563582</v>
      </c>
      <c r="X13" s="23">
        <v>-13893062</v>
      </c>
      <c r="Y13" s="23">
        <v>1329480</v>
      </c>
      <c r="Z13" s="24">
        <v>-9.57</v>
      </c>
      <c r="AA13" s="25">
        <v>-58067500</v>
      </c>
    </row>
    <row r="14" spans="1:27" ht="13.5">
      <c r="A14" s="26" t="s">
        <v>41</v>
      </c>
      <c r="B14" s="20"/>
      <c r="C14" s="21"/>
      <c r="D14" s="21"/>
      <c r="E14" s="22">
        <v>-40649556</v>
      </c>
      <c r="F14" s="23">
        <v>-40649556</v>
      </c>
      <c r="G14" s="23">
        <v>-1137859</v>
      </c>
      <c r="H14" s="23">
        <v>-2462268</v>
      </c>
      <c r="I14" s="23">
        <v>-2096312</v>
      </c>
      <c r="J14" s="23">
        <v>-5696439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-5696439</v>
      </c>
      <c r="X14" s="23">
        <v>-7074302</v>
      </c>
      <c r="Y14" s="23">
        <v>1377863</v>
      </c>
      <c r="Z14" s="24">
        <v>-19.48</v>
      </c>
      <c r="AA14" s="25">
        <v>-40649556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250014894</v>
      </c>
      <c r="F15" s="31">
        <f t="shared" si="0"/>
        <v>250014894</v>
      </c>
      <c r="G15" s="31">
        <f t="shared" si="0"/>
        <v>35116171</v>
      </c>
      <c r="H15" s="31">
        <f t="shared" si="0"/>
        <v>-4857858</v>
      </c>
      <c r="I15" s="31">
        <f t="shared" si="0"/>
        <v>-18557952</v>
      </c>
      <c r="J15" s="31">
        <f t="shared" si="0"/>
        <v>11700361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11700361</v>
      </c>
      <c r="X15" s="31">
        <f t="shared" si="0"/>
        <v>131449566</v>
      </c>
      <c r="Y15" s="31">
        <f t="shared" si="0"/>
        <v>-119749205</v>
      </c>
      <c r="Z15" s="32">
        <f>+IF(X15&lt;&gt;0,+(Y15/X15)*100,0)</f>
        <v>-91.09897327466263</v>
      </c>
      <c r="AA15" s="33">
        <f>SUM(AA6:AA14)</f>
        <v>250014894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2000000</v>
      </c>
      <c r="F19" s="23">
        <v>2000000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-483995869</v>
      </c>
      <c r="F24" s="23">
        <v>-483995869</v>
      </c>
      <c r="G24" s="23">
        <v>-16238018</v>
      </c>
      <c r="H24" s="23">
        <v>-27044725</v>
      </c>
      <c r="I24" s="23">
        <v>-9094056</v>
      </c>
      <c r="J24" s="23">
        <v>-52376799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-52376799</v>
      </c>
      <c r="X24" s="23">
        <v>-114375613</v>
      </c>
      <c r="Y24" s="23">
        <v>61998814</v>
      </c>
      <c r="Z24" s="24">
        <v>-54.21</v>
      </c>
      <c r="AA24" s="25">
        <v>-483995869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-481995869</v>
      </c>
      <c r="F25" s="31">
        <f t="shared" si="1"/>
        <v>-481995869</v>
      </c>
      <c r="G25" s="31">
        <f t="shared" si="1"/>
        <v>-16238018</v>
      </c>
      <c r="H25" s="31">
        <f t="shared" si="1"/>
        <v>-27044725</v>
      </c>
      <c r="I25" s="31">
        <f t="shared" si="1"/>
        <v>-9094056</v>
      </c>
      <c r="J25" s="31">
        <f t="shared" si="1"/>
        <v>-52376799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-52376799</v>
      </c>
      <c r="X25" s="31">
        <f t="shared" si="1"/>
        <v>-114375613</v>
      </c>
      <c r="Y25" s="31">
        <f t="shared" si="1"/>
        <v>61998814</v>
      </c>
      <c r="Z25" s="32">
        <f>+IF(X25&lt;&gt;0,+(Y25/X25)*100,0)</f>
        <v>-54.20632281113982</v>
      </c>
      <c r="AA25" s="33">
        <f>SUM(AA19:AA24)</f>
        <v>-481995869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239500000</v>
      </c>
      <c r="F30" s="23">
        <v>239500000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60200000</v>
      </c>
      <c r="Y30" s="23">
        <v>-60200000</v>
      </c>
      <c r="Z30" s="24">
        <v>-100</v>
      </c>
      <c r="AA30" s="25">
        <v>239500000</v>
      </c>
    </row>
    <row r="31" spans="1:27" ht="13.5">
      <c r="A31" s="26" t="s">
        <v>53</v>
      </c>
      <c r="B31" s="20"/>
      <c r="C31" s="21"/>
      <c r="D31" s="21"/>
      <c r="E31" s="22">
        <v>727193</v>
      </c>
      <c r="F31" s="23">
        <v>727193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493</v>
      </c>
      <c r="Y31" s="23">
        <v>-493</v>
      </c>
      <c r="Z31" s="24">
        <v>-100</v>
      </c>
      <c r="AA31" s="25">
        <v>727193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-28621432</v>
      </c>
      <c r="F33" s="23">
        <v>-28621432</v>
      </c>
      <c r="G33" s="23">
        <v>-1122680</v>
      </c>
      <c r="H33" s="23">
        <v>-628034</v>
      </c>
      <c r="I33" s="23">
        <v>-3762926</v>
      </c>
      <c r="J33" s="23">
        <v>-5513640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-5513640</v>
      </c>
      <c r="X33" s="23">
        <v>-5548229</v>
      </c>
      <c r="Y33" s="23">
        <v>34589</v>
      </c>
      <c r="Z33" s="24">
        <v>-0.62</v>
      </c>
      <c r="AA33" s="25">
        <v>-28621432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211605761</v>
      </c>
      <c r="F34" s="31">
        <f t="shared" si="2"/>
        <v>211605761</v>
      </c>
      <c r="G34" s="31">
        <f t="shared" si="2"/>
        <v>-1122680</v>
      </c>
      <c r="H34" s="31">
        <f t="shared" si="2"/>
        <v>-628034</v>
      </c>
      <c r="I34" s="31">
        <f t="shared" si="2"/>
        <v>-3762926</v>
      </c>
      <c r="J34" s="31">
        <f t="shared" si="2"/>
        <v>-5513640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-5513640</v>
      </c>
      <c r="X34" s="31">
        <f t="shared" si="2"/>
        <v>54652264</v>
      </c>
      <c r="Y34" s="31">
        <f t="shared" si="2"/>
        <v>-60165904</v>
      </c>
      <c r="Z34" s="32">
        <f>+IF(X34&lt;&gt;0,+(Y34/X34)*100,0)</f>
        <v>-110.08858480226912</v>
      </c>
      <c r="AA34" s="33">
        <f>SUM(AA29:AA33)</f>
        <v>211605761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-20375214</v>
      </c>
      <c r="F36" s="37">
        <f t="shared" si="3"/>
        <v>-20375214</v>
      </c>
      <c r="G36" s="37">
        <f t="shared" si="3"/>
        <v>17755473</v>
      </c>
      <c r="H36" s="37">
        <f t="shared" si="3"/>
        <v>-32530617</v>
      </c>
      <c r="I36" s="37">
        <f t="shared" si="3"/>
        <v>-31414934</v>
      </c>
      <c r="J36" s="37">
        <f t="shared" si="3"/>
        <v>-46190078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-46190078</v>
      </c>
      <c r="X36" s="37">
        <f t="shared" si="3"/>
        <v>71726217</v>
      </c>
      <c r="Y36" s="37">
        <f t="shared" si="3"/>
        <v>-117916295</v>
      </c>
      <c r="Z36" s="38">
        <f>+IF(X36&lt;&gt;0,+(Y36/X36)*100,0)</f>
        <v>-164.39776128162453</v>
      </c>
      <c r="AA36" s="39">
        <f>+AA15+AA25+AA34</f>
        <v>-20375214</v>
      </c>
    </row>
    <row r="37" spans="1:27" ht="13.5">
      <c r="A37" s="26" t="s">
        <v>57</v>
      </c>
      <c r="B37" s="20"/>
      <c r="C37" s="35"/>
      <c r="D37" s="35"/>
      <c r="E37" s="36">
        <v>27267003</v>
      </c>
      <c r="F37" s="37">
        <v>27267003</v>
      </c>
      <c r="G37" s="37">
        <v>96705287</v>
      </c>
      <c r="H37" s="37">
        <v>114460760</v>
      </c>
      <c r="I37" s="37">
        <v>81930143</v>
      </c>
      <c r="J37" s="37">
        <v>96705287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96705287</v>
      </c>
      <c r="X37" s="37">
        <v>27267003</v>
      </c>
      <c r="Y37" s="37">
        <v>69438284</v>
      </c>
      <c r="Z37" s="38">
        <v>254.66</v>
      </c>
      <c r="AA37" s="39">
        <v>27267003</v>
      </c>
    </row>
    <row r="38" spans="1:27" ht="13.5">
      <c r="A38" s="45" t="s">
        <v>58</v>
      </c>
      <c r="B38" s="46"/>
      <c r="C38" s="47"/>
      <c r="D38" s="47"/>
      <c r="E38" s="48">
        <v>6891790</v>
      </c>
      <c r="F38" s="49">
        <v>6891790</v>
      </c>
      <c r="G38" s="49">
        <v>114460760</v>
      </c>
      <c r="H38" s="49">
        <v>81930143</v>
      </c>
      <c r="I38" s="49">
        <v>50515209</v>
      </c>
      <c r="J38" s="49">
        <v>50515209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50515209</v>
      </c>
      <c r="X38" s="49">
        <v>98993221</v>
      </c>
      <c r="Y38" s="49">
        <v>-48478012</v>
      </c>
      <c r="Z38" s="50">
        <v>-48.97</v>
      </c>
      <c r="AA38" s="51">
        <v>6891790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574953943</v>
      </c>
      <c r="D6" s="21"/>
      <c r="E6" s="22">
        <v>725660361</v>
      </c>
      <c r="F6" s="23">
        <v>725660361</v>
      </c>
      <c r="G6" s="23">
        <v>37234721</v>
      </c>
      <c r="H6" s="23">
        <v>46364929</v>
      </c>
      <c r="I6" s="23"/>
      <c r="J6" s="23">
        <v>83599650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83599650</v>
      </c>
      <c r="X6" s="23">
        <v>191448558</v>
      </c>
      <c r="Y6" s="23">
        <v>-107848908</v>
      </c>
      <c r="Z6" s="24">
        <v>-56.33</v>
      </c>
      <c r="AA6" s="25">
        <v>725660361</v>
      </c>
    </row>
    <row r="7" spans="1:27" ht="13.5">
      <c r="A7" s="26" t="s">
        <v>34</v>
      </c>
      <c r="B7" s="20"/>
      <c r="C7" s="21">
        <v>84059821</v>
      </c>
      <c r="D7" s="21"/>
      <c r="E7" s="22">
        <v>131725282</v>
      </c>
      <c r="F7" s="23">
        <v>131725282</v>
      </c>
      <c r="G7" s="23">
        <v>41189000</v>
      </c>
      <c r="H7" s="23">
        <v>934000</v>
      </c>
      <c r="I7" s="23"/>
      <c r="J7" s="23">
        <v>42123000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42123000</v>
      </c>
      <c r="X7" s="23">
        <v>33073370</v>
      </c>
      <c r="Y7" s="23">
        <v>9049630</v>
      </c>
      <c r="Z7" s="24">
        <v>27.36</v>
      </c>
      <c r="AA7" s="25">
        <v>131725282</v>
      </c>
    </row>
    <row r="8" spans="1:27" ht="13.5">
      <c r="A8" s="26" t="s">
        <v>35</v>
      </c>
      <c r="B8" s="20"/>
      <c r="C8" s="21">
        <v>36731700</v>
      </c>
      <c r="D8" s="21"/>
      <c r="E8" s="22">
        <v>34325000</v>
      </c>
      <c r="F8" s="23">
        <v>34325000</v>
      </c>
      <c r="G8" s="23">
        <v>7682000</v>
      </c>
      <c r="H8" s="23"/>
      <c r="I8" s="23"/>
      <c r="J8" s="23">
        <v>7682000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7682000</v>
      </c>
      <c r="X8" s="23"/>
      <c r="Y8" s="23">
        <v>7682000</v>
      </c>
      <c r="Z8" s="24"/>
      <c r="AA8" s="25">
        <v>34325000</v>
      </c>
    </row>
    <row r="9" spans="1:27" ht="13.5">
      <c r="A9" s="26" t="s">
        <v>36</v>
      </c>
      <c r="B9" s="20"/>
      <c r="C9" s="21">
        <v>2339429</v>
      </c>
      <c r="D9" s="21"/>
      <c r="E9" s="22">
        <v>8071000</v>
      </c>
      <c r="F9" s="23">
        <v>8071000</v>
      </c>
      <c r="G9" s="23">
        <v>10902</v>
      </c>
      <c r="H9" s="23">
        <v>1308773</v>
      </c>
      <c r="I9" s="23"/>
      <c r="J9" s="23">
        <v>1319675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1319675</v>
      </c>
      <c r="X9" s="23">
        <v>2017750</v>
      </c>
      <c r="Y9" s="23">
        <v>-698075</v>
      </c>
      <c r="Z9" s="24">
        <v>-34.6</v>
      </c>
      <c r="AA9" s="25">
        <v>8071000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-598315335</v>
      </c>
      <c r="D12" s="21"/>
      <c r="E12" s="22">
        <v>-808314821</v>
      </c>
      <c r="F12" s="23">
        <v>-808314821</v>
      </c>
      <c r="G12" s="23">
        <v>-76290852</v>
      </c>
      <c r="H12" s="23">
        <v>-76694734</v>
      </c>
      <c r="I12" s="23"/>
      <c r="J12" s="23">
        <v>-152985586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-152985586</v>
      </c>
      <c r="X12" s="23">
        <v>-201319428</v>
      </c>
      <c r="Y12" s="23">
        <v>48333842</v>
      </c>
      <c r="Z12" s="24">
        <v>-24.01</v>
      </c>
      <c r="AA12" s="25">
        <v>-808314821</v>
      </c>
    </row>
    <row r="13" spans="1:27" ht="13.5">
      <c r="A13" s="26" t="s">
        <v>40</v>
      </c>
      <c r="B13" s="20"/>
      <c r="C13" s="21">
        <v>-22839645</v>
      </c>
      <c r="D13" s="21"/>
      <c r="E13" s="22">
        <v>-16316988</v>
      </c>
      <c r="F13" s="23">
        <v>-16316988</v>
      </c>
      <c r="G13" s="23">
        <v>-861720</v>
      </c>
      <c r="H13" s="23">
        <v>-61896</v>
      </c>
      <c r="I13" s="23"/>
      <c r="J13" s="23">
        <v>-923616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-923616</v>
      </c>
      <c r="X13" s="23">
        <v>-4079247</v>
      </c>
      <c r="Y13" s="23">
        <v>3155631</v>
      </c>
      <c r="Z13" s="24">
        <v>-77.36</v>
      </c>
      <c r="AA13" s="25">
        <v>-16316988</v>
      </c>
    </row>
    <row r="14" spans="1:27" ht="13.5">
      <c r="A14" s="26" t="s">
        <v>41</v>
      </c>
      <c r="B14" s="20"/>
      <c r="C14" s="21">
        <v>-420000</v>
      </c>
      <c r="D14" s="21"/>
      <c r="E14" s="22">
        <v>-420000</v>
      </c>
      <c r="F14" s="23">
        <v>-420000</v>
      </c>
      <c r="G14" s="23">
        <v>-342308</v>
      </c>
      <c r="H14" s="23">
        <v>-421353</v>
      </c>
      <c r="I14" s="23"/>
      <c r="J14" s="23">
        <v>-763661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-763661</v>
      </c>
      <c r="X14" s="23"/>
      <c r="Y14" s="23">
        <v>-763661</v>
      </c>
      <c r="Z14" s="24"/>
      <c r="AA14" s="25">
        <v>-420000</v>
      </c>
    </row>
    <row r="15" spans="1:27" ht="13.5">
      <c r="A15" s="27" t="s">
        <v>42</v>
      </c>
      <c r="B15" s="28"/>
      <c r="C15" s="29">
        <f aca="true" t="shared" si="0" ref="C15:Y15">SUM(C6:C14)</f>
        <v>76509913</v>
      </c>
      <c r="D15" s="29">
        <f>SUM(D6:D14)</f>
        <v>0</v>
      </c>
      <c r="E15" s="30">
        <f t="shared" si="0"/>
        <v>74729834</v>
      </c>
      <c r="F15" s="31">
        <f t="shared" si="0"/>
        <v>74729834</v>
      </c>
      <c r="G15" s="31">
        <f t="shared" si="0"/>
        <v>8621743</v>
      </c>
      <c r="H15" s="31">
        <f t="shared" si="0"/>
        <v>-28570281</v>
      </c>
      <c r="I15" s="31">
        <f t="shared" si="0"/>
        <v>0</v>
      </c>
      <c r="J15" s="31">
        <f t="shared" si="0"/>
        <v>-19948538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-19948538</v>
      </c>
      <c r="X15" s="31">
        <f t="shared" si="0"/>
        <v>21141003</v>
      </c>
      <c r="Y15" s="31">
        <f t="shared" si="0"/>
        <v>-41089541</v>
      </c>
      <c r="Z15" s="32">
        <f>+IF(X15&lt;&gt;0,+(Y15/X15)*100,0)</f>
        <v>-194.3594681860648</v>
      </c>
      <c r="AA15" s="33">
        <f>SUM(AA6:AA14)</f>
        <v>74729834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-40798078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-5958984</v>
      </c>
      <c r="D20" s="21"/>
      <c r="E20" s="43">
        <v>-5467776</v>
      </c>
      <c r="F20" s="40">
        <v>-5467776</v>
      </c>
      <c r="G20" s="23">
        <v>8973333</v>
      </c>
      <c r="H20" s="23">
        <v>173044</v>
      </c>
      <c r="I20" s="23"/>
      <c r="J20" s="23">
        <v>9146377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9146377</v>
      </c>
      <c r="X20" s="23">
        <v>-1366944</v>
      </c>
      <c r="Y20" s="23">
        <v>10513321</v>
      </c>
      <c r="Z20" s="24">
        <v>-769.11</v>
      </c>
      <c r="AA20" s="25">
        <v>-5467776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-522251</v>
      </c>
      <c r="D22" s="21"/>
      <c r="E22" s="22">
        <v>1041024</v>
      </c>
      <c r="F22" s="23">
        <v>1041024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260256</v>
      </c>
      <c r="Y22" s="23">
        <v>-260256</v>
      </c>
      <c r="Z22" s="24">
        <v>-100</v>
      </c>
      <c r="AA22" s="25">
        <v>1041024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-52656457</v>
      </c>
      <c r="F24" s="23">
        <v>-52656457</v>
      </c>
      <c r="G24" s="23"/>
      <c r="H24" s="23">
        <v>-1068756</v>
      </c>
      <c r="I24" s="23"/>
      <c r="J24" s="23">
        <v>-1068756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-1068756</v>
      </c>
      <c r="X24" s="23">
        <v>-4927386</v>
      </c>
      <c r="Y24" s="23">
        <v>3858630</v>
      </c>
      <c r="Z24" s="24">
        <v>-78.31</v>
      </c>
      <c r="AA24" s="25">
        <v>-52656457</v>
      </c>
    </row>
    <row r="25" spans="1:27" ht="13.5">
      <c r="A25" s="27" t="s">
        <v>49</v>
      </c>
      <c r="B25" s="28"/>
      <c r="C25" s="29">
        <f aca="true" t="shared" si="1" ref="C25:Y25">SUM(C19:C24)</f>
        <v>-47279313</v>
      </c>
      <c r="D25" s="29">
        <f>SUM(D19:D24)</f>
        <v>0</v>
      </c>
      <c r="E25" s="30">
        <f t="shared" si="1"/>
        <v>-57083209</v>
      </c>
      <c r="F25" s="31">
        <f t="shared" si="1"/>
        <v>-57083209</v>
      </c>
      <c r="G25" s="31">
        <f t="shared" si="1"/>
        <v>8973333</v>
      </c>
      <c r="H25" s="31">
        <f t="shared" si="1"/>
        <v>-895712</v>
      </c>
      <c r="I25" s="31">
        <f t="shared" si="1"/>
        <v>0</v>
      </c>
      <c r="J25" s="31">
        <f t="shared" si="1"/>
        <v>8077621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8077621</v>
      </c>
      <c r="X25" s="31">
        <f t="shared" si="1"/>
        <v>-6034074</v>
      </c>
      <c r="Y25" s="31">
        <f t="shared" si="1"/>
        <v>14111695</v>
      </c>
      <c r="Z25" s="32">
        <f>+IF(X25&lt;&gt;0,+(Y25/X25)*100,0)</f>
        <v>-233.8667871822586</v>
      </c>
      <c r="AA25" s="33">
        <f>SUM(AA19:AA24)</f>
        <v>-57083209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1616000</v>
      </c>
      <c r="F31" s="23">
        <v>1616000</v>
      </c>
      <c r="G31" s="23">
        <v>441656</v>
      </c>
      <c r="H31" s="40">
        <v>-1089912</v>
      </c>
      <c r="I31" s="40"/>
      <c r="J31" s="40">
        <v>-648256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-648256</v>
      </c>
      <c r="X31" s="40">
        <v>404064</v>
      </c>
      <c r="Y31" s="23">
        <v>-1052320</v>
      </c>
      <c r="Z31" s="24">
        <v>-260.43</v>
      </c>
      <c r="AA31" s="25">
        <v>1616000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-25070287</v>
      </c>
      <c r="D33" s="21"/>
      <c r="E33" s="22">
        <v>-19181268</v>
      </c>
      <c r="F33" s="23">
        <v>-19181268</v>
      </c>
      <c r="G33" s="23">
        <v>-943015</v>
      </c>
      <c r="H33" s="23">
        <v>-929501</v>
      </c>
      <c r="I33" s="23"/>
      <c r="J33" s="23">
        <v>-1872516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-1872516</v>
      </c>
      <c r="X33" s="23">
        <v>-2575317</v>
      </c>
      <c r="Y33" s="23">
        <v>702801</v>
      </c>
      <c r="Z33" s="24">
        <v>-27.29</v>
      </c>
      <c r="AA33" s="25">
        <v>-19181268</v>
      </c>
    </row>
    <row r="34" spans="1:27" ht="13.5">
      <c r="A34" s="27" t="s">
        <v>55</v>
      </c>
      <c r="B34" s="28"/>
      <c r="C34" s="29">
        <f aca="true" t="shared" si="2" ref="C34:Y34">SUM(C29:C33)</f>
        <v>-25070287</v>
      </c>
      <c r="D34" s="29">
        <f>SUM(D29:D33)</f>
        <v>0</v>
      </c>
      <c r="E34" s="30">
        <f t="shared" si="2"/>
        <v>-17565268</v>
      </c>
      <c r="F34" s="31">
        <f t="shared" si="2"/>
        <v>-17565268</v>
      </c>
      <c r="G34" s="31">
        <f t="shared" si="2"/>
        <v>-501359</v>
      </c>
      <c r="H34" s="31">
        <f t="shared" si="2"/>
        <v>-2019413</v>
      </c>
      <c r="I34" s="31">
        <f t="shared" si="2"/>
        <v>0</v>
      </c>
      <c r="J34" s="31">
        <f t="shared" si="2"/>
        <v>-2520772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-2520772</v>
      </c>
      <c r="X34" s="31">
        <f t="shared" si="2"/>
        <v>-2171253</v>
      </c>
      <c r="Y34" s="31">
        <f t="shared" si="2"/>
        <v>-349519</v>
      </c>
      <c r="Z34" s="32">
        <f>+IF(X34&lt;&gt;0,+(Y34/X34)*100,0)</f>
        <v>16.097571310206597</v>
      </c>
      <c r="AA34" s="33">
        <f>SUM(AA29:AA33)</f>
        <v>-17565268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4160313</v>
      </c>
      <c r="D36" s="35">
        <f>+D15+D25+D34</f>
        <v>0</v>
      </c>
      <c r="E36" s="36">
        <f t="shared" si="3"/>
        <v>81357</v>
      </c>
      <c r="F36" s="37">
        <f t="shared" si="3"/>
        <v>81357</v>
      </c>
      <c r="G36" s="37">
        <f t="shared" si="3"/>
        <v>17093717</v>
      </c>
      <c r="H36" s="37">
        <f t="shared" si="3"/>
        <v>-31485406</v>
      </c>
      <c r="I36" s="37">
        <f t="shared" si="3"/>
        <v>0</v>
      </c>
      <c r="J36" s="37">
        <f t="shared" si="3"/>
        <v>-14391689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-14391689</v>
      </c>
      <c r="X36" s="37">
        <f t="shared" si="3"/>
        <v>12935676</v>
      </c>
      <c r="Y36" s="37">
        <f t="shared" si="3"/>
        <v>-27327365</v>
      </c>
      <c r="Z36" s="38">
        <f>+IF(X36&lt;&gt;0,+(Y36/X36)*100,0)</f>
        <v>-211.2557936670646</v>
      </c>
      <c r="AA36" s="39">
        <f>+AA15+AA25+AA34</f>
        <v>81357</v>
      </c>
    </row>
    <row r="37" spans="1:27" ht="13.5">
      <c r="A37" s="26" t="s">
        <v>57</v>
      </c>
      <c r="B37" s="20"/>
      <c r="C37" s="35">
        <v>49144411</v>
      </c>
      <c r="D37" s="35"/>
      <c r="E37" s="36">
        <v>6668656</v>
      </c>
      <c r="F37" s="37">
        <v>6668656</v>
      </c>
      <c r="G37" s="37">
        <v>58463610</v>
      </c>
      <c r="H37" s="37">
        <v>75557327</v>
      </c>
      <c r="I37" s="37"/>
      <c r="J37" s="37">
        <v>58463610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58463610</v>
      </c>
      <c r="X37" s="37">
        <v>6668656</v>
      </c>
      <c r="Y37" s="37">
        <v>51794954</v>
      </c>
      <c r="Z37" s="38">
        <v>776.69</v>
      </c>
      <c r="AA37" s="39">
        <v>6668656</v>
      </c>
    </row>
    <row r="38" spans="1:27" ht="13.5">
      <c r="A38" s="45" t="s">
        <v>58</v>
      </c>
      <c r="B38" s="46"/>
      <c r="C38" s="47">
        <v>53304724</v>
      </c>
      <c r="D38" s="47"/>
      <c r="E38" s="48">
        <v>6750011</v>
      </c>
      <c r="F38" s="49">
        <v>6750011</v>
      </c>
      <c r="G38" s="49">
        <v>75557327</v>
      </c>
      <c r="H38" s="49">
        <v>44071921</v>
      </c>
      <c r="I38" s="49"/>
      <c r="J38" s="49">
        <v>44071921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44071921</v>
      </c>
      <c r="X38" s="49">
        <v>19604330</v>
      </c>
      <c r="Y38" s="49">
        <v>24467591</v>
      </c>
      <c r="Z38" s="50">
        <v>124.81</v>
      </c>
      <c r="AA38" s="51">
        <v>6750011</v>
      </c>
    </row>
    <row r="39" spans="1:27" ht="13.5">
      <c r="A39" s="52" t="s">
        <v>71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2014-11-18T06:44:47Z</dcterms:created>
  <dcterms:modified xsi:type="dcterms:W3CDTF">2014-11-18T06:44:47Z</dcterms:modified>
  <cp:category/>
  <cp:version/>
  <cp:contentType/>
  <cp:contentStatus/>
</cp:coreProperties>
</file>