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firstSheet="1" activeTab="1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'EC'!$A$1:$AH$84</definedName>
    <definedName name="_xlnm.Print_Area" localSheetId="4">'FS'!$A$1:$AH$84</definedName>
    <definedName name="_xlnm.Print_Area" localSheetId="5">'GT'!$A$1:$AH$84</definedName>
    <definedName name="_xlnm.Print_Area" localSheetId="6">'KZ'!$A$1:$AH$84</definedName>
    <definedName name="_xlnm.Print_Area" localSheetId="7">'LP'!$A$1:$AH$84</definedName>
    <definedName name="_xlnm.Print_Area" localSheetId="8">'MP'!$A$1:$AH$84</definedName>
    <definedName name="_xlnm.Print_Area" localSheetId="9">'NC'!$A$1:$AH$84</definedName>
    <definedName name="_xlnm.Print_Area" localSheetId="10">'NW'!$A$1:$AH$84</definedName>
    <definedName name="_xlnm.Print_Area" localSheetId="1">'Summary per Metro'!$A$1:$AH$84</definedName>
    <definedName name="_xlnm.Print_Area" localSheetId="0">'Summary per Province'!$A$1:$AH$84</definedName>
    <definedName name="_xlnm.Print_Area" localSheetId="2">'Summary per Top 19'!$A$1:$AH$84</definedName>
    <definedName name="_xlnm.Print_Area" localSheetId="11">'WC'!$A$1:$AH$84</definedName>
  </definedNames>
  <calcPr fullCalcOnLoad="1"/>
</workbook>
</file>

<file path=xl/sharedStrings.xml><?xml version="1.0" encoding="utf-8"?>
<sst xmlns="http://schemas.openxmlformats.org/spreadsheetml/2006/main" count="1507" uniqueCount="658">
  <si>
    <t>Figures Finalised as at 2015/01/30</t>
  </si>
  <si>
    <t>Main appropriation</t>
  </si>
  <si>
    <t>Adjusted Budget</t>
  </si>
  <si>
    <t>First Quarter 2014/15</t>
  </si>
  <si>
    <t>Second Quarter 2014/15</t>
  </si>
  <si>
    <t>Third Quarter 2014/15</t>
  </si>
  <si>
    <t>Fourth Quarter 2014/15</t>
  </si>
  <si>
    <t>Year to date: 31 December 2014</t>
  </si>
  <si>
    <t>Second Quarter 2013/14</t>
  </si>
  <si>
    <t>R thousands</t>
  </si>
  <si>
    <t>Code</t>
  </si>
  <si>
    <t>Operating Expenditure</t>
  </si>
  <si>
    <t>Capital Expenditure</t>
  </si>
  <si>
    <t>Total</t>
  </si>
  <si>
    <t>1st Q as % of Main app</t>
  </si>
  <si>
    <t>2nd Q as % of Main app</t>
  </si>
  <si>
    <t>3rd Q as % of adj budget</t>
  </si>
  <si>
    <t>4th Q as % of adj budget</t>
  </si>
  <si>
    <t>Total Expenditure as % of Main app</t>
  </si>
  <si>
    <t>Q2 of 2013/14 to Q2 of 2014/15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</si>
  <si>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</si>
  <si>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</si>
  <si>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</si>
  <si>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</si>
  <si>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</si>
  <si>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</si>
  <si>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</si>
  <si>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</si>
  <si>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</si>
  <si>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</si>
  <si>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</si>
  <si>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</si>
  <si>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</si>
  <si>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</si>
  <si>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</si>
  <si>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</si>
  <si>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</si>
  <si>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</si>
  <si>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</si>
  <si>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</si>
  <si>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</si>
  <si>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</si>
  <si>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</si>
  <si>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</si>
  <si>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</si>
  <si>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</si>
  <si>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</si>
  <si>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</si>
  <si>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</si>
  <si>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</si>
  <si>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</si>
  <si>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</si>
  <si>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</si>
  <si>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</si>
  <si>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</si>
  <si>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</si>
  <si>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</si>
  <si>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City Of Matlosana</t>
  </si>
  <si>
    <t>NW403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</si>
  <si>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</si>
  <si>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</si>
  <si>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</si>
  <si>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</si>
  <si>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</si>
  <si>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</si>
  <si>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</si>
  <si>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</si>
  <si>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</si>
  <si>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</si>
  <si>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Madibeng</t>
  </si>
  <si>
    <t>NW372</t>
  </si>
  <si>
    <t>Matjhabeng</t>
  </si>
  <si>
    <t>FS184</t>
  </si>
  <si>
    <t>Mbombela</t>
  </si>
  <si>
    <t>MP322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</si>
  <si>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</si>
  <si>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</si>
  <si>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</si>
  <si>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</si>
  <si>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</si>
  <si>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</si>
  <si>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</si>
  <si>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</si>
  <si>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</si>
  <si>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</si>
  <si>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</si>
  <si>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</si>
  <si>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</si>
  <si>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</si>
  <si>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</si>
  <si>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</si>
  <si>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Tlokwe</t>
  </si>
  <si>
    <t>NW402</t>
  </si>
  <si>
    <t>uMhlathuze</t>
  </si>
  <si>
    <t>KZN282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</si>
  <si>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</si>
  <si>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</si>
  <si>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</si>
  <si>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</si>
  <si>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</si>
  <si>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</si>
  <si>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</si>
  <si>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</si>
  <si>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</si>
  <si>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</si>
  <si>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</si>
  <si>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</si>
  <si>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</si>
  <si>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</si>
  <si>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</si>
  <si>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</si>
  <si>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</si>
  <si>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</si>
  <si>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</si>
  <si>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</si>
  <si>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</si>
  <si>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</si>
  <si>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</si>
  <si>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</si>
  <si>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</si>
  <si>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</si>
  <si>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</si>
  <si>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</si>
  <si>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</si>
  <si>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</si>
  <si>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</si>
  <si>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</si>
  <si>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</si>
  <si>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</si>
  <si>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</si>
  <si>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</si>
  <si>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</si>
  <si>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</si>
  <si>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</si>
  <si>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</si>
  <si>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</si>
  <si>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</si>
  <si>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</si>
  <si>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</si>
  <si>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</si>
  <si>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</si>
  <si>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</si>
  <si>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</si>
  <si>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</si>
  <si>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</si>
  <si>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</si>
  <si>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</si>
  <si>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</si>
  <si>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</si>
  <si>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</si>
  <si>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</si>
  <si>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</si>
  <si>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</si>
  <si>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</si>
  <si>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</si>
  <si>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</si>
  <si>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</si>
  <si>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</si>
  <si>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</si>
  <si>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</si>
  <si>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</si>
  <si>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</si>
  <si>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</si>
  <si>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</si>
  <si>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</si>
  <si>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</si>
  <si>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</si>
  <si>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</si>
  <si>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</si>
  <si>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</si>
  <si>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</si>
  <si>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</si>
  <si>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</si>
  <si>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</si>
  <si>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</si>
  <si>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</si>
  <si>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</si>
  <si>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</si>
  <si>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</si>
  <si>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</si>
  <si>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</si>
  <si>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</si>
  <si>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</si>
  <si>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</si>
  <si>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</si>
  <si>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</si>
  <si>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</si>
  <si>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</si>
  <si>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</si>
  <si>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</si>
  <si>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</si>
  <si>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</si>
  <si>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</si>
  <si>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</si>
  <si>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</si>
  <si>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</si>
  <si>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</si>
  <si>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</si>
  <si>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</si>
  <si>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</si>
  <si>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</si>
  <si>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</si>
  <si>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</si>
  <si>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</si>
  <si>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</si>
  <si>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</si>
  <si>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</si>
  <si>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</si>
  <si>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</si>
  <si>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</si>
  <si>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</si>
  <si>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</si>
  <si>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</si>
  <si>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</si>
  <si>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</si>
  <si>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</si>
  <si>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</si>
  <si>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</si>
  <si>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</si>
  <si>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</si>
  <si>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</si>
  <si>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</si>
  <si>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</si>
  <si>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</si>
  <si>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</si>
  <si>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</si>
  <si>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</si>
  <si>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</si>
  <si>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</si>
  <si>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</si>
  <si>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</si>
  <si>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</si>
  <si>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</si>
  <si>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</si>
  <si>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</si>
  <si>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</si>
  <si>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</si>
  <si>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</si>
  <si>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</si>
  <si>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</si>
  <si>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</si>
  <si>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</si>
  <si>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</si>
  <si>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</si>
  <si>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</si>
  <si>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</si>
  <si>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</si>
  <si>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</si>
  <si>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</si>
  <si>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</si>
  <si>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</si>
  <si>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</si>
  <si>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</si>
  <si>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</si>
  <si>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</si>
  <si>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</si>
  <si>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</si>
  <si>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</si>
  <si>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</si>
  <si>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</si>
  <si>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</si>
  <si>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</si>
  <si>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</si>
  <si>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</si>
  <si>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</si>
  <si>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</si>
  <si>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</si>
  <si>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</si>
  <si>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</si>
  <si>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</si>
  <si>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</si>
  <si>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</si>
  <si>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</si>
  <si>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</si>
  <si>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</si>
  <si>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</si>
  <si>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</si>
  <si>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</si>
  <si>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</si>
  <si>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</si>
  <si>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</si>
  <si>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</si>
  <si>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</si>
  <si>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</si>
  <si>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</si>
  <si>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</si>
  <si>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</si>
  <si>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</si>
  <si>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</si>
  <si>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</si>
  <si>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</si>
  <si>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</si>
  <si>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</si>
  <si>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</si>
  <si>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</si>
  <si>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</si>
  <si>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</si>
  <si>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</si>
  <si>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</si>
  <si>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</si>
  <si>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</si>
  <si>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</si>
  <si>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</si>
  <si>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</si>
  <si>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</si>
  <si>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</si>
  <si>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</si>
  <si>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</si>
  <si>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</si>
  <si>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</si>
  <si>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</si>
  <si>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</si>
  <si>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</si>
  <si>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</si>
  <si>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</si>
  <si>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</si>
  <si>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</si>
  <si>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</si>
  <si>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</si>
  <si>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</si>
  <si>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</si>
  <si>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</si>
  <si>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</si>
  <si>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</si>
  <si>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</si>
  <si>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</si>
  <si>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</si>
  <si>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</si>
  <si>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</si>
  <si>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</si>
  <si>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</si>
  <si>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</si>
  <si>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</si>
  <si>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</si>
  <si>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</si>
  <si>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</si>
  <si>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</si>
  <si>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</si>
  <si>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</si>
  <si>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</si>
  <si>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</si>
  <si>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</si>
  <si>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</si>
  <si>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</si>
  <si>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</si>
  <si>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</si>
  <si>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</si>
  <si>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</si>
  <si>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</si>
  <si>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</si>
  <si>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</si>
  <si>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</si>
  <si>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</si>
  <si>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</si>
  <si>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</si>
  <si>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</si>
  <si>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</si>
  <si>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</si>
  <si>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</si>
  <si>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</si>
  <si>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</si>
  <si>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</si>
  <si>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</si>
  <si>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</si>
  <si>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</si>
  <si>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</si>
  <si>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</si>
  <si>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</si>
  <si>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</si>
  <si>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</si>
  <si>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</si>
  <si>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</si>
  <si>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</si>
  <si>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</si>
  <si>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</si>
  <si>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</si>
  <si>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</si>
  <si>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</si>
  <si>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</si>
  <si>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</si>
  <si>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</si>
  <si>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</si>
  <si>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</si>
  <si>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</si>
  <si>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</si>
  <si>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</si>
  <si>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</si>
  <si>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</si>
  <si>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</si>
  <si>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</si>
  <si>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</si>
  <si>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</si>
  <si>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</si>
  <si>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</si>
  <si>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</si>
  <si>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</si>
  <si>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</si>
  <si>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</si>
  <si>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</si>
  <si>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</si>
  <si>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</si>
  <si>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</si>
  <si>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</si>
  <si>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</si>
  <si>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</si>
  <si>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</si>
  <si>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</si>
  <si>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</si>
  <si>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</si>
  <si>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</si>
  <si>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</si>
  <si>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</si>
  <si>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</si>
  <si>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</si>
  <si>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</si>
  <si>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</si>
  <si>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</si>
  <si>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</si>
  <si>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</si>
  <si>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</si>
  <si>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</si>
  <si>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</si>
  <si>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</si>
  <si>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</si>
  <si>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</si>
  <si>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</si>
  <si>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</si>
  <si>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</si>
  <si>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</si>
  <si>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</si>
  <si>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</si>
  <si>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</si>
  <si>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</si>
  <si>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</si>
  <si>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</si>
  <si>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</si>
  <si>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</si>
  <si>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</si>
  <si>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</si>
  <si>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</si>
  <si>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</si>
  <si>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</si>
  <si>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</si>
  <si>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</si>
  <si>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</si>
  <si>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</si>
  <si>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</si>
  <si>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</si>
  <si>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</si>
  <si>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</si>
  <si>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</si>
  <si>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</si>
  <si>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</si>
  <si>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</si>
  <si>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</si>
  <si>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</si>
  <si>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</si>
  <si>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</si>
  <si>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</si>
  <si>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</si>
  <si>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</si>
  <si>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</si>
  <si>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</si>
  <si>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</si>
  <si>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</si>
  <si>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</si>
  <si>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</si>
  <si>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</si>
  <si>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</si>
  <si>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</si>
  <si>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</si>
  <si>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</si>
  <si>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</si>
  <si>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</si>
  <si>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</si>
  <si>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</si>
  <si>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</si>
  <si>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</si>
  <si>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</si>
  <si>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</si>
  <si>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</si>
  <si>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</si>
  <si>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</si>
  <si>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</si>
  <si>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</si>
  <si>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</si>
  <si>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</si>
  <si>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</si>
  <si>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</si>
  <si>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</si>
  <si>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</si>
  <si>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</si>
  <si>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</si>
  <si>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</si>
  <si>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</si>
  <si>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</si>
  <si>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</si>
  <si>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</si>
  <si>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</si>
  <si>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</si>
  <si>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</si>
  <si>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</si>
  <si>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</si>
  <si>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</si>
  <si>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</si>
  <si>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</si>
  <si>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</si>
  <si>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</si>
  <si>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</si>
  <si>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</si>
  <si>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</si>
  <si>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</si>
  <si>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</si>
  <si>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</si>
  <si>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</si>
  <si>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</si>
  <si>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</si>
  <si>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</si>
  <si>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</si>
  <si>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</si>
  <si>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</si>
  <si>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</si>
  <si>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</si>
  <si>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</si>
  <si>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</si>
  <si>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</si>
  <si>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</si>
  <si>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</si>
  <si>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</si>
  <si>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</si>
  <si>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</si>
  <si>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</si>
  <si>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</si>
  <si>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</si>
  <si>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</si>
  <si>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</si>
  <si>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</si>
  <si>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</si>
  <si>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</si>
  <si>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</si>
  <si>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</si>
  <si>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</si>
  <si>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</si>
  <si>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</si>
  <si>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</si>
  <si>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</si>
  <si>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</si>
  <si>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</si>
  <si>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</si>
  <si>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</si>
  <si>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</si>
  <si>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</si>
  <si>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</si>
  <si>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</si>
  <si>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</si>
  <si>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</si>
  <si>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</si>
  <si>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</si>
  <si>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</si>
  <si>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</si>
  <si>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</si>
  <si>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</si>
  <si>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</si>
  <si>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</si>
  <si>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</si>
  <si>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</si>
  <si>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</si>
  <si>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</si>
  <si>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</si>
  <si>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</si>
  <si>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</si>
  <si>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</si>
  <si>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</si>
  <si>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</si>
  <si>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</si>
  <si>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</si>
  <si>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</si>
  <si>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</si>
  <si>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</si>
  <si>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</si>
  <si>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</si>
  <si>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</si>
  <si>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</si>
  <si>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</si>
  <si>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</si>
  <si>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</si>
  <si>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</si>
  <si>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</si>
  <si>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</si>
  <si>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</si>
  <si>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</si>
  <si>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</si>
  <si>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</si>
  <si>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</si>
  <si>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</si>
  <si>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</si>
  <si>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</si>
  <si>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</si>
  <si>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</si>
  <si>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</si>
  <si>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</si>
  <si>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</si>
  <si>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</si>
  <si>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</si>
  <si>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</si>
  <si>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</si>
  <si>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</si>
  <si>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</si>
  <si>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</si>
  <si>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</si>
  <si>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</si>
  <si>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</si>
  <si>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</si>
  <si>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</si>
  <si>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</si>
  <si>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</si>
  <si>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</si>
  <si>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</si>
  <si>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</si>
  <si>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</si>
  <si>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</si>
  <si>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</si>
  <si>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</si>
  <si>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</si>
  <si>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</si>
  <si>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</si>
  <si>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</si>
  <si>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</si>
  <si>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</si>
  <si>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</si>
  <si>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</si>
  <si>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</si>
  <si>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</si>
  <si>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</si>
  <si>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</si>
  <si>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</si>
  <si>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</si>
  <si>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</si>
  <si>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</si>
  <si>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</si>
  <si>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</si>
  <si>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</si>
  <si>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</si>
  <si>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</si>
  <si>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</si>
  <si>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</si>
  <si>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</si>
  <si>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</si>
  <si>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</si>
  <si>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</si>
  <si>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</si>
  <si>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</si>
  <si>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</si>
  <si>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</si>
  <si>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</si>
  <si>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</si>
  <si>
    <t>STATEMENT OF CAPITAL AND OPERATING EXPENDITURE FOR THE 2nd QUARTER ENDED 31 DECEMBER 2014</t>
  </si>
  <si>
    <t>Source: National Treasury Local Government database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</si>
</sst>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##,##0"/>
    <numFmt numFmtId="173" formatCode="#,###.0%"/>
    <numFmt numFmtId="174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171" fontId="5" fillId="0" borderId="25" xfId="0" applyNumberFormat="1" applyFont="1" applyFill="1" applyBorder="1" applyAlignment="1" applyProtection="1">
      <alignment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171" fontId="7" fillId="0" borderId="25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171" fontId="5" fillId="0" borderId="14" xfId="0" applyNumberFormat="1" applyFont="1" applyFill="1" applyBorder="1" applyAlignment="1" applyProtection="1">
      <alignment/>
      <protection/>
    </xf>
    <xf numFmtId="171" fontId="5" fillId="0" borderId="26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6" fillId="0" borderId="13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8" fillId="0" borderId="26" xfId="0" applyFont="1" applyBorder="1" applyAlignment="1" applyProtection="1">
      <alignment wrapText="1"/>
      <protection/>
    </xf>
    <xf numFmtId="173" fontId="8" fillId="0" borderId="26" xfId="0" applyNumberFormat="1" applyFont="1" applyBorder="1" applyAlignment="1" applyProtection="1">
      <alignment horizontal="right" wrapText="1"/>
      <protection/>
    </xf>
    <xf numFmtId="0" fontId="7" fillId="0" borderId="0" xfId="0" applyFont="1" applyAlignment="1">
      <alignment/>
    </xf>
    <xf numFmtId="170" fontId="5" fillId="0" borderId="0" xfId="0" applyNumberFormat="1" applyFont="1" applyFill="1" applyBorder="1" applyAlignment="1" applyProtection="1">
      <alignment horizontal="left" wrapText="1" indent="2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 horizontal="left" indent="1"/>
      <protection/>
    </xf>
    <xf numFmtId="0" fontId="7" fillId="0" borderId="24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left" indent="2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indent="2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4" fontId="5" fillId="0" borderId="27" xfId="0" applyNumberFormat="1" applyFont="1" applyFill="1" applyBorder="1" applyAlignment="1" applyProtection="1">
      <alignment/>
      <protection/>
    </xf>
    <xf numFmtId="174" fontId="5" fillId="0" borderId="28" xfId="0" applyNumberFormat="1" applyFont="1" applyFill="1" applyBorder="1" applyAlignment="1" applyProtection="1">
      <alignment/>
      <protection/>
    </xf>
    <xf numFmtId="174" fontId="5" fillId="0" borderId="29" xfId="0" applyNumberFormat="1" applyFont="1" applyFill="1" applyBorder="1" applyAlignment="1" applyProtection="1">
      <alignment/>
      <protection/>
    </xf>
    <xf numFmtId="174" fontId="5" fillId="0" borderId="35" xfId="0" applyNumberFormat="1" applyFont="1" applyFill="1" applyBorder="1" applyAlignment="1" applyProtection="1">
      <alignment/>
      <protection/>
    </xf>
    <xf numFmtId="174" fontId="7" fillId="0" borderId="27" xfId="0" applyNumberFormat="1" applyFont="1" applyFill="1" applyBorder="1" applyAlignment="1" applyProtection="1">
      <alignment/>
      <protection/>
    </xf>
    <xf numFmtId="174" fontId="7" fillId="0" borderId="28" xfId="0" applyNumberFormat="1" applyFont="1" applyFill="1" applyBorder="1" applyAlignment="1" applyProtection="1">
      <alignment/>
      <protection/>
    </xf>
    <xf numFmtId="174" fontId="7" fillId="0" borderId="35" xfId="0" applyNumberFormat="1" applyFont="1" applyFill="1" applyBorder="1" applyAlignment="1" applyProtection="1">
      <alignment/>
      <protection/>
    </xf>
    <xf numFmtId="174" fontId="7" fillId="0" borderId="13" xfId="0" applyNumberFormat="1" applyFont="1" applyBorder="1" applyAlignment="1" applyProtection="1">
      <alignment/>
      <protection/>
    </xf>
    <xf numFmtId="174" fontId="7" fillId="0" borderId="31" xfId="0" applyNumberFormat="1" applyFont="1" applyBorder="1" applyAlignment="1" applyProtection="1">
      <alignment/>
      <protection/>
    </xf>
    <xf numFmtId="174" fontId="7" fillId="0" borderId="16" xfId="0" applyNumberFormat="1" applyFont="1" applyBorder="1" applyAlignment="1" applyProtection="1">
      <alignment/>
      <protection/>
    </xf>
    <xf numFmtId="174" fontId="7" fillId="0" borderId="33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7" fillId="0" borderId="29" xfId="0" applyNumberFormat="1" applyFont="1" applyFill="1" applyBorder="1" applyAlignment="1" applyProtection="1">
      <alignment/>
      <protection/>
    </xf>
    <xf numFmtId="174" fontId="5" fillId="0" borderId="36" xfId="0" applyNumberFormat="1" applyFont="1" applyFill="1" applyBorder="1" applyAlignment="1" applyProtection="1">
      <alignment/>
      <protection/>
    </xf>
    <xf numFmtId="174" fontId="7" fillId="0" borderId="36" xfId="0" applyNumberFormat="1" applyFont="1" applyFill="1" applyBorder="1" applyAlignment="1" applyProtection="1">
      <alignment/>
      <protection/>
    </xf>
    <xf numFmtId="174" fontId="5" fillId="0" borderId="31" xfId="0" applyNumberFormat="1" applyFont="1" applyBorder="1" applyAlignment="1" applyProtection="1">
      <alignment/>
      <protection/>
    </xf>
    <xf numFmtId="174" fontId="5" fillId="0" borderId="32" xfId="0" applyNumberFormat="1" applyFont="1" applyBorder="1" applyAlignment="1" applyProtection="1">
      <alignment/>
      <protection/>
    </xf>
    <xf numFmtId="174" fontId="5" fillId="0" borderId="33" xfId="0" applyNumberFormat="1" applyFont="1" applyBorder="1" applyAlignment="1" applyProtection="1">
      <alignment/>
      <protection/>
    </xf>
    <xf numFmtId="174" fontId="5" fillId="0" borderId="30" xfId="0" applyNumberFormat="1" applyFont="1" applyBorder="1" applyAlignment="1" applyProtection="1">
      <alignment/>
      <protection/>
    </xf>
    <xf numFmtId="174" fontId="5" fillId="0" borderId="34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5" fillId="0" borderId="0" xfId="0" applyNumberFormat="1" applyFont="1" applyFill="1" applyBorder="1" applyAlignment="1" applyProtection="1">
      <alignment horizontal="left" wrapText="1" indent="2"/>
      <protection/>
    </xf>
    <xf numFmtId="174" fontId="5" fillId="0" borderId="33" xfId="0" applyNumberFormat="1" applyFont="1" applyFill="1" applyBorder="1" applyAlignment="1" applyProtection="1">
      <alignment/>
      <protection/>
    </xf>
    <xf numFmtId="174" fontId="5" fillId="0" borderId="31" xfId="0" applyNumberFormat="1" applyFont="1" applyFill="1" applyBorder="1" applyAlignment="1" applyProtection="1">
      <alignment/>
      <protection/>
    </xf>
    <xf numFmtId="174" fontId="5" fillId="0" borderId="32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174" fontId="6" fillId="0" borderId="27" xfId="0" applyNumberFormat="1" applyFont="1" applyBorder="1" applyAlignment="1" applyProtection="1">
      <alignment horizontal="right" wrapText="1"/>
      <protection/>
    </xf>
    <xf numFmtId="174" fontId="6" fillId="0" borderId="0" xfId="0" applyNumberFormat="1" applyFont="1" applyAlignment="1" applyProtection="1">
      <alignment horizontal="right" wrapText="1"/>
      <protection/>
    </xf>
    <xf numFmtId="174" fontId="6" fillId="0" borderId="28" xfId="0" applyNumberFormat="1" applyFont="1" applyBorder="1" applyAlignment="1" applyProtection="1">
      <alignment horizontal="right" wrapText="1"/>
      <protection/>
    </xf>
    <xf numFmtId="174" fontId="4" fillId="0" borderId="27" xfId="0" applyNumberFormat="1" applyFont="1" applyBorder="1" applyAlignment="1" applyProtection="1">
      <alignment horizontal="right"/>
      <protection/>
    </xf>
    <xf numFmtId="174" fontId="4" fillId="0" borderId="0" xfId="0" applyNumberFormat="1" applyFont="1" applyAlignment="1" applyProtection="1">
      <alignment horizontal="right"/>
      <protection/>
    </xf>
    <xf numFmtId="174" fontId="4" fillId="0" borderId="28" xfId="0" applyNumberFormat="1" applyFont="1" applyBorder="1" applyAlignment="1" applyProtection="1">
      <alignment horizontal="right"/>
      <protection/>
    </xf>
    <xf numFmtId="174" fontId="4" fillId="0" borderId="27" xfId="0" applyNumberFormat="1" applyFont="1" applyBorder="1" applyAlignment="1" applyProtection="1">
      <alignment horizontal="right" wrapText="1"/>
      <protection/>
    </xf>
    <xf numFmtId="174" fontId="4" fillId="0" borderId="0" xfId="0" applyNumberFormat="1" applyFont="1" applyAlignment="1" applyProtection="1">
      <alignment horizontal="right" wrapText="1"/>
      <protection/>
    </xf>
    <xf numFmtId="174" fontId="4" fillId="0" borderId="28" xfId="0" applyNumberFormat="1" applyFont="1" applyBorder="1" applyAlignment="1" applyProtection="1">
      <alignment horizontal="right" wrapText="1"/>
      <protection/>
    </xf>
    <xf numFmtId="174" fontId="6" fillId="0" borderId="33" xfId="0" applyNumberFormat="1" applyFont="1" applyBorder="1" applyAlignment="1" applyProtection="1">
      <alignment horizontal="right" wrapText="1"/>
      <protection/>
    </xf>
    <xf numFmtId="174" fontId="6" fillId="0" borderId="16" xfId="0" applyNumberFormat="1" applyFont="1" applyBorder="1" applyAlignment="1" applyProtection="1">
      <alignment horizontal="right" wrapText="1"/>
      <protection/>
    </xf>
    <xf numFmtId="174" fontId="6" fillId="0" borderId="31" xfId="0" applyNumberFormat="1" applyFont="1" applyBorder="1" applyAlignment="1" applyProtection="1">
      <alignment horizontal="right" wrapText="1"/>
      <protection/>
    </xf>
    <xf numFmtId="174" fontId="8" fillId="0" borderId="26" xfId="0" applyNumberFormat="1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  <xf numFmtId="170" fontId="27" fillId="0" borderId="0" xfId="0" applyNumberFormat="1" applyFont="1" applyFill="1" applyBorder="1" applyAlignment="1" applyProtection="1">
      <alignment horizontal="left" indent="2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656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s="7" customFormat="1" ht="16.5">
      <c r="A3" s="5"/>
      <c r="B3" s="128" t="s">
        <v>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6"/>
      <c r="AJ3" s="6"/>
      <c r="AK3" s="6"/>
      <c r="AL3" s="6"/>
    </row>
    <row r="4" spans="1:38" s="13" customFormat="1" ht="16.5" customHeight="1">
      <c r="A4" s="8"/>
      <c r="B4" s="9"/>
      <c r="C4" s="10"/>
      <c r="D4" s="120" t="s">
        <v>1</v>
      </c>
      <c r="E4" s="120"/>
      <c r="F4" s="120"/>
      <c r="G4" s="120" t="s">
        <v>2</v>
      </c>
      <c r="H4" s="120"/>
      <c r="I4" s="120"/>
      <c r="J4" s="121" t="s">
        <v>3</v>
      </c>
      <c r="K4" s="122"/>
      <c r="L4" s="122"/>
      <c r="M4" s="123"/>
      <c r="N4" s="121" t="s">
        <v>4</v>
      </c>
      <c r="O4" s="124"/>
      <c r="P4" s="124"/>
      <c r="Q4" s="125"/>
      <c r="R4" s="121" t="s">
        <v>5</v>
      </c>
      <c r="S4" s="124"/>
      <c r="T4" s="124"/>
      <c r="U4" s="125"/>
      <c r="V4" s="121" t="s">
        <v>6</v>
      </c>
      <c r="W4" s="126"/>
      <c r="X4" s="126"/>
      <c r="Y4" s="127"/>
      <c r="Z4" s="121" t="s">
        <v>7</v>
      </c>
      <c r="AA4" s="122"/>
      <c r="AB4" s="122"/>
      <c r="AC4" s="123"/>
      <c r="AD4" s="121" t="s">
        <v>8</v>
      </c>
      <c r="AE4" s="122"/>
      <c r="AF4" s="122"/>
      <c r="AG4" s="123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20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21</v>
      </c>
      <c r="C9" s="39" t="s">
        <v>22</v>
      </c>
      <c r="D9" s="77">
        <v>25708954870</v>
      </c>
      <c r="E9" s="78">
        <v>6235935522</v>
      </c>
      <c r="F9" s="79">
        <f>$D9+$E9</f>
        <v>31944890392</v>
      </c>
      <c r="G9" s="77">
        <v>25663483893</v>
      </c>
      <c r="H9" s="78">
        <v>6361311141</v>
      </c>
      <c r="I9" s="80">
        <f>$G9+$H9</f>
        <v>32024795034</v>
      </c>
      <c r="J9" s="77">
        <v>5170258177</v>
      </c>
      <c r="K9" s="78">
        <v>903565381</v>
      </c>
      <c r="L9" s="78">
        <f>$J9+$K9</f>
        <v>6073823558</v>
      </c>
      <c r="M9" s="40">
        <f>IF($F9=0,0,$L9/$F9)</f>
        <v>0.19013443099873886</v>
      </c>
      <c r="N9" s="105">
        <v>5503323864</v>
      </c>
      <c r="O9" s="106">
        <v>1594902499</v>
      </c>
      <c r="P9" s="107">
        <f>$N9+$O9</f>
        <v>7098226363</v>
      </c>
      <c r="Q9" s="40">
        <f>IF($F9=0,0,$P9/$F9)</f>
        <v>0.2222022450506707</v>
      </c>
      <c r="R9" s="105">
        <v>0</v>
      </c>
      <c r="S9" s="107">
        <v>0</v>
      </c>
      <c r="T9" s="107">
        <f>$R9+$S9</f>
        <v>0</v>
      </c>
      <c r="U9" s="40">
        <f>IF($I9=0,0,$T9/$I9)</f>
        <v>0</v>
      </c>
      <c r="V9" s="105">
        <v>0</v>
      </c>
      <c r="W9" s="107">
        <v>0</v>
      </c>
      <c r="X9" s="107">
        <f>$V9+$W9</f>
        <v>0</v>
      </c>
      <c r="Y9" s="40">
        <f>IF($I9=0,0,$X9/$I9)</f>
        <v>0</v>
      </c>
      <c r="Z9" s="77">
        <f>$J9+$N9</f>
        <v>10673582041</v>
      </c>
      <c r="AA9" s="78">
        <f>$K9+$O9</f>
        <v>2498467880</v>
      </c>
      <c r="AB9" s="78">
        <f>$Z9+$AA9</f>
        <v>13172049921</v>
      </c>
      <c r="AC9" s="40">
        <f>IF($F9=0,0,$AB9/$F9)</f>
        <v>0.41233667604940955</v>
      </c>
      <c r="AD9" s="77">
        <v>5127226497</v>
      </c>
      <c r="AE9" s="78">
        <v>1413126134</v>
      </c>
      <c r="AF9" s="78">
        <f>$AD9+$AE9</f>
        <v>6540352631</v>
      </c>
      <c r="AG9" s="40">
        <f>IF($AI9=0,0,$AK9/$AI9)</f>
        <v>0.42337632808882264</v>
      </c>
      <c r="AH9" s="40">
        <f>IF($AF9=0,0,(($P9/$AF9)-1))</f>
        <v>0.08529719473469788</v>
      </c>
      <c r="AI9" s="12">
        <v>28482131508</v>
      </c>
      <c r="AJ9" s="12">
        <v>31438585736</v>
      </c>
      <c r="AK9" s="12">
        <v>12058660254</v>
      </c>
      <c r="AL9" s="12"/>
    </row>
    <row r="10" spans="1:38" s="13" customFormat="1" ht="12.75">
      <c r="A10" s="29"/>
      <c r="B10" s="38" t="s">
        <v>23</v>
      </c>
      <c r="C10" s="39" t="s">
        <v>24</v>
      </c>
      <c r="D10" s="77">
        <v>15018423340</v>
      </c>
      <c r="E10" s="78">
        <v>2798317650</v>
      </c>
      <c r="F10" s="80">
        <f aca="true" t="shared" si="0" ref="F10:F18">$D10+$E10</f>
        <v>17816740990</v>
      </c>
      <c r="G10" s="77">
        <v>15018423340</v>
      </c>
      <c r="H10" s="78">
        <v>2799298291</v>
      </c>
      <c r="I10" s="80">
        <f aca="true" t="shared" si="1" ref="I10:I18">$G10+$H10</f>
        <v>17817721631</v>
      </c>
      <c r="J10" s="77">
        <v>2759064615</v>
      </c>
      <c r="K10" s="78">
        <v>275242526</v>
      </c>
      <c r="L10" s="78">
        <f aca="true" t="shared" si="2" ref="L10:L18">$J10+$K10</f>
        <v>3034307141</v>
      </c>
      <c r="M10" s="40">
        <f aca="true" t="shared" si="3" ref="M10:M18">IF($F10=0,0,$L10/$F10)</f>
        <v>0.1703065191722249</v>
      </c>
      <c r="N10" s="105">
        <v>2858805362</v>
      </c>
      <c r="O10" s="106">
        <v>533320181</v>
      </c>
      <c r="P10" s="107">
        <f aca="true" t="shared" si="4" ref="P10:P18">$N10+$O10</f>
        <v>3392125543</v>
      </c>
      <c r="Q10" s="40">
        <f aca="true" t="shared" si="5" ref="Q10:Q18">IF($F10=0,0,$P10/$F10)</f>
        <v>0.1903897881719164</v>
      </c>
      <c r="R10" s="105">
        <v>0</v>
      </c>
      <c r="S10" s="107">
        <v>0</v>
      </c>
      <c r="T10" s="107">
        <f aca="true" t="shared" si="6" ref="T10:T18">$R10+$S10</f>
        <v>0</v>
      </c>
      <c r="U10" s="40">
        <f aca="true" t="shared" si="7" ref="U10:U18">IF($I10=0,0,$T10/$I10)</f>
        <v>0</v>
      </c>
      <c r="V10" s="105">
        <v>0</v>
      </c>
      <c r="W10" s="107">
        <v>0</v>
      </c>
      <c r="X10" s="107">
        <f aca="true" t="shared" si="8" ref="X10:X18">$V10+$W10</f>
        <v>0</v>
      </c>
      <c r="Y10" s="40">
        <f aca="true" t="shared" si="9" ref="Y10:Y18">IF($I10=0,0,$X10/$I10)</f>
        <v>0</v>
      </c>
      <c r="Z10" s="77">
        <f aca="true" t="shared" si="10" ref="Z10:Z18">$J10+$N10</f>
        <v>5617869977</v>
      </c>
      <c r="AA10" s="78">
        <f aca="true" t="shared" si="11" ref="AA10:AA18">$K10+$O10</f>
        <v>808562707</v>
      </c>
      <c r="AB10" s="78">
        <f aca="true" t="shared" si="12" ref="AB10:AB18">$Z10+$AA10</f>
        <v>6426432684</v>
      </c>
      <c r="AC10" s="40">
        <f aca="true" t="shared" si="13" ref="AC10:AC18">IF($F10=0,0,$AB10/$F10)</f>
        <v>0.36069630734414126</v>
      </c>
      <c r="AD10" s="77">
        <v>2934035157</v>
      </c>
      <c r="AE10" s="78">
        <v>494814257</v>
      </c>
      <c r="AF10" s="78">
        <f aca="true" t="shared" si="14" ref="AF10:AF18">$AD10+$AE10</f>
        <v>3428849414</v>
      </c>
      <c r="AG10" s="40">
        <f aca="true" t="shared" si="15" ref="AG10:AG18">IF($AI10=0,0,$AK10/$AI10)</f>
        <v>0.4022094664341583</v>
      </c>
      <c r="AH10" s="40">
        <f aca="true" t="shared" si="16" ref="AH10:AH18">IF($AF10=0,0,(($P10/$AF10)-1))</f>
        <v>-0.010710260663549853</v>
      </c>
      <c r="AI10" s="12">
        <v>16392759555</v>
      </c>
      <c r="AJ10" s="12">
        <v>16658474941</v>
      </c>
      <c r="AK10" s="12">
        <v>6593323074</v>
      </c>
      <c r="AL10" s="12"/>
    </row>
    <row r="11" spans="1:38" s="13" customFormat="1" ht="12.75">
      <c r="A11" s="29"/>
      <c r="B11" s="38" t="s">
        <v>25</v>
      </c>
      <c r="C11" s="39" t="s">
        <v>26</v>
      </c>
      <c r="D11" s="77">
        <v>99098416837</v>
      </c>
      <c r="E11" s="78">
        <v>20322740497</v>
      </c>
      <c r="F11" s="80">
        <f t="shared" si="0"/>
        <v>119421157334</v>
      </c>
      <c r="G11" s="77">
        <v>99098416837</v>
      </c>
      <c r="H11" s="78">
        <v>20322740497</v>
      </c>
      <c r="I11" s="80">
        <f t="shared" si="1"/>
        <v>119421157334</v>
      </c>
      <c r="J11" s="77">
        <v>23921613232</v>
      </c>
      <c r="K11" s="78">
        <v>2083341808</v>
      </c>
      <c r="L11" s="78">
        <f t="shared" si="2"/>
        <v>26004955040</v>
      </c>
      <c r="M11" s="40">
        <f t="shared" si="3"/>
        <v>0.21775835723370784</v>
      </c>
      <c r="N11" s="105">
        <v>23938834294</v>
      </c>
      <c r="O11" s="106">
        <v>2386316137</v>
      </c>
      <c r="P11" s="107">
        <f t="shared" si="4"/>
        <v>26325150431</v>
      </c>
      <c r="Q11" s="40">
        <f t="shared" si="5"/>
        <v>0.2204395855700274</v>
      </c>
      <c r="R11" s="105">
        <v>0</v>
      </c>
      <c r="S11" s="107">
        <v>0</v>
      </c>
      <c r="T11" s="107">
        <f t="shared" si="6"/>
        <v>0</v>
      </c>
      <c r="U11" s="40">
        <f t="shared" si="7"/>
        <v>0</v>
      </c>
      <c r="V11" s="105">
        <v>0</v>
      </c>
      <c r="W11" s="107">
        <v>0</v>
      </c>
      <c r="X11" s="107">
        <f t="shared" si="8"/>
        <v>0</v>
      </c>
      <c r="Y11" s="40">
        <f t="shared" si="9"/>
        <v>0</v>
      </c>
      <c r="Z11" s="77">
        <f t="shared" si="10"/>
        <v>47860447526</v>
      </c>
      <c r="AA11" s="78">
        <f t="shared" si="11"/>
        <v>4469657945</v>
      </c>
      <c r="AB11" s="78">
        <f t="shared" si="12"/>
        <v>52330105471</v>
      </c>
      <c r="AC11" s="40">
        <f t="shared" si="13"/>
        <v>0.43819794280373525</v>
      </c>
      <c r="AD11" s="77">
        <v>22335848937</v>
      </c>
      <c r="AE11" s="78">
        <v>3064928335</v>
      </c>
      <c r="AF11" s="78">
        <f t="shared" si="14"/>
        <v>25400777272</v>
      </c>
      <c r="AG11" s="40">
        <f t="shared" si="15"/>
        <v>0.44214952278648567</v>
      </c>
      <c r="AH11" s="40">
        <f t="shared" si="16"/>
        <v>0.036391530428439456</v>
      </c>
      <c r="AI11" s="12">
        <v>108560701225</v>
      </c>
      <c r="AJ11" s="12">
        <v>109382986878</v>
      </c>
      <c r="AK11" s="12">
        <v>48000062240</v>
      </c>
      <c r="AL11" s="12"/>
    </row>
    <row r="12" spans="1:38" s="13" customFormat="1" ht="12.75">
      <c r="A12" s="29"/>
      <c r="B12" s="38" t="s">
        <v>27</v>
      </c>
      <c r="C12" s="39" t="s">
        <v>28</v>
      </c>
      <c r="D12" s="77">
        <v>47400432979</v>
      </c>
      <c r="E12" s="78">
        <v>12159417548</v>
      </c>
      <c r="F12" s="80">
        <f t="shared" si="0"/>
        <v>59559850527</v>
      </c>
      <c r="G12" s="77">
        <v>47414041457</v>
      </c>
      <c r="H12" s="78">
        <v>12274346919</v>
      </c>
      <c r="I12" s="80">
        <f t="shared" si="1"/>
        <v>59688388376</v>
      </c>
      <c r="J12" s="77">
        <v>10796475529</v>
      </c>
      <c r="K12" s="78">
        <v>2271121924</v>
      </c>
      <c r="L12" s="78">
        <f t="shared" si="2"/>
        <v>13067597453</v>
      </c>
      <c r="M12" s="40">
        <f t="shared" si="3"/>
        <v>0.2194027912658398</v>
      </c>
      <c r="N12" s="105">
        <v>11500149651</v>
      </c>
      <c r="O12" s="106">
        <v>3027139626</v>
      </c>
      <c r="P12" s="107">
        <f t="shared" si="4"/>
        <v>14527289277</v>
      </c>
      <c r="Q12" s="40">
        <f t="shared" si="5"/>
        <v>0.2439107745983078</v>
      </c>
      <c r="R12" s="105">
        <v>0</v>
      </c>
      <c r="S12" s="107">
        <v>0</v>
      </c>
      <c r="T12" s="107">
        <f t="shared" si="6"/>
        <v>0</v>
      </c>
      <c r="U12" s="40">
        <f t="shared" si="7"/>
        <v>0</v>
      </c>
      <c r="V12" s="105">
        <v>0</v>
      </c>
      <c r="W12" s="107">
        <v>0</v>
      </c>
      <c r="X12" s="107">
        <f t="shared" si="8"/>
        <v>0</v>
      </c>
      <c r="Y12" s="40">
        <f t="shared" si="9"/>
        <v>0</v>
      </c>
      <c r="Z12" s="77">
        <f t="shared" si="10"/>
        <v>22296625180</v>
      </c>
      <c r="AA12" s="78">
        <f t="shared" si="11"/>
        <v>5298261550</v>
      </c>
      <c r="AB12" s="78">
        <f t="shared" si="12"/>
        <v>27594886730</v>
      </c>
      <c r="AC12" s="40">
        <f t="shared" si="13"/>
        <v>0.46331356586414757</v>
      </c>
      <c r="AD12" s="77">
        <v>10191301455</v>
      </c>
      <c r="AE12" s="78">
        <v>2536470472</v>
      </c>
      <c r="AF12" s="78">
        <f t="shared" si="14"/>
        <v>12727771927</v>
      </c>
      <c r="AG12" s="40">
        <f t="shared" si="15"/>
        <v>0.44694185792658553</v>
      </c>
      <c r="AH12" s="40">
        <f t="shared" si="16"/>
        <v>0.1413851034038882</v>
      </c>
      <c r="AI12" s="12">
        <v>54820829355</v>
      </c>
      <c r="AJ12" s="12">
        <v>55745829203</v>
      </c>
      <c r="AK12" s="12">
        <v>24501723325</v>
      </c>
      <c r="AL12" s="12"/>
    </row>
    <row r="13" spans="1:38" s="13" customFormat="1" ht="12.75">
      <c r="A13" s="29"/>
      <c r="B13" s="38" t="s">
        <v>29</v>
      </c>
      <c r="C13" s="39" t="s">
        <v>30</v>
      </c>
      <c r="D13" s="77">
        <v>12202675205</v>
      </c>
      <c r="E13" s="78">
        <v>5517700344</v>
      </c>
      <c r="F13" s="80">
        <f t="shared" si="0"/>
        <v>17720375549</v>
      </c>
      <c r="G13" s="77">
        <v>12421192692</v>
      </c>
      <c r="H13" s="78">
        <v>5702150344</v>
      </c>
      <c r="I13" s="80">
        <f t="shared" si="1"/>
        <v>18123343036</v>
      </c>
      <c r="J13" s="77">
        <v>2381876980</v>
      </c>
      <c r="K13" s="78">
        <v>478967873</v>
      </c>
      <c r="L13" s="78">
        <f t="shared" si="2"/>
        <v>2860844853</v>
      </c>
      <c r="M13" s="40">
        <f t="shared" si="3"/>
        <v>0.16144380490634938</v>
      </c>
      <c r="N13" s="105">
        <v>2430276820</v>
      </c>
      <c r="O13" s="106">
        <v>719069391</v>
      </c>
      <c r="P13" s="107">
        <f t="shared" si="4"/>
        <v>3149346211</v>
      </c>
      <c r="Q13" s="40">
        <f t="shared" si="5"/>
        <v>0.17772457487097246</v>
      </c>
      <c r="R13" s="105">
        <v>0</v>
      </c>
      <c r="S13" s="107">
        <v>0</v>
      </c>
      <c r="T13" s="107">
        <f t="shared" si="6"/>
        <v>0</v>
      </c>
      <c r="U13" s="40">
        <f t="shared" si="7"/>
        <v>0</v>
      </c>
      <c r="V13" s="105">
        <v>0</v>
      </c>
      <c r="W13" s="107">
        <v>0</v>
      </c>
      <c r="X13" s="107">
        <f t="shared" si="8"/>
        <v>0</v>
      </c>
      <c r="Y13" s="40">
        <f t="shared" si="9"/>
        <v>0</v>
      </c>
      <c r="Z13" s="77">
        <f t="shared" si="10"/>
        <v>4812153800</v>
      </c>
      <c r="AA13" s="78">
        <f t="shared" si="11"/>
        <v>1198037264</v>
      </c>
      <c r="AB13" s="78">
        <f t="shared" si="12"/>
        <v>6010191064</v>
      </c>
      <c r="AC13" s="40">
        <f t="shared" si="13"/>
        <v>0.33916837977732184</v>
      </c>
      <c r="AD13" s="77">
        <v>2405167346</v>
      </c>
      <c r="AE13" s="78">
        <v>874150452</v>
      </c>
      <c r="AF13" s="78">
        <f t="shared" si="14"/>
        <v>3279317798</v>
      </c>
      <c r="AG13" s="40">
        <f t="shared" si="15"/>
        <v>0.35657907227572627</v>
      </c>
      <c r="AH13" s="40">
        <f t="shared" si="16"/>
        <v>-0.03963372719754932</v>
      </c>
      <c r="AI13" s="12">
        <v>16172656127</v>
      </c>
      <c r="AJ13" s="12">
        <v>18144869880</v>
      </c>
      <c r="AK13" s="12">
        <v>5766830718</v>
      </c>
      <c r="AL13" s="12"/>
    </row>
    <row r="14" spans="1:38" s="13" customFormat="1" ht="12.75">
      <c r="A14" s="29"/>
      <c r="B14" s="38" t="s">
        <v>31</v>
      </c>
      <c r="C14" s="39" t="s">
        <v>32</v>
      </c>
      <c r="D14" s="77">
        <v>13903085154</v>
      </c>
      <c r="E14" s="78">
        <v>2689338740</v>
      </c>
      <c r="F14" s="80">
        <f t="shared" si="0"/>
        <v>16592423894</v>
      </c>
      <c r="G14" s="77">
        <v>13903085154</v>
      </c>
      <c r="H14" s="78">
        <v>2758529480</v>
      </c>
      <c r="I14" s="80">
        <f t="shared" si="1"/>
        <v>16661614634</v>
      </c>
      <c r="J14" s="77">
        <v>2478712320</v>
      </c>
      <c r="K14" s="78">
        <v>337209401</v>
      </c>
      <c r="L14" s="78">
        <f t="shared" si="2"/>
        <v>2815921721</v>
      </c>
      <c r="M14" s="40">
        <f t="shared" si="3"/>
        <v>0.16971129347884295</v>
      </c>
      <c r="N14" s="105">
        <v>2824750005</v>
      </c>
      <c r="O14" s="106">
        <v>620308747</v>
      </c>
      <c r="P14" s="107">
        <f t="shared" si="4"/>
        <v>3445058752</v>
      </c>
      <c r="Q14" s="40">
        <f t="shared" si="5"/>
        <v>0.20762841969374773</v>
      </c>
      <c r="R14" s="105">
        <v>0</v>
      </c>
      <c r="S14" s="107">
        <v>0</v>
      </c>
      <c r="T14" s="107">
        <f t="shared" si="6"/>
        <v>0</v>
      </c>
      <c r="U14" s="40">
        <f t="shared" si="7"/>
        <v>0</v>
      </c>
      <c r="V14" s="105">
        <v>0</v>
      </c>
      <c r="W14" s="107">
        <v>0</v>
      </c>
      <c r="X14" s="107">
        <f t="shared" si="8"/>
        <v>0</v>
      </c>
      <c r="Y14" s="40">
        <f t="shared" si="9"/>
        <v>0</v>
      </c>
      <c r="Z14" s="77">
        <f t="shared" si="10"/>
        <v>5303462325</v>
      </c>
      <c r="AA14" s="78">
        <f t="shared" si="11"/>
        <v>957518148</v>
      </c>
      <c r="AB14" s="78">
        <f t="shared" si="12"/>
        <v>6260980473</v>
      </c>
      <c r="AC14" s="40">
        <f t="shared" si="13"/>
        <v>0.3773397131725907</v>
      </c>
      <c r="AD14" s="77">
        <v>2659409709</v>
      </c>
      <c r="AE14" s="78">
        <v>506155800</v>
      </c>
      <c r="AF14" s="78">
        <f t="shared" si="14"/>
        <v>3165565509</v>
      </c>
      <c r="AG14" s="40">
        <f t="shared" si="15"/>
        <v>0.36610705910487257</v>
      </c>
      <c r="AH14" s="40">
        <f t="shared" si="16"/>
        <v>0.08829172614036085</v>
      </c>
      <c r="AI14" s="12">
        <v>15718999052</v>
      </c>
      <c r="AJ14" s="12">
        <v>17084445482</v>
      </c>
      <c r="AK14" s="12">
        <v>5754836515</v>
      </c>
      <c r="AL14" s="12"/>
    </row>
    <row r="15" spans="1:38" s="13" customFormat="1" ht="12.75">
      <c r="A15" s="29"/>
      <c r="B15" s="38" t="s">
        <v>33</v>
      </c>
      <c r="C15" s="39" t="s">
        <v>34</v>
      </c>
      <c r="D15" s="77">
        <v>13482586520</v>
      </c>
      <c r="E15" s="78">
        <v>3114416458</v>
      </c>
      <c r="F15" s="80">
        <f t="shared" si="0"/>
        <v>16597002978</v>
      </c>
      <c r="G15" s="77">
        <v>13342636668</v>
      </c>
      <c r="H15" s="78">
        <v>3200331844</v>
      </c>
      <c r="I15" s="80">
        <f t="shared" si="1"/>
        <v>16542968512</v>
      </c>
      <c r="J15" s="77">
        <v>2748482579</v>
      </c>
      <c r="K15" s="78">
        <v>462672753</v>
      </c>
      <c r="L15" s="78">
        <f t="shared" si="2"/>
        <v>3211155332</v>
      </c>
      <c r="M15" s="40">
        <f t="shared" si="3"/>
        <v>0.1934780234875246</v>
      </c>
      <c r="N15" s="105">
        <v>3030304587</v>
      </c>
      <c r="O15" s="106">
        <v>519650433</v>
      </c>
      <c r="P15" s="107">
        <f t="shared" si="4"/>
        <v>3549955020</v>
      </c>
      <c r="Q15" s="40">
        <f t="shared" si="5"/>
        <v>0.2138913287360139</v>
      </c>
      <c r="R15" s="105">
        <v>0</v>
      </c>
      <c r="S15" s="107">
        <v>0</v>
      </c>
      <c r="T15" s="107">
        <f t="shared" si="6"/>
        <v>0</v>
      </c>
      <c r="U15" s="40">
        <f t="shared" si="7"/>
        <v>0</v>
      </c>
      <c r="V15" s="105">
        <v>0</v>
      </c>
      <c r="W15" s="107">
        <v>0</v>
      </c>
      <c r="X15" s="107">
        <f t="shared" si="8"/>
        <v>0</v>
      </c>
      <c r="Y15" s="40">
        <f t="shared" si="9"/>
        <v>0</v>
      </c>
      <c r="Z15" s="77">
        <f t="shared" si="10"/>
        <v>5778787166</v>
      </c>
      <c r="AA15" s="78">
        <f t="shared" si="11"/>
        <v>982323186</v>
      </c>
      <c r="AB15" s="78">
        <f t="shared" si="12"/>
        <v>6761110352</v>
      </c>
      <c r="AC15" s="40">
        <f t="shared" si="13"/>
        <v>0.40736935222353854</v>
      </c>
      <c r="AD15" s="77">
        <v>2701147995</v>
      </c>
      <c r="AE15" s="78">
        <v>729568946</v>
      </c>
      <c r="AF15" s="78">
        <f t="shared" si="14"/>
        <v>3430716941</v>
      </c>
      <c r="AG15" s="40">
        <f t="shared" si="15"/>
        <v>0.4266954142919478</v>
      </c>
      <c r="AH15" s="40">
        <f t="shared" si="16"/>
        <v>0.03475602360981833</v>
      </c>
      <c r="AI15" s="12">
        <v>14879552977</v>
      </c>
      <c r="AJ15" s="12">
        <v>16556076358</v>
      </c>
      <c r="AK15" s="12">
        <v>6349037022</v>
      </c>
      <c r="AL15" s="12"/>
    </row>
    <row r="16" spans="1:38" s="13" customFormat="1" ht="12.75">
      <c r="A16" s="29"/>
      <c r="B16" s="38" t="s">
        <v>35</v>
      </c>
      <c r="C16" s="39" t="s">
        <v>36</v>
      </c>
      <c r="D16" s="77">
        <v>5740985730</v>
      </c>
      <c r="E16" s="78">
        <v>1327216653</v>
      </c>
      <c r="F16" s="80">
        <f t="shared" si="0"/>
        <v>7068202383</v>
      </c>
      <c r="G16" s="77">
        <v>5740985730</v>
      </c>
      <c r="H16" s="78">
        <v>1327216653</v>
      </c>
      <c r="I16" s="80">
        <f t="shared" si="1"/>
        <v>7068202383</v>
      </c>
      <c r="J16" s="77">
        <v>1294797343</v>
      </c>
      <c r="K16" s="78">
        <v>195979824</v>
      </c>
      <c r="L16" s="78">
        <f t="shared" si="2"/>
        <v>1490777167</v>
      </c>
      <c r="M16" s="40">
        <f t="shared" si="3"/>
        <v>0.21091319775810669</v>
      </c>
      <c r="N16" s="105">
        <v>1108712595</v>
      </c>
      <c r="O16" s="106">
        <v>283346318</v>
      </c>
      <c r="P16" s="107">
        <f t="shared" si="4"/>
        <v>1392058913</v>
      </c>
      <c r="Q16" s="40">
        <f t="shared" si="5"/>
        <v>0.19694666869586153</v>
      </c>
      <c r="R16" s="105">
        <v>0</v>
      </c>
      <c r="S16" s="107">
        <v>0</v>
      </c>
      <c r="T16" s="107">
        <f t="shared" si="6"/>
        <v>0</v>
      </c>
      <c r="U16" s="40">
        <f t="shared" si="7"/>
        <v>0</v>
      </c>
      <c r="V16" s="105">
        <v>0</v>
      </c>
      <c r="W16" s="107">
        <v>0</v>
      </c>
      <c r="X16" s="107">
        <f t="shared" si="8"/>
        <v>0</v>
      </c>
      <c r="Y16" s="40">
        <f t="shared" si="9"/>
        <v>0</v>
      </c>
      <c r="Z16" s="77">
        <f t="shared" si="10"/>
        <v>2403509938</v>
      </c>
      <c r="AA16" s="78">
        <f t="shared" si="11"/>
        <v>479326142</v>
      </c>
      <c r="AB16" s="78">
        <f t="shared" si="12"/>
        <v>2882836080</v>
      </c>
      <c r="AC16" s="40">
        <f t="shared" si="13"/>
        <v>0.4078598664539682</v>
      </c>
      <c r="AD16" s="77">
        <v>1066407331</v>
      </c>
      <c r="AE16" s="78">
        <v>266881050</v>
      </c>
      <c r="AF16" s="78">
        <f t="shared" si="14"/>
        <v>1333288381</v>
      </c>
      <c r="AG16" s="40">
        <f t="shared" si="15"/>
        <v>0.4108045490786494</v>
      </c>
      <c r="AH16" s="40">
        <f t="shared" si="16"/>
        <v>0.04407938510340914</v>
      </c>
      <c r="AI16" s="12">
        <v>6482841356</v>
      </c>
      <c r="AJ16" s="12">
        <v>6831285850</v>
      </c>
      <c r="AK16" s="12">
        <v>2663180720</v>
      </c>
      <c r="AL16" s="12"/>
    </row>
    <row r="17" spans="1:38" s="13" customFormat="1" ht="12.75">
      <c r="A17" s="29"/>
      <c r="B17" s="41" t="s">
        <v>37</v>
      </c>
      <c r="C17" s="39" t="s">
        <v>38</v>
      </c>
      <c r="D17" s="77">
        <v>41754323138</v>
      </c>
      <c r="E17" s="78">
        <v>8373446719</v>
      </c>
      <c r="F17" s="80">
        <f t="shared" si="0"/>
        <v>50127769857</v>
      </c>
      <c r="G17" s="77">
        <v>42664895090</v>
      </c>
      <c r="H17" s="78">
        <v>8970122971</v>
      </c>
      <c r="I17" s="80">
        <f t="shared" si="1"/>
        <v>51635018061</v>
      </c>
      <c r="J17" s="77">
        <v>8864269254</v>
      </c>
      <c r="K17" s="78">
        <v>789387962</v>
      </c>
      <c r="L17" s="78">
        <f t="shared" si="2"/>
        <v>9653657216</v>
      </c>
      <c r="M17" s="40">
        <f t="shared" si="3"/>
        <v>0.19258102332378013</v>
      </c>
      <c r="N17" s="105">
        <v>9810168619</v>
      </c>
      <c r="O17" s="106">
        <v>1657006682</v>
      </c>
      <c r="P17" s="107">
        <f t="shared" si="4"/>
        <v>11467175301</v>
      </c>
      <c r="Q17" s="40">
        <f t="shared" si="5"/>
        <v>0.2287589360889688</v>
      </c>
      <c r="R17" s="105">
        <v>0</v>
      </c>
      <c r="S17" s="107">
        <v>0</v>
      </c>
      <c r="T17" s="107">
        <f t="shared" si="6"/>
        <v>0</v>
      </c>
      <c r="U17" s="40">
        <f t="shared" si="7"/>
        <v>0</v>
      </c>
      <c r="V17" s="105">
        <v>0</v>
      </c>
      <c r="W17" s="107">
        <v>0</v>
      </c>
      <c r="X17" s="107">
        <f t="shared" si="8"/>
        <v>0</v>
      </c>
      <c r="Y17" s="40">
        <f t="shared" si="9"/>
        <v>0</v>
      </c>
      <c r="Z17" s="77">
        <f t="shared" si="10"/>
        <v>18674437873</v>
      </c>
      <c r="AA17" s="78">
        <f t="shared" si="11"/>
        <v>2446394644</v>
      </c>
      <c r="AB17" s="78">
        <f t="shared" si="12"/>
        <v>21120832517</v>
      </c>
      <c r="AC17" s="40">
        <f t="shared" si="13"/>
        <v>0.42133995941274893</v>
      </c>
      <c r="AD17" s="77">
        <v>9531040688</v>
      </c>
      <c r="AE17" s="78">
        <v>1519831747</v>
      </c>
      <c r="AF17" s="78">
        <f t="shared" si="14"/>
        <v>11050872435</v>
      </c>
      <c r="AG17" s="40">
        <f t="shared" si="15"/>
        <v>0.4369217886905966</v>
      </c>
      <c r="AH17" s="40">
        <f t="shared" si="16"/>
        <v>0.037671493219078034</v>
      </c>
      <c r="AI17" s="12">
        <v>45951283087</v>
      </c>
      <c r="AJ17" s="12">
        <v>46488314479</v>
      </c>
      <c r="AK17" s="12">
        <v>20077116799</v>
      </c>
      <c r="AL17" s="12"/>
    </row>
    <row r="18" spans="1:38" s="13" customFormat="1" ht="12.75">
      <c r="A18" s="42"/>
      <c r="B18" s="43" t="s">
        <v>654</v>
      </c>
      <c r="C18" s="42"/>
      <c r="D18" s="81">
        <f>SUM(D9:D17)</f>
        <v>274309883773</v>
      </c>
      <c r="E18" s="82">
        <f>SUM(E9:E17)</f>
        <v>62538530131</v>
      </c>
      <c r="F18" s="83">
        <f t="shared" si="0"/>
        <v>336848413904</v>
      </c>
      <c r="G18" s="81">
        <f>SUM(G9:G17)</f>
        <v>275267160861</v>
      </c>
      <c r="H18" s="82">
        <f>SUM(H9:H17)</f>
        <v>63716048140</v>
      </c>
      <c r="I18" s="83">
        <f t="shared" si="1"/>
        <v>338983209001</v>
      </c>
      <c r="J18" s="81">
        <f>SUM(J9:J17)</f>
        <v>60415550029</v>
      </c>
      <c r="K18" s="82">
        <f>SUM(K9:K17)</f>
        <v>7797489452</v>
      </c>
      <c r="L18" s="82">
        <f t="shared" si="2"/>
        <v>68213039481</v>
      </c>
      <c r="M18" s="44">
        <f t="shared" si="3"/>
        <v>0.20250366831307198</v>
      </c>
      <c r="N18" s="108">
        <f>SUM(N9:N17)</f>
        <v>63005325797</v>
      </c>
      <c r="O18" s="109">
        <f>SUM(O9:O17)</f>
        <v>11341060014</v>
      </c>
      <c r="P18" s="110">
        <f t="shared" si="4"/>
        <v>74346385811</v>
      </c>
      <c r="Q18" s="44">
        <f t="shared" si="5"/>
        <v>0.22071169921609998</v>
      </c>
      <c r="R18" s="108">
        <f>SUM(R9:R17)</f>
        <v>0</v>
      </c>
      <c r="S18" s="110">
        <f>SUM(S9:S17)</f>
        <v>0</v>
      </c>
      <c r="T18" s="110">
        <f t="shared" si="6"/>
        <v>0</v>
      </c>
      <c r="U18" s="44">
        <f t="shared" si="7"/>
        <v>0</v>
      </c>
      <c r="V18" s="108">
        <f>SUM(V9:V17)</f>
        <v>0</v>
      </c>
      <c r="W18" s="110">
        <f>SUM(W9:W17)</f>
        <v>0</v>
      </c>
      <c r="X18" s="110">
        <f t="shared" si="8"/>
        <v>0</v>
      </c>
      <c r="Y18" s="44">
        <f t="shared" si="9"/>
        <v>0</v>
      </c>
      <c r="Z18" s="81">
        <f t="shared" si="10"/>
        <v>123420875826</v>
      </c>
      <c r="AA18" s="82">
        <f t="shared" si="11"/>
        <v>19138549466</v>
      </c>
      <c r="AB18" s="82">
        <f t="shared" si="12"/>
        <v>142559425292</v>
      </c>
      <c r="AC18" s="44">
        <f t="shared" si="13"/>
        <v>0.423215367529172</v>
      </c>
      <c r="AD18" s="81">
        <f>SUM(AD9:AD17)</f>
        <v>58951585115</v>
      </c>
      <c r="AE18" s="82">
        <f>SUM(AE9:AE17)</f>
        <v>11405927193</v>
      </c>
      <c r="AF18" s="82">
        <f t="shared" si="14"/>
        <v>70357512308</v>
      </c>
      <c r="AG18" s="44">
        <f t="shared" si="15"/>
        <v>0.42855662159297153</v>
      </c>
      <c r="AH18" s="44">
        <f t="shared" si="16"/>
        <v>0.05669435106713472</v>
      </c>
      <c r="AI18" s="12">
        <f>SUM(AI9:AI17)</f>
        <v>307461754242</v>
      </c>
      <c r="AJ18" s="12">
        <f>SUM(AJ9:AJ17)</f>
        <v>318330868807</v>
      </c>
      <c r="AK18" s="12">
        <f>SUM(AK9:AK17)</f>
        <v>131764770667</v>
      </c>
      <c r="AL18" s="12"/>
    </row>
    <row r="19" spans="1:38" s="13" customFormat="1" ht="12.75" customHeight="1">
      <c r="A19" s="45"/>
      <c r="B19" s="46"/>
      <c r="C19" s="47"/>
      <c r="D19" s="84"/>
      <c r="E19" s="85"/>
      <c r="F19" s="86"/>
      <c r="G19" s="84"/>
      <c r="H19" s="85"/>
      <c r="I19" s="86"/>
      <c r="J19" s="87"/>
      <c r="K19" s="85"/>
      <c r="L19" s="86"/>
      <c r="M19" s="48"/>
      <c r="N19" s="87"/>
      <c r="O19" s="86"/>
      <c r="P19" s="85"/>
      <c r="Q19" s="48"/>
      <c r="R19" s="87"/>
      <c r="S19" s="85"/>
      <c r="T19" s="85"/>
      <c r="U19" s="48"/>
      <c r="V19" s="87"/>
      <c r="W19" s="85"/>
      <c r="X19" s="85"/>
      <c r="Y19" s="48"/>
      <c r="Z19" s="87"/>
      <c r="AA19" s="85"/>
      <c r="AB19" s="86"/>
      <c r="AC19" s="48"/>
      <c r="AD19" s="87"/>
      <c r="AE19" s="85"/>
      <c r="AF19" s="85"/>
      <c r="AG19" s="48"/>
      <c r="AH19" s="48"/>
      <c r="AI19" s="12"/>
      <c r="AJ19" s="12"/>
      <c r="AK19" s="12"/>
      <c r="AL19" s="12"/>
    </row>
    <row r="20" spans="1:38" s="13" customFormat="1" ht="13.5">
      <c r="A20" s="12"/>
      <c r="B20" s="130" t="s">
        <v>657</v>
      </c>
      <c r="C20" s="12"/>
      <c r="D20" s="88"/>
      <c r="E20" s="88"/>
      <c r="F20" s="88"/>
      <c r="G20" s="88"/>
      <c r="H20" s="88"/>
      <c r="I20" s="88"/>
      <c r="J20" s="88"/>
      <c r="K20" s="88"/>
      <c r="L20" s="88"/>
      <c r="M20" s="12"/>
      <c r="N20" s="88"/>
      <c r="O20" s="88"/>
      <c r="P20" s="88"/>
      <c r="Q20" s="12"/>
      <c r="R20" s="88"/>
      <c r="S20" s="88"/>
      <c r="T20" s="88"/>
      <c r="U20" s="12"/>
      <c r="V20" s="88"/>
      <c r="W20" s="88"/>
      <c r="X20" s="88"/>
      <c r="Y20" s="12"/>
      <c r="Z20" s="88"/>
      <c r="AA20" s="88"/>
      <c r="AB20" s="88"/>
      <c r="AC20" s="12"/>
      <c r="AD20" s="88"/>
      <c r="AE20" s="88"/>
      <c r="AF20" s="88"/>
      <c r="AG20" s="12"/>
      <c r="AH20" s="12"/>
      <c r="AI20" s="12"/>
      <c r="AJ20" s="12"/>
      <c r="AK20" s="12"/>
      <c r="AL20" s="12"/>
    </row>
    <row r="21" spans="1:38" ht="12.75">
      <c r="A21" s="2"/>
      <c r="B21" s="2"/>
      <c r="C21" s="2"/>
      <c r="D21" s="89"/>
      <c r="E21" s="89"/>
      <c r="F21" s="89"/>
      <c r="G21" s="89"/>
      <c r="H21" s="89"/>
      <c r="I21" s="89"/>
      <c r="J21" s="89"/>
      <c r="K21" s="89"/>
      <c r="L21" s="89"/>
      <c r="M21" s="2"/>
      <c r="N21" s="89"/>
      <c r="O21" s="89"/>
      <c r="P21" s="89"/>
      <c r="Q21" s="2"/>
      <c r="R21" s="89"/>
      <c r="S21" s="89"/>
      <c r="T21" s="89"/>
      <c r="U21" s="2"/>
      <c r="V21" s="89"/>
      <c r="W21" s="89"/>
      <c r="X21" s="89"/>
      <c r="Y21" s="2"/>
      <c r="Z21" s="89"/>
      <c r="AA21" s="89"/>
      <c r="AB21" s="89"/>
      <c r="AC21" s="2"/>
      <c r="AD21" s="89"/>
      <c r="AE21" s="89"/>
      <c r="AF21" s="89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2"/>
      <c r="D22" s="89"/>
      <c r="E22" s="89"/>
      <c r="F22" s="89"/>
      <c r="G22" s="89"/>
      <c r="H22" s="89"/>
      <c r="I22" s="89"/>
      <c r="J22" s="89"/>
      <c r="K22" s="89"/>
      <c r="L22" s="89"/>
      <c r="M22" s="2"/>
      <c r="N22" s="89"/>
      <c r="O22" s="89"/>
      <c r="P22" s="89"/>
      <c r="Q22" s="2"/>
      <c r="R22" s="89"/>
      <c r="S22" s="89"/>
      <c r="T22" s="89"/>
      <c r="U22" s="2"/>
      <c r="V22" s="89"/>
      <c r="W22" s="89"/>
      <c r="X22" s="89"/>
      <c r="Y22" s="2"/>
      <c r="Z22" s="89"/>
      <c r="AA22" s="89"/>
      <c r="AB22" s="89"/>
      <c r="AC22" s="2"/>
      <c r="AD22" s="89"/>
      <c r="AE22" s="89"/>
      <c r="AF22" s="89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2"/>
      <c r="D23" s="89"/>
      <c r="E23" s="89"/>
      <c r="F23" s="89"/>
      <c r="G23" s="89"/>
      <c r="H23" s="89"/>
      <c r="I23" s="89"/>
      <c r="J23" s="89"/>
      <c r="K23" s="89"/>
      <c r="L23" s="89"/>
      <c r="M23" s="2"/>
      <c r="N23" s="89"/>
      <c r="O23" s="89"/>
      <c r="P23" s="89"/>
      <c r="Q23" s="2"/>
      <c r="R23" s="89"/>
      <c r="S23" s="89"/>
      <c r="T23" s="89"/>
      <c r="U23" s="2"/>
      <c r="V23" s="89"/>
      <c r="W23" s="89"/>
      <c r="X23" s="89"/>
      <c r="Y23" s="2"/>
      <c r="Z23" s="89"/>
      <c r="AA23" s="89"/>
      <c r="AB23" s="89"/>
      <c r="AC23" s="2"/>
      <c r="AD23" s="89"/>
      <c r="AE23" s="89"/>
      <c r="AF23" s="89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2"/>
      <c r="D24" s="89"/>
      <c r="E24" s="89"/>
      <c r="F24" s="89"/>
      <c r="G24" s="89"/>
      <c r="H24" s="89"/>
      <c r="I24" s="89"/>
      <c r="J24" s="89"/>
      <c r="K24" s="89"/>
      <c r="L24" s="89"/>
      <c r="M24" s="2"/>
      <c r="N24" s="89"/>
      <c r="O24" s="89"/>
      <c r="P24" s="89"/>
      <c r="Q24" s="2"/>
      <c r="R24" s="89"/>
      <c r="S24" s="89"/>
      <c r="T24" s="89"/>
      <c r="U24" s="2"/>
      <c r="V24" s="89"/>
      <c r="W24" s="89"/>
      <c r="X24" s="89"/>
      <c r="Y24" s="2"/>
      <c r="Z24" s="89"/>
      <c r="AA24" s="89"/>
      <c r="AB24" s="89"/>
      <c r="AC24" s="2"/>
      <c r="AD24" s="89"/>
      <c r="AE24" s="89"/>
      <c r="AF24" s="89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2"/>
      <c r="D25" s="89"/>
      <c r="E25" s="89"/>
      <c r="F25" s="89"/>
      <c r="G25" s="89"/>
      <c r="H25" s="89"/>
      <c r="I25" s="89"/>
      <c r="J25" s="89"/>
      <c r="K25" s="89"/>
      <c r="L25" s="89"/>
      <c r="M25" s="2"/>
      <c r="N25" s="89"/>
      <c r="O25" s="89"/>
      <c r="P25" s="89"/>
      <c r="Q25" s="2"/>
      <c r="R25" s="89"/>
      <c r="S25" s="89"/>
      <c r="T25" s="89"/>
      <c r="U25" s="2"/>
      <c r="V25" s="89"/>
      <c r="W25" s="89"/>
      <c r="X25" s="89"/>
      <c r="Y25" s="2"/>
      <c r="Z25" s="89"/>
      <c r="AA25" s="89"/>
      <c r="AB25" s="89"/>
      <c r="AC25" s="2"/>
      <c r="AD25" s="89"/>
      <c r="AE25" s="89"/>
      <c r="AF25" s="89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2"/>
      <c r="D26" s="89"/>
      <c r="E26" s="89"/>
      <c r="F26" s="89"/>
      <c r="G26" s="89"/>
      <c r="H26" s="89"/>
      <c r="I26" s="89"/>
      <c r="J26" s="89"/>
      <c r="K26" s="89"/>
      <c r="L26" s="89"/>
      <c r="M26" s="2"/>
      <c r="N26" s="89"/>
      <c r="O26" s="89"/>
      <c r="P26" s="89"/>
      <c r="Q26" s="2"/>
      <c r="R26" s="89"/>
      <c r="S26" s="89"/>
      <c r="T26" s="89"/>
      <c r="U26" s="2"/>
      <c r="V26" s="89"/>
      <c r="W26" s="89"/>
      <c r="X26" s="89"/>
      <c r="Y26" s="2"/>
      <c r="Z26" s="89"/>
      <c r="AA26" s="89"/>
      <c r="AB26" s="89"/>
      <c r="AC26" s="2"/>
      <c r="AD26" s="89"/>
      <c r="AE26" s="89"/>
      <c r="AF26" s="89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2"/>
      <c r="D27" s="89"/>
      <c r="E27" s="89"/>
      <c r="F27" s="89"/>
      <c r="G27" s="89"/>
      <c r="H27" s="89"/>
      <c r="I27" s="89"/>
      <c r="J27" s="89"/>
      <c r="K27" s="89"/>
      <c r="L27" s="89"/>
      <c r="M27" s="2"/>
      <c r="N27" s="89"/>
      <c r="O27" s="89"/>
      <c r="P27" s="89"/>
      <c r="Q27" s="2"/>
      <c r="R27" s="89"/>
      <c r="S27" s="89"/>
      <c r="T27" s="89"/>
      <c r="U27" s="2"/>
      <c r="V27" s="89"/>
      <c r="W27" s="89"/>
      <c r="X27" s="89"/>
      <c r="Y27" s="2"/>
      <c r="Z27" s="89"/>
      <c r="AA27" s="89"/>
      <c r="AB27" s="89"/>
      <c r="AC27" s="2"/>
      <c r="AD27" s="89"/>
      <c r="AE27" s="89"/>
      <c r="AF27" s="89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89"/>
      <c r="E28" s="89"/>
      <c r="F28" s="89"/>
      <c r="G28" s="89"/>
      <c r="H28" s="89"/>
      <c r="I28" s="89"/>
      <c r="J28" s="89"/>
      <c r="K28" s="89"/>
      <c r="L28" s="89"/>
      <c r="M28" s="2"/>
      <c r="N28" s="89"/>
      <c r="O28" s="89"/>
      <c r="P28" s="89"/>
      <c r="Q28" s="2"/>
      <c r="R28" s="89"/>
      <c r="S28" s="89"/>
      <c r="T28" s="89"/>
      <c r="U28" s="2"/>
      <c r="V28" s="89"/>
      <c r="W28" s="89"/>
      <c r="X28" s="89"/>
      <c r="Y28" s="2"/>
      <c r="Z28" s="89"/>
      <c r="AA28" s="89"/>
      <c r="AB28" s="89"/>
      <c r="AC28" s="2"/>
      <c r="AD28" s="89"/>
      <c r="AE28" s="89"/>
      <c r="AF28" s="89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89"/>
      <c r="E29" s="89"/>
      <c r="F29" s="89"/>
      <c r="G29" s="89"/>
      <c r="H29" s="89"/>
      <c r="I29" s="89"/>
      <c r="J29" s="89"/>
      <c r="K29" s="89"/>
      <c r="L29" s="89"/>
      <c r="M29" s="2"/>
      <c r="N29" s="89"/>
      <c r="O29" s="89"/>
      <c r="P29" s="89"/>
      <c r="Q29" s="2"/>
      <c r="R29" s="89"/>
      <c r="S29" s="89"/>
      <c r="T29" s="89"/>
      <c r="U29" s="2"/>
      <c r="V29" s="89"/>
      <c r="W29" s="89"/>
      <c r="X29" s="89"/>
      <c r="Y29" s="2"/>
      <c r="Z29" s="89"/>
      <c r="AA29" s="89"/>
      <c r="AB29" s="89"/>
      <c r="AC29" s="2"/>
      <c r="AD29" s="89"/>
      <c r="AE29" s="89"/>
      <c r="AF29" s="89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89"/>
      <c r="E30" s="89"/>
      <c r="F30" s="89"/>
      <c r="G30" s="89"/>
      <c r="H30" s="89"/>
      <c r="I30" s="89"/>
      <c r="J30" s="89"/>
      <c r="K30" s="89"/>
      <c r="L30" s="89"/>
      <c r="M30" s="2"/>
      <c r="N30" s="89"/>
      <c r="O30" s="89"/>
      <c r="P30" s="89"/>
      <c r="Q30" s="2"/>
      <c r="R30" s="89"/>
      <c r="S30" s="89"/>
      <c r="T30" s="89"/>
      <c r="U30" s="2"/>
      <c r="V30" s="89"/>
      <c r="W30" s="89"/>
      <c r="X30" s="89"/>
      <c r="Y30" s="2"/>
      <c r="Z30" s="89"/>
      <c r="AA30" s="89"/>
      <c r="AB30" s="89"/>
      <c r="AC30" s="2"/>
      <c r="AD30" s="89"/>
      <c r="AE30" s="89"/>
      <c r="AF30" s="89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89"/>
      <c r="E31" s="89"/>
      <c r="F31" s="89"/>
      <c r="G31" s="89"/>
      <c r="H31" s="89"/>
      <c r="I31" s="89"/>
      <c r="J31" s="89"/>
      <c r="K31" s="89"/>
      <c r="L31" s="89"/>
      <c r="M31" s="2"/>
      <c r="N31" s="89"/>
      <c r="O31" s="89"/>
      <c r="P31" s="89"/>
      <c r="Q31" s="2"/>
      <c r="R31" s="89"/>
      <c r="S31" s="89"/>
      <c r="T31" s="89"/>
      <c r="U31" s="2"/>
      <c r="V31" s="89"/>
      <c r="W31" s="89"/>
      <c r="X31" s="89"/>
      <c r="Y31" s="2"/>
      <c r="Z31" s="89"/>
      <c r="AA31" s="89"/>
      <c r="AB31" s="89"/>
      <c r="AC31" s="2"/>
      <c r="AD31" s="89"/>
      <c r="AE31" s="89"/>
      <c r="AF31" s="89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89"/>
      <c r="E32" s="89"/>
      <c r="F32" s="89"/>
      <c r="G32" s="89"/>
      <c r="H32" s="89"/>
      <c r="I32" s="89"/>
      <c r="J32" s="89"/>
      <c r="K32" s="89"/>
      <c r="L32" s="89"/>
      <c r="M32" s="2"/>
      <c r="N32" s="89"/>
      <c r="O32" s="89"/>
      <c r="P32" s="89"/>
      <c r="Q32" s="2"/>
      <c r="R32" s="89"/>
      <c r="S32" s="89"/>
      <c r="T32" s="89"/>
      <c r="U32" s="2"/>
      <c r="V32" s="89"/>
      <c r="W32" s="89"/>
      <c r="X32" s="89"/>
      <c r="Y32" s="2"/>
      <c r="Z32" s="89"/>
      <c r="AA32" s="89"/>
      <c r="AB32" s="89"/>
      <c r="AC32" s="2"/>
      <c r="AD32" s="89"/>
      <c r="AE32" s="89"/>
      <c r="AF32" s="89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89"/>
      <c r="E33" s="89"/>
      <c r="F33" s="89"/>
      <c r="G33" s="89"/>
      <c r="H33" s="89"/>
      <c r="I33" s="89"/>
      <c r="J33" s="89"/>
      <c r="K33" s="89"/>
      <c r="L33" s="89"/>
      <c r="M33" s="2"/>
      <c r="N33" s="89"/>
      <c r="O33" s="89"/>
      <c r="P33" s="89"/>
      <c r="Q33" s="2"/>
      <c r="R33" s="89"/>
      <c r="S33" s="89"/>
      <c r="T33" s="89"/>
      <c r="U33" s="2"/>
      <c r="V33" s="89"/>
      <c r="W33" s="89"/>
      <c r="X33" s="89"/>
      <c r="Y33" s="2"/>
      <c r="Z33" s="89"/>
      <c r="AA33" s="89"/>
      <c r="AB33" s="89"/>
      <c r="AC33" s="2"/>
      <c r="AD33" s="89"/>
      <c r="AE33" s="89"/>
      <c r="AF33" s="89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89"/>
      <c r="E34" s="89"/>
      <c r="F34" s="89"/>
      <c r="G34" s="89"/>
      <c r="H34" s="89"/>
      <c r="I34" s="89"/>
      <c r="J34" s="89"/>
      <c r="K34" s="89"/>
      <c r="L34" s="89"/>
      <c r="M34" s="2"/>
      <c r="N34" s="89"/>
      <c r="O34" s="89"/>
      <c r="P34" s="89"/>
      <c r="Q34" s="2"/>
      <c r="R34" s="89"/>
      <c r="S34" s="89"/>
      <c r="T34" s="89"/>
      <c r="U34" s="2"/>
      <c r="V34" s="89"/>
      <c r="W34" s="89"/>
      <c r="X34" s="89"/>
      <c r="Y34" s="2"/>
      <c r="Z34" s="89"/>
      <c r="AA34" s="89"/>
      <c r="AB34" s="89"/>
      <c r="AC34" s="2"/>
      <c r="AD34" s="89"/>
      <c r="AE34" s="89"/>
      <c r="AF34" s="89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89"/>
      <c r="E35" s="89"/>
      <c r="F35" s="89"/>
      <c r="G35" s="89"/>
      <c r="H35" s="89"/>
      <c r="I35" s="89"/>
      <c r="J35" s="89"/>
      <c r="K35" s="89"/>
      <c r="L35" s="89"/>
      <c r="M35" s="2"/>
      <c r="N35" s="89"/>
      <c r="O35" s="89"/>
      <c r="P35" s="89"/>
      <c r="Q35" s="2"/>
      <c r="R35" s="89"/>
      <c r="S35" s="89"/>
      <c r="T35" s="89"/>
      <c r="U35" s="2"/>
      <c r="V35" s="89"/>
      <c r="W35" s="89"/>
      <c r="X35" s="89"/>
      <c r="Y35" s="2"/>
      <c r="Z35" s="89"/>
      <c r="AA35" s="89"/>
      <c r="AB35" s="89"/>
      <c r="AC35" s="2"/>
      <c r="AD35" s="89"/>
      <c r="AE35" s="89"/>
      <c r="AF35" s="89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89"/>
      <c r="E36" s="89"/>
      <c r="F36" s="89"/>
      <c r="G36" s="89"/>
      <c r="H36" s="89"/>
      <c r="I36" s="89"/>
      <c r="J36" s="89"/>
      <c r="K36" s="89"/>
      <c r="L36" s="89"/>
      <c r="M36" s="2"/>
      <c r="N36" s="89"/>
      <c r="O36" s="89"/>
      <c r="P36" s="89"/>
      <c r="Q36" s="2"/>
      <c r="R36" s="89"/>
      <c r="S36" s="89"/>
      <c r="T36" s="89"/>
      <c r="U36" s="2"/>
      <c r="V36" s="89"/>
      <c r="W36" s="89"/>
      <c r="X36" s="89"/>
      <c r="Y36" s="2"/>
      <c r="Z36" s="89"/>
      <c r="AA36" s="89"/>
      <c r="AB36" s="89"/>
      <c r="AC36" s="2"/>
      <c r="AD36" s="89"/>
      <c r="AE36" s="89"/>
      <c r="AF36" s="89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89"/>
      <c r="E37" s="89"/>
      <c r="F37" s="89"/>
      <c r="G37" s="89"/>
      <c r="H37" s="89"/>
      <c r="I37" s="89"/>
      <c r="J37" s="89"/>
      <c r="K37" s="89"/>
      <c r="L37" s="89"/>
      <c r="M37" s="2"/>
      <c r="N37" s="89"/>
      <c r="O37" s="89"/>
      <c r="P37" s="89"/>
      <c r="Q37" s="2"/>
      <c r="R37" s="89"/>
      <c r="S37" s="89"/>
      <c r="T37" s="89"/>
      <c r="U37" s="2"/>
      <c r="V37" s="89"/>
      <c r="W37" s="89"/>
      <c r="X37" s="89"/>
      <c r="Y37" s="2"/>
      <c r="Z37" s="89"/>
      <c r="AA37" s="89"/>
      <c r="AB37" s="89"/>
      <c r="AC37" s="2"/>
      <c r="AD37" s="89"/>
      <c r="AE37" s="89"/>
      <c r="AF37" s="89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89"/>
      <c r="E38" s="89"/>
      <c r="F38" s="89"/>
      <c r="G38" s="89"/>
      <c r="H38" s="89"/>
      <c r="I38" s="89"/>
      <c r="J38" s="89"/>
      <c r="K38" s="89"/>
      <c r="L38" s="89"/>
      <c r="M38" s="2"/>
      <c r="N38" s="89"/>
      <c r="O38" s="89"/>
      <c r="P38" s="89"/>
      <c r="Q38" s="2"/>
      <c r="R38" s="89"/>
      <c r="S38" s="89"/>
      <c r="T38" s="89"/>
      <c r="U38" s="2"/>
      <c r="V38" s="89"/>
      <c r="W38" s="89"/>
      <c r="X38" s="89"/>
      <c r="Y38" s="2"/>
      <c r="Z38" s="89"/>
      <c r="AA38" s="89"/>
      <c r="AB38" s="89"/>
      <c r="AC38" s="2"/>
      <c r="AD38" s="89"/>
      <c r="AE38" s="89"/>
      <c r="AF38" s="89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89"/>
      <c r="E39" s="89"/>
      <c r="F39" s="89"/>
      <c r="G39" s="89"/>
      <c r="H39" s="89"/>
      <c r="I39" s="89"/>
      <c r="J39" s="89"/>
      <c r="K39" s="89"/>
      <c r="L39" s="89"/>
      <c r="M39" s="2"/>
      <c r="N39" s="89"/>
      <c r="O39" s="89"/>
      <c r="P39" s="89"/>
      <c r="Q39" s="2"/>
      <c r="R39" s="89"/>
      <c r="S39" s="89"/>
      <c r="T39" s="89"/>
      <c r="U39" s="2"/>
      <c r="V39" s="89"/>
      <c r="W39" s="89"/>
      <c r="X39" s="89"/>
      <c r="Y39" s="2"/>
      <c r="Z39" s="89"/>
      <c r="AA39" s="89"/>
      <c r="AB39" s="89"/>
      <c r="AC39" s="2"/>
      <c r="AD39" s="89"/>
      <c r="AE39" s="89"/>
      <c r="AF39" s="89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89"/>
      <c r="E40" s="89"/>
      <c r="F40" s="89"/>
      <c r="G40" s="89"/>
      <c r="H40" s="89"/>
      <c r="I40" s="89"/>
      <c r="J40" s="89"/>
      <c r="K40" s="89"/>
      <c r="L40" s="89"/>
      <c r="M40" s="2"/>
      <c r="N40" s="89"/>
      <c r="O40" s="89"/>
      <c r="P40" s="89"/>
      <c r="Q40" s="2"/>
      <c r="R40" s="89"/>
      <c r="S40" s="89"/>
      <c r="T40" s="89"/>
      <c r="U40" s="2"/>
      <c r="V40" s="89"/>
      <c r="W40" s="89"/>
      <c r="X40" s="89"/>
      <c r="Y40" s="2"/>
      <c r="Z40" s="89"/>
      <c r="AA40" s="89"/>
      <c r="AB40" s="89"/>
      <c r="AC40" s="2"/>
      <c r="AD40" s="89"/>
      <c r="AE40" s="89"/>
      <c r="AF40" s="89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89"/>
      <c r="E41" s="89"/>
      <c r="F41" s="89"/>
      <c r="G41" s="89"/>
      <c r="H41" s="89"/>
      <c r="I41" s="89"/>
      <c r="J41" s="89"/>
      <c r="K41" s="89"/>
      <c r="L41" s="89"/>
      <c r="M41" s="2"/>
      <c r="N41" s="89"/>
      <c r="O41" s="89"/>
      <c r="P41" s="89"/>
      <c r="Q41" s="2"/>
      <c r="R41" s="89"/>
      <c r="S41" s="89"/>
      <c r="T41" s="89"/>
      <c r="U41" s="2"/>
      <c r="V41" s="89"/>
      <c r="W41" s="89"/>
      <c r="X41" s="89"/>
      <c r="Y41" s="2"/>
      <c r="Z41" s="89"/>
      <c r="AA41" s="89"/>
      <c r="AB41" s="89"/>
      <c r="AC41" s="2"/>
      <c r="AD41" s="89"/>
      <c r="AE41" s="89"/>
      <c r="AF41" s="89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9"/>
      <c r="E42" s="89"/>
      <c r="F42" s="89"/>
      <c r="G42" s="89"/>
      <c r="H42" s="89"/>
      <c r="I42" s="89"/>
      <c r="J42" s="89"/>
      <c r="K42" s="89"/>
      <c r="L42" s="89"/>
      <c r="M42" s="2"/>
      <c r="N42" s="89"/>
      <c r="O42" s="89"/>
      <c r="P42" s="89"/>
      <c r="Q42" s="2"/>
      <c r="R42" s="89"/>
      <c r="S42" s="89"/>
      <c r="T42" s="89"/>
      <c r="U42" s="2"/>
      <c r="V42" s="89"/>
      <c r="W42" s="89"/>
      <c r="X42" s="89"/>
      <c r="Y42" s="2"/>
      <c r="Z42" s="89"/>
      <c r="AA42" s="89"/>
      <c r="AB42" s="89"/>
      <c r="AC42" s="2"/>
      <c r="AD42" s="89"/>
      <c r="AE42" s="89"/>
      <c r="AF42" s="89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9"/>
      <c r="E43" s="89"/>
      <c r="F43" s="89"/>
      <c r="G43" s="89"/>
      <c r="H43" s="89"/>
      <c r="I43" s="89"/>
      <c r="J43" s="89"/>
      <c r="K43" s="89"/>
      <c r="L43" s="89"/>
      <c r="M43" s="2"/>
      <c r="N43" s="89"/>
      <c r="O43" s="89"/>
      <c r="P43" s="89"/>
      <c r="Q43" s="2"/>
      <c r="R43" s="89"/>
      <c r="S43" s="89"/>
      <c r="T43" s="89"/>
      <c r="U43" s="2"/>
      <c r="V43" s="89"/>
      <c r="W43" s="89"/>
      <c r="X43" s="89"/>
      <c r="Y43" s="2"/>
      <c r="Z43" s="89"/>
      <c r="AA43" s="89"/>
      <c r="AB43" s="89"/>
      <c r="AC43" s="2"/>
      <c r="AD43" s="89"/>
      <c r="AE43" s="89"/>
      <c r="AF43" s="89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9"/>
      <c r="E44" s="89"/>
      <c r="F44" s="89"/>
      <c r="G44" s="89"/>
      <c r="H44" s="89"/>
      <c r="I44" s="89"/>
      <c r="J44" s="89"/>
      <c r="K44" s="89"/>
      <c r="L44" s="89"/>
      <c r="M44" s="2"/>
      <c r="N44" s="89"/>
      <c r="O44" s="89"/>
      <c r="P44" s="89"/>
      <c r="Q44" s="2"/>
      <c r="R44" s="89"/>
      <c r="S44" s="89"/>
      <c r="T44" s="89"/>
      <c r="U44" s="2"/>
      <c r="V44" s="89"/>
      <c r="W44" s="89"/>
      <c r="X44" s="89"/>
      <c r="Y44" s="2"/>
      <c r="Z44" s="89"/>
      <c r="AA44" s="89"/>
      <c r="AB44" s="89"/>
      <c r="AC44" s="2"/>
      <c r="AD44" s="89"/>
      <c r="AE44" s="89"/>
      <c r="AF44" s="89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9"/>
      <c r="E45" s="89"/>
      <c r="F45" s="89"/>
      <c r="G45" s="89"/>
      <c r="H45" s="89"/>
      <c r="I45" s="89"/>
      <c r="J45" s="89"/>
      <c r="K45" s="89"/>
      <c r="L45" s="89"/>
      <c r="M45" s="2"/>
      <c r="N45" s="89"/>
      <c r="O45" s="89"/>
      <c r="P45" s="89"/>
      <c r="Q45" s="2"/>
      <c r="R45" s="89"/>
      <c r="S45" s="89"/>
      <c r="T45" s="89"/>
      <c r="U45" s="2"/>
      <c r="V45" s="89"/>
      <c r="W45" s="89"/>
      <c r="X45" s="89"/>
      <c r="Y45" s="2"/>
      <c r="Z45" s="89"/>
      <c r="AA45" s="89"/>
      <c r="AB45" s="89"/>
      <c r="AC45" s="2"/>
      <c r="AD45" s="89"/>
      <c r="AE45" s="89"/>
      <c r="AF45" s="89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9"/>
      <c r="E46" s="89"/>
      <c r="F46" s="89"/>
      <c r="G46" s="89"/>
      <c r="H46" s="89"/>
      <c r="I46" s="89"/>
      <c r="J46" s="89"/>
      <c r="K46" s="89"/>
      <c r="L46" s="89"/>
      <c r="M46" s="2"/>
      <c r="N46" s="89"/>
      <c r="O46" s="89"/>
      <c r="P46" s="89"/>
      <c r="Q46" s="2"/>
      <c r="R46" s="89"/>
      <c r="S46" s="89"/>
      <c r="T46" s="89"/>
      <c r="U46" s="2"/>
      <c r="V46" s="89"/>
      <c r="W46" s="89"/>
      <c r="X46" s="89"/>
      <c r="Y46" s="2"/>
      <c r="Z46" s="89"/>
      <c r="AA46" s="89"/>
      <c r="AB46" s="89"/>
      <c r="AC46" s="2"/>
      <c r="AD46" s="89"/>
      <c r="AE46" s="89"/>
      <c r="AF46" s="89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9"/>
      <c r="E47" s="89"/>
      <c r="F47" s="89"/>
      <c r="G47" s="89"/>
      <c r="H47" s="89"/>
      <c r="I47" s="89"/>
      <c r="J47" s="89"/>
      <c r="K47" s="89"/>
      <c r="L47" s="89"/>
      <c r="M47" s="2"/>
      <c r="N47" s="89"/>
      <c r="O47" s="89"/>
      <c r="P47" s="89"/>
      <c r="Q47" s="2"/>
      <c r="R47" s="89"/>
      <c r="S47" s="89"/>
      <c r="T47" s="89"/>
      <c r="U47" s="2"/>
      <c r="V47" s="89"/>
      <c r="W47" s="89"/>
      <c r="X47" s="89"/>
      <c r="Y47" s="2"/>
      <c r="Z47" s="89"/>
      <c r="AA47" s="89"/>
      <c r="AB47" s="89"/>
      <c r="AC47" s="2"/>
      <c r="AD47" s="89"/>
      <c r="AE47" s="89"/>
      <c r="AF47" s="89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9"/>
      <c r="E48" s="89"/>
      <c r="F48" s="89"/>
      <c r="G48" s="89"/>
      <c r="H48" s="89"/>
      <c r="I48" s="89"/>
      <c r="J48" s="89"/>
      <c r="K48" s="89"/>
      <c r="L48" s="89"/>
      <c r="M48" s="2"/>
      <c r="N48" s="89"/>
      <c r="O48" s="89"/>
      <c r="P48" s="89"/>
      <c r="Q48" s="2"/>
      <c r="R48" s="89"/>
      <c r="S48" s="89"/>
      <c r="T48" s="89"/>
      <c r="U48" s="2"/>
      <c r="V48" s="89"/>
      <c r="W48" s="89"/>
      <c r="X48" s="89"/>
      <c r="Y48" s="2"/>
      <c r="Z48" s="89"/>
      <c r="AA48" s="89"/>
      <c r="AB48" s="89"/>
      <c r="AC48" s="2"/>
      <c r="AD48" s="89"/>
      <c r="AE48" s="89"/>
      <c r="AF48" s="89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9"/>
      <c r="E49" s="89"/>
      <c r="F49" s="89"/>
      <c r="G49" s="89"/>
      <c r="H49" s="89"/>
      <c r="I49" s="89"/>
      <c r="J49" s="89"/>
      <c r="K49" s="89"/>
      <c r="L49" s="89"/>
      <c r="M49" s="2"/>
      <c r="N49" s="89"/>
      <c r="O49" s="89"/>
      <c r="P49" s="89"/>
      <c r="Q49" s="2"/>
      <c r="R49" s="89"/>
      <c r="S49" s="89"/>
      <c r="T49" s="89"/>
      <c r="U49" s="2"/>
      <c r="V49" s="89"/>
      <c r="W49" s="89"/>
      <c r="X49" s="89"/>
      <c r="Y49" s="2"/>
      <c r="Z49" s="89"/>
      <c r="AA49" s="89"/>
      <c r="AB49" s="89"/>
      <c r="AC49" s="2"/>
      <c r="AD49" s="89"/>
      <c r="AE49" s="89"/>
      <c r="AF49" s="89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9"/>
      <c r="E50" s="89"/>
      <c r="F50" s="89"/>
      <c r="G50" s="89"/>
      <c r="H50" s="89"/>
      <c r="I50" s="89"/>
      <c r="J50" s="89"/>
      <c r="K50" s="89"/>
      <c r="L50" s="89"/>
      <c r="M50" s="2"/>
      <c r="N50" s="89"/>
      <c r="O50" s="89"/>
      <c r="P50" s="89"/>
      <c r="Q50" s="2"/>
      <c r="R50" s="89"/>
      <c r="S50" s="89"/>
      <c r="T50" s="89"/>
      <c r="U50" s="2"/>
      <c r="V50" s="89"/>
      <c r="W50" s="89"/>
      <c r="X50" s="89"/>
      <c r="Y50" s="2"/>
      <c r="Z50" s="89"/>
      <c r="AA50" s="89"/>
      <c r="AB50" s="89"/>
      <c r="AC50" s="2"/>
      <c r="AD50" s="89"/>
      <c r="AE50" s="89"/>
      <c r="AF50" s="89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9"/>
      <c r="E51" s="89"/>
      <c r="F51" s="89"/>
      <c r="G51" s="89"/>
      <c r="H51" s="89"/>
      <c r="I51" s="89"/>
      <c r="J51" s="89"/>
      <c r="K51" s="89"/>
      <c r="L51" s="89"/>
      <c r="M51" s="2"/>
      <c r="N51" s="89"/>
      <c r="O51" s="89"/>
      <c r="P51" s="89"/>
      <c r="Q51" s="2"/>
      <c r="R51" s="89"/>
      <c r="S51" s="89"/>
      <c r="T51" s="89"/>
      <c r="U51" s="2"/>
      <c r="V51" s="89"/>
      <c r="W51" s="89"/>
      <c r="X51" s="89"/>
      <c r="Y51" s="2"/>
      <c r="Z51" s="89"/>
      <c r="AA51" s="89"/>
      <c r="AB51" s="89"/>
      <c r="AC51" s="2"/>
      <c r="AD51" s="89"/>
      <c r="AE51" s="89"/>
      <c r="AF51" s="89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9"/>
      <c r="E52" s="89"/>
      <c r="F52" s="89"/>
      <c r="G52" s="89"/>
      <c r="H52" s="89"/>
      <c r="I52" s="89"/>
      <c r="J52" s="89"/>
      <c r="K52" s="89"/>
      <c r="L52" s="89"/>
      <c r="M52" s="2"/>
      <c r="N52" s="89"/>
      <c r="O52" s="89"/>
      <c r="P52" s="89"/>
      <c r="Q52" s="2"/>
      <c r="R52" s="89"/>
      <c r="S52" s="89"/>
      <c r="T52" s="89"/>
      <c r="U52" s="2"/>
      <c r="V52" s="89"/>
      <c r="W52" s="89"/>
      <c r="X52" s="89"/>
      <c r="Y52" s="2"/>
      <c r="Z52" s="89"/>
      <c r="AA52" s="89"/>
      <c r="AB52" s="89"/>
      <c r="AC52" s="2"/>
      <c r="AD52" s="89"/>
      <c r="AE52" s="89"/>
      <c r="AF52" s="89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9"/>
      <c r="E53" s="89"/>
      <c r="F53" s="89"/>
      <c r="G53" s="89"/>
      <c r="H53" s="89"/>
      <c r="I53" s="89"/>
      <c r="J53" s="89"/>
      <c r="K53" s="89"/>
      <c r="L53" s="89"/>
      <c r="M53" s="2"/>
      <c r="N53" s="89"/>
      <c r="O53" s="89"/>
      <c r="P53" s="89"/>
      <c r="Q53" s="2"/>
      <c r="R53" s="89"/>
      <c r="S53" s="89"/>
      <c r="T53" s="89"/>
      <c r="U53" s="2"/>
      <c r="V53" s="89"/>
      <c r="W53" s="89"/>
      <c r="X53" s="89"/>
      <c r="Y53" s="2"/>
      <c r="Z53" s="89"/>
      <c r="AA53" s="89"/>
      <c r="AB53" s="89"/>
      <c r="AC53" s="2"/>
      <c r="AD53" s="89"/>
      <c r="AE53" s="89"/>
      <c r="AF53" s="89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9"/>
      <c r="E54" s="89"/>
      <c r="F54" s="89"/>
      <c r="G54" s="89"/>
      <c r="H54" s="89"/>
      <c r="I54" s="89"/>
      <c r="J54" s="89"/>
      <c r="K54" s="89"/>
      <c r="L54" s="89"/>
      <c r="M54" s="2"/>
      <c r="N54" s="89"/>
      <c r="O54" s="89"/>
      <c r="P54" s="89"/>
      <c r="Q54" s="2"/>
      <c r="R54" s="89"/>
      <c r="S54" s="89"/>
      <c r="T54" s="89"/>
      <c r="U54" s="2"/>
      <c r="V54" s="89"/>
      <c r="W54" s="89"/>
      <c r="X54" s="89"/>
      <c r="Y54" s="2"/>
      <c r="Z54" s="89"/>
      <c r="AA54" s="89"/>
      <c r="AB54" s="89"/>
      <c r="AC54" s="2"/>
      <c r="AD54" s="89"/>
      <c r="AE54" s="89"/>
      <c r="AF54" s="89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9"/>
      <c r="E55" s="89"/>
      <c r="F55" s="89"/>
      <c r="G55" s="89"/>
      <c r="H55" s="89"/>
      <c r="I55" s="89"/>
      <c r="J55" s="89"/>
      <c r="K55" s="89"/>
      <c r="L55" s="89"/>
      <c r="M55" s="2"/>
      <c r="N55" s="89"/>
      <c r="O55" s="89"/>
      <c r="P55" s="89"/>
      <c r="Q55" s="2"/>
      <c r="R55" s="89"/>
      <c r="S55" s="89"/>
      <c r="T55" s="89"/>
      <c r="U55" s="2"/>
      <c r="V55" s="89"/>
      <c r="W55" s="89"/>
      <c r="X55" s="89"/>
      <c r="Y55" s="2"/>
      <c r="Z55" s="89"/>
      <c r="AA55" s="89"/>
      <c r="AB55" s="89"/>
      <c r="AC55" s="2"/>
      <c r="AD55" s="89"/>
      <c r="AE55" s="89"/>
      <c r="AF55" s="89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9"/>
      <c r="E56" s="89"/>
      <c r="F56" s="89"/>
      <c r="G56" s="89"/>
      <c r="H56" s="89"/>
      <c r="I56" s="89"/>
      <c r="J56" s="89"/>
      <c r="K56" s="89"/>
      <c r="L56" s="89"/>
      <c r="M56" s="2"/>
      <c r="N56" s="89"/>
      <c r="O56" s="89"/>
      <c r="P56" s="89"/>
      <c r="Q56" s="2"/>
      <c r="R56" s="89"/>
      <c r="S56" s="89"/>
      <c r="T56" s="89"/>
      <c r="U56" s="2"/>
      <c r="V56" s="89"/>
      <c r="W56" s="89"/>
      <c r="X56" s="89"/>
      <c r="Y56" s="2"/>
      <c r="Z56" s="89"/>
      <c r="AA56" s="89"/>
      <c r="AB56" s="89"/>
      <c r="AC56" s="2"/>
      <c r="AD56" s="89"/>
      <c r="AE56" s="89"/>
      <c r="AF56" s="89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9"/>
      <c r="E57" s="89"/>
      <c r="F57" s="89"/>
      <c r="G57" s="89"/>
      <c r="H57" s="89"/>
      <c r="I57" s="89"/>
      <c r="J57" s="89"/>
      <c r="K57" s="89"/>
      <c r="L57" s="89"/>
      <c r="M57" s="2"/>
      <c r="N57" s="89"/>
      <c r="O57" s="89"/>
      <c r="P57" s="89"/>
      <c r="Q57" s="2"/>
      <c r="R57" s="89"/>
      <c r="S57" s="89"/>
      <c r="T57" s="89"/>
      <c r="U57" s="2"/>
      <c r="V57" s="89"/>
      <c r="W57" s="89"/>
      <c r="X57" s="89"/>
      <c r="Y57" s="2"/>
      <c r="Z57" s="89"/>
      <c r="AA57" s="89"/>
      <c r="AB57" s="89"/>
      <c r="AC57" s="2"/>
      <c r="AD57" s="89"/>
      <c r="AE57" s="89"/>
      <c r="AF57" s="89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9"/>
      <c r="E58" s="89"/>
      <c r="F58" s="89"/>
      <c r="G58" s="89"/>
      <c r="H58" s="89"/>
      <c r="I58" s="89"/>
      <c r="J58" s="89"/>
      <c r="K58" s="89"/>
      <c r="L58" s="89"/>
      <c r="M58" s="2"/>
      <c r="N58" s="89"/>
      <c r="O58" s="89"/>
      <c r="P58" s="89"/>
      <c r="Q58" s="2"/>
      <c r="R58" s="89"/>
      <c r="S58" s="89"/>
      <c r="T58" s="89"/>
      <c r="U58" s="2"/>
      <c r="V58" s="89"/>
      <c r="W58" s="89"/>
      <c r="X58" s="89"/>
      <c r="Y58" s="2"/>
      <c r="Z58" s="89"/>
      <c r="AA58" s="89"/>
      <c r="AB58" s="89"/>
      <c r="AC58" s="2"/>
      <c r="AD58" s="89"/>
      <c r="AE58" s="89"/>
      <c r="AF58" s="89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9"/>
      <c r="E59" s="89"/>
      <c r="F59" s="89"/>
      <c r="G59" s="89"/>
      <c r="H59" s="89"/>
      <c r="I59" s="89"/>
      <c r="J59" s="89"/>
      <c r="K59" s="89"/>
      <c r="L59" s="89"/>
      <c r="M59" s="2"/>
      <c r="N59" s="89"/>
      <c r="O59" s="89"/>
      <c r="P59" s="89"/>
      <c r="Q59" s="2"/>
      <c r="R59" s="89"/>
      <c r="S59" s="89"/>
      <c r="T59" s="89"/>
      <c r="U59" s="2"/>
      <c r="V59" s="89"/>
      <c r="W59" s="89"/>
      <c r="X59" s="89"/>
      <c r="Y59" s="2"/>
      <c r="Z59" s="89"/>
      <c r="AA59" s="89"/>
      <c r="AB59" s="89"/>
      <c r="AC59" s="2"/>
      <c r="AD59" s="89"/>
      <c r="AE59" s="89"/>
      <c r="AF59" s="89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9"/>
      <c r="E60" s="89"/>
      <c r="F60" s="89"/>
      <c r="G60" s="89"/>
      <c r="H60" s="89"/>
      <c r="I60" s="89"/>
      <c r="J60" s="89"/>
      <c r="K60" s="89"/>
      <c r="L60" s="89"/>
      <c r="M60" s="2"/>
      <c r="N60" s="89"/>
      <c r="O60" s="89"/>
      <c r="P60" s="89"/>
      <c r="Q60" s="2"/>
      <c r="R60" s="89"/>
      <c r="S60" s="89"/>
      <c r="T60" s="89"/>
      <c r="U60" s="2"/>
      <c r="V60" s="89"/>
      <c r="W60" s="89"/>
      <c r="X60" s="89"/>
      <c r="Y60" s="2"/>
      <c r="Z60" s="89"/>
      <c r="AA60" s="89"/>
      <c r="AB60" s="89"/>
      <c r="AC60" s="2"/>
      <c r="AD60" s="89"/>
      <c r="AE60" s="89"/>
      <c r="AF60" s="89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9"/>
      <c r="E61" s="89"/>
      <c r="F61" s="89"/>
      <c r="G61" s="89"/>
      <c r="H61" s="89"/>
      <c r="I61" s="89"/>
      <c r="J61" s="89"/>
      <c r="K61" s="89"/>
      <c r="L61" s="89"/>
      <c r="M61" s="2"/>
      <c r="N61" s="89"/>
      <c r="O61" s="89"/>
      <c r="P61" s="89"/>
      <c r="Q61" s="2"/>
      <c r="R61" s="89"/>
      <c r="S61" s="89"/>
      <c r="T61" s="89"/>
      <c r="U61" s="2"/>
      <c r="V61" s="89"/>
      <c r="W61" s="89"/>
      <c r="X61" s="89"/>
      <c r="Y61" s="2"/>
      <c r="Z61" s="89"/>
      <c r="AA61" s="89"/>
      <c r="AB61" s="89"/>
      <c r="AC61" s="2"/>
      <c r="AD61" s="89"/>
      <c r="AE61" s="89"/>
      <c r="AF61" s="89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9"/>
      <c r="E62" s="89"/>
      <c r="F62" s="89"/>
      <c r="G62" s="89"/>
      <c r="H62" s="89"/>
      <c r="I62" s="89"/>
      <c r="J62" s="89"/>
      <c r="K62" s="89"/>
      <c r="L62" s="89"/>
      <c r="M62" s="2"/>
      <c r="N62" s="89"/>
      <c r="O62" s="89"/>
      <c r="P62" s="89"/>
      <c r="Q62" s="2"/>
      <c r="R62" s="89"/>
      <c r="S62" s="89"/>
      <c r="T62" s="89"/>
      <c r="U62" s="2"/>
      <c r="V62" s="89"/>
      <c r="W62" s="89"/>
      <c r="X62" s="89"/>
      <c r="Y62" s="2"/>
      <c r="Z62" s="89"/>
      <c r="AA62" s="89"/>
      <c r="AB62" s="89"/>
      <c r="AC62" s="2"/>
      <c r="AD62" s="89"/>
      <c r="AE62" s="89"/>
      <c r="AF62" s="89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9"/>
      <c r="E63" s="89"/>
      <c r="F63" s="89"/>
      <c r="G63" s="89"/>
      <c r="H63" s="89"/>
      <c r="I63" s="89"/>
      <c r="J63" s="89"/>
      <c r="K63" s="89"/>
      <c r="L63" s="89"/>
      <c r="M63" s="2"/>
      <c r="N63" s="89"/>
      <c r="O63" s="89"/>
      <c r="P63" s="89"/>
      <c r="Q63" s="2"/>
      <c r="R63" s="89"/>
      <c r="S63" s="89"/>
      <c r="T63" s="89"/>
      <c r="U63" s="2"/>
      <c r="V63" s="89"/>
      <c r="W63" s="89"/>
      <c r="X63" s="89"/>
      <c r="Y63" s="2"/>
      <c r="Z63" s="89"/>
      <c r="AA63" s="89"/>
      <c r="AB63" s="89"/>
      <c r="AC63" s="2"/>
      <c r="AD63" s="89"/>
      <c r="AE63" s="89"/>
      <c r="AF63" s="89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9"/>
      <c r="E64" s="89"/>
      <c r="F64" s="89"/>
      <c r="G64" s="89"/>
      <c r="H64" s="89"/>
      <c r="I64" s="89"/>
      <c r="J64" s="89"/>
      <c r="K64" s="89"/>
      <c r="L64" s="89"/>
      <c r="M64" s="2"/>
      <c r="N64" s="89"/>
      <c r="O64" s="89"/>
      <c r="P64" s="89"/>
      <c r="Q64" s="2"/>
      <c r="R64" s="89"/>
      <c r="S64" s="89"/>
      <c r="T64" s="89"/>
      <c r="U64" s="2"/>
      <c r="V64" s="89"/>
      <c r="W64" s="89"/>
      <c r="X64" s="89"/>
      <c r="Y64" s="2"/>
      <c r="Z64" s="89"/>
      <c r="AA64" s="89"/>
      <c r="AB64" s="89"/>
      <c r="AC64" s="2"/>
      <c r="AD64" s="89"/>
      <c r="AE64" s="89"/>
      <c r="AF64" s="89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9"/>
      <c r="E65" s="89"/>
      <c r="F65" s="89"/>
      <c r="G65" s="89"/>
      <c r="H65" s="89"/>
      <c r="I65" s="89"/>
      <c r="J65" s="89"/>
      <c r="K65" s="89"/>
      <c r="L65" s="89"/>
      <c r="M65" s="2"/>
      <c r="N65" s="89"/>
      <c r="O65" s="89"/>
      <c r="P65" s="89"/>
      <c r="Q65" s="2"/>
      <c r="R65" s="89"/>
      <c r="S65" s="89"/>
      <c r="T65" s="89"/>
      <c r="U65" s="2"/>
      <c r="V65" s="89"/>
      <c r="W65" s="89"/>
      <c r="X65" s="89"/>
      <c r="Y65" s="2"/>
      <c r="Z65" s="89"/>
      <c r="AA65" s="89"/>
      <c r="AB65" s="89"/>
      <c r="AC65" s="2"/>
      <c r="AD65" s="89"/>
      <c r="AE65" s="89"/>
      <c r="AF65" s="89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9"/>
      <c r="E66" s="89"/>
      <c r="F66" s="89"/>
      <c r="G66" s="89"/>
      <c r="H66" s="89"/>
      <c r="I66" s="89"/>
      <c r="J66" s="89"/>
      <c r="K66" s="89"/>
      <c r="L66" s="89"/>
      <c r="M66" s="2"/>
      <c r="N66" s="89"/>
      <c r="O66" s="89"/>
      <c r="P66" s="89"/>
      <c r="Q66" s="2"/>
      <c r="R66" s="89"/>
      <c r="S66" s="89"/>
      <c r="T66" s="89"/>
      <c r="U66" s="2"/>
      <c r="V66" s="89"/>
      <c r="W66" s="89"/>
      <c r="X66" s="89"/>
      <c r="Y66" s="2"/>
      <c r="Z66" s="89"/>
      <c r="AA66" s="89"/>
      <c r="AB66" s="89"/>
      <c r="AC66" s="2"/>
      <c r="AD66" s="89"/>
      <c r="AE66" s="89"/>
      <c r="AF66" s="89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9"/>
      <c r="E67" s="89"/>
      <c r="F67" s="89"/>
      <c r="G67" s="89"/>
      <c r="H67" s="89"/>
      <c r="I67" s="89"/>
      <c r="J67" s="89"/>
      <c r="K67" s="89"/>
      <c r="L67" s="89"/>
      <c r="M67" s="2"/>
      <c r="N67" s="89"/>
      <c r="O67" s="89"/>
      <c r="P67" s="89"/>
      <c r="Q67" s="2"/>
      <c r="R67" s="89"/>
      <c r="S67" s="89"/>
      <c r="T67" s="89"/>
      <c r="U67" s="2"/>
      <c r="V67" s="89"/>
      <c r="W67" s="89"/>
      <c r="X67" s="89"/>
      <c r="Y67" s="2"/>
      <c r="Z67" s="89"/>
      <c r="AA67" s="89"/>
      <c r="AB67" s="89"/>
      <c r="AC67" s="2"/>
      <c r="AD67" s="89"/>
      <c r="AE67" s="89"/>
      <c r="AF67" s="89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9"/>
      <c r="E68" s="89"/>
      <c r="F68" s="89"/>
      <c r="G68" s="89"/>
      <c r="H68" s="89"/>
      <c r="I68" s="89"/>
      <c r="J68" s="89"/>
      <c r="K68" s="89"/>
      <c r="L68" s="89"/>
      <c r="M68" s="2"/>
      <c r="N68" s="89"/>
      <c r="O68" s="89"/>
      <c r="P68" s="89"/>
      <c r="Q68" s="2"/>
      <c r="R68" s="89"/>
      <c r="S68" s="89"/>
      <c r="T68" s="89"/>
      <c r="U68" s="2"/>
      <c r="V68" s="89"/>
      <c r="W68" s="89"/>
      <c r="X68" s="89"/>
      <c r="Y68" s="2"/>
      <c r="Z68" s="89"/>
      <c r="AA68" s="89"/>
      <c r="AB68" s="89"/>
      <c r="AC68" s="2"/>
      <c r="AD68" s="89"/>
      <c r="AE68" s="89"/>
      <c r="AF68" s="89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9"/>
      <c r="E69" s="89"/>
      <c r="F69" s="89"/>
      <c r="G69" s="89"/>
      <c r="H69" s="89"/>
      <c r="I69" s="89"/>
      <c r="J69" s="89"/>
      <c r="K69" s="89"/>
      <c r="L69" s="89"/>
      <c r="M69" s="2"/>
      <c r="N69" s="89"/>
      <c r="O69" s="89"/>
      <c r="P69" s="89"/>
      <c r="Q69" s="2"/>
      <c r="R69" s="89"/>
      <c r="S69" s="89"/>
      <c r="T69" s="89"/>
      <c r="U69" s="2"/>
      <c r="V69" s="89"/>
      <c r="W69" s="89"/>
      <c r="X69" s="89"/>
      <c r="Y69" s="2"/>
      <c r="Z69" s="89"/>
      <c r="AA69" s="89"/>
      <c r="AB69" s="89"/>
      <c r="AC69" s="2"/>
      <c r="AD69" s="89"/>
      <c r="AE69" s="89"/>
      <c r="AF69" s="89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9"/>
      <c r="E70" s="89"/>
      <c r="F70" s="89"/>
      <c r="G70" s="89"/>
      <c r="H70" s="89"/>
      <c r="I70" s="89"/>
      <c r="J70" s="89"/>
      <c r="K70" s="89"/>
      <c r="L70" s="89"/>
      <c r="M70" s="2"/>
      <c r="N70" s="89"/>
      <c r="O70" s="89"/>
      <c r="P70" s="89"/>
      <c r="Q70" s="2"/>
      <c r="R70" s="89"/>
      <c r="S70" s="89"/>
      <c r="T70" s="89"/>
      <c r="U70" s="2"/>
      <c r="V70" s="89"/>
      <c r="W70" s="89"/>
      <c r="X70" s="89"/>
      <c r="Y70" s="2"/>
      <c r="Z70" s="89"/>
      <c r="AA70" s="89"/>
      <c r="AB70" s="89"/>
      <c r="AC70" s="2"/>
      <c r="AD70" s="89"/>
      <c r="AE70" s="89"/>
      <c r="AF70" s="89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9"/>
      <c r="E71" s="89"/>
      <c r="F71" s="89"/>
      <c r="G71" s="89"/>
      <c r="H71" s="89"/>
      <c r="I71" s="89"/>
      <c r="J71" s="89"/>
      <c r="K71" s="89"/>
      <c r="L71" s="89"/>
      <c r="M71" s="2"/>
      <c r="N71" s="89"/>
      <c r="O71" s="89"/>
      <c r="P71" s="89"/>
      <c r="Q71" s="2"/>
      <c r="R71" s="89"/>
      <c r="S71" s="89"/>
      <c r="T71" s="89"/>
      <c r="U71" s="2"/>
      <c r="V71" s="89"/>
      <c r="W71" s="89"/>
      <c r="X71" s="89"/>
      <c r="Y71" s="2"/>
      <c r="Z71" s="89"/>
      <c r="AA71" s="89"/>
      <c r="AB71" s="89"/>
      <c r="AC71" s="2"/>
      <c r="AD71" s="89"/>
      <c r="AE71" s="89"/>
      <c r="AF71" s="89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9"/>
      <c r="E72" s="89"/>
      <c r="F72" s="89"/>
      <c r="G72" s="89"/>
      <c r="H72" s="89"/>
      <c r="I72" s="89"/>
      <c r="J72" s="89"/>
      <c r="K72" s="89"/>
      <c r="L72" s="89"/>
      <c r="M72" s="2"/>
      <c r="N72" s="89"/>
      <c r="O72" s="89"/>
      <c r="P72" s="89"/>
      <c r="Q72" s="2"/>
      <c r="R72" s="89"/>
      <c r="S72" s="89"/>
      <c r="T72" s="89"/>
      <c r="U72" s="2"/>
      <c r="V72" s="89"/>
      <c r="W72" s="89"/>
      <c r="X72" s="89"/>
      <c r="Y72" s="2"/>
      <c r="Z72" s="89"/>
      <c r="AA72" s="89"/>
      <c r="AB72" s="89"/>
      <c r="AC72" s="2"/>
      <c r="AD72" s="89"/>
      <c r="AE72" s="89"/>
      <c r="AF72" s="89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9"/>
      <c r="E73" s="89"/>
      <c r="F73" s="89"/>
      <c r="G73" s="89"/>
      <c r="H73" s="89"/>
      <c r="I73" s="89"/>
      <c r="J73" s="89"/>
      <c r="K73" s="89"/>
      <c r="L73" s="89"/>
      <c r="M73" s="2"/>
      <c r="N73" s="89"/>
      <c r="O73" s="89"/>
      <c r="P73" s="89"/>
      <c r="Q73" s="2"/>
      <c r="R73" s="89"/>
      <c r="S73" s="89"/>
      <c r="T73" s="89"/>
      <c r="U73" s="2"/>
      <c r="V73" s="89"/>
      <c r="W73" s="89"/>
      <c r="X73" s="89"/>
      <c r="Y73" s="2"/>
      <c r="Z73" s="89"/>
      <c r="AA73" s="89"/>
      <c r="AB73" s="89"/>
      <c r="AC73" s="2"/>
      <c r="AD73" s="89"/>
      <c r="AE73" s="89"/>
      <c r="AF73" s="89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9"/>
      <c r="E74" s="89"/>
      <c r="F74" s="89"/>
      <c r="G74" s="89"/>
      <c r="H74" s="89"/>
      <c r="I74" s="89"/>
      <c r="J74" s="89"/>
      <c r="K74" s="89"/>
      <c r="L74" s="89"/>
      <c r="M74" s="2"/>
      <c r="N74" s="89"/>
      <c r="O74" s="89"/>
      <c r="P74" s="89"/>
      <c r="Q74" s="2"/>
      <c r="R74" s="89"/>
      <c r="S74" s="89"/>
      <c r="T74" s="89"/>
      <c r="U74" s="2"/>
      <c r="V74" s="89"/>
      <c r="W74" s="89"/>
      <c r="X74" s="89"/>
      <c r="Y74" s="2"/>
      <c r="Z74" s="89"/>
      <c r="AA74" s="89"/>
      <c r="AB74" s="89"/>
      <c r="AC74" s="2"/>
      <c r="AD74" s="89"/>
      <c r="AE74" s="89"/>
      <c r="AF74" s="89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9"/>
      <c r="E75" s="89"/>
      <c r="F75" s="89"/>
      <c r="G75" s="89"/>
      <c r="H75" s="89"/>
      <c r="I75" s="89"/>
      <c r="J75" s="89"/>
      <c r="K75" s="89"/>
      <c r="L75" s="89"/>
      <c r="M75" s="2"/>
      <c r="N75" s="89"/>
      <c r="O75" s="89"/>
      <c r="P75" s="89"/>
      <c r="Q75" s="2"/>
      <c r="R75" s="89"/>
      <c r="S75" s="89"/>
      <c r="T75" s="89"/>
      <c r="U75" s="2"/>
      <c r="V75" s="89"/>
      <c r="W75" s="89"/>
      <c r="X75" s="89"/>
      <c r="Y75" s="2"/>
      <c r="Z75" s="89"/>
      <c r="AA75" s="89"/>
      <c r="AB75" s="89"/>
      <c r="AC75" s="2"/>
      <c r="AD75" s="89"/>
      <c r="AE75" s="89"/>
      <c r="AF75" s="89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9"/>
      <c r="E76" s="89"/>
      <c r="F76" s="89"/>
      <c r="G76" s="89"/>
      <c r="H76" s="89"/>
      <c r="I76" s="89"/>
      <c r="J76" s="89"/>
      <c r="K76" s="89"/>
      <c r="L76" s="89"/>
      <c r="M76" s="2"/>
      <c r="N76" s="89"/>
      <c r="O76" s="89"/>
      <c r="P76" s="89"/>
      <c r="Q76" s="2"/>
      <c r="R76" s="89"/>
      <c r="S76" s="89"/>
      <c r="T76" s="89"/>
      <c r="U76" s="2"/>
      <c r="V76" s="89"/>
      <c r="W76" s="89"/>
      <c r="X76" s="89"/>
      <c r="Y76" s="2"/>
      <c r="Z76" s="89"/>
      <c r="AA76" s="89"/>
      <c r="AB76" s="89"/>
      <c r="AC76" s="2"/>
      <c r="AD76" s="89"/>
      <c r="AE76" s="89"/>
      <c r="AF76" s="89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9"/>
      <c r="E77" s="89"/>
      <c r="F77" s="89"/>
      <c r="G77" s="89"/>
      <c r="H77" s="89"/>
      <c r="I77" s="89"/>
      <c r="J77" s="89"/>
      <c r="K77" s="89"/>
      <c r="L77" s="89"/>
      <c r="M77" s="2"/>
      <c r="N77" s="89"/>
      <c r="O77" s="89"/>
      <c r="P77" s="89"/>
      <c r="Q77" s="2"/>
      <c r="R77" s="89"/>
      <c r="S77" s="89"/>
      <c r="T77" s="89"/>
      <c r="U77" s="2"/>
      <c r="V77" s="89"/>
      <c r="W77" s="89"/>
      <c r="X77" s="89"/>
      <c r="Y77" s="2"/>
      <c r="Z77" s="89"/>
      <c r="AA77" s="89"/>
      <c r="AB77" s="89"/>
      <c r="AC77" s="2"/>
      <c r="AD77" s="89"/>
      <c r="AE77" s="89"/>
      <c r="AF77" s="89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9"/>
      <c r="E78" s="89"/>
      <c r="F78" s="89"/>
      <c r="G78" s="89"/>
      <c r="H78" s="89"/>
      <c r="I78" s="89"/>
      <c r="J78" s="89"/>
      <c r="K78" s="89"/>
      <c r="L78" s="89"/>
      <c r="M78" s="2"/>
      <c r="N78" s="89"/>
      <c r="O78" s="89"/>
      <c r="P78" s="89"/>
      <c r="Q78" s="2"/>
      <c r="R78" s="89"/>
      <c r="S78" s="89"/>
      <c r="T78" s="89"/>
      <c r="U78" s="2"/>
      <c r="V78" s="89"/>
      <c r="W78" s="89"/>
      <c r="X78" s="89"/>
      <c r="Y78" s="2"/>
      <c r="Z78" s="89"/>
      <c r="AA78" s="89"/>
      <c r="AB78" s="89"/>
      <c r="AC78" s="2"/>
      <c r="AD78" s="89"/>
      <c r="AE78" s="89"/>
      <c r="AF78" s="89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9"/>
      <c r="E79" s="89"/>
      <c r="F79" s="89"/>
      <c r="G79" s="89"/>
      <c r="H79" s="89"/>
      <c r="I79" s="89"/>
      <c r="J79" s="89"/>
      <c r="K79" s="89"/>
      <c r="L79" s="89"/>
      <c r="M79" s="2"/>
      <c r="N79" s="89"/>
      <c r="O79" s="89"/>
      <c r="P79" s="89"/>
      <c r="Q79" s="2"/>
      <c r="R79" s="89"/>
      <c r="S79" s="89"/>
      <c r="T79" s="89"/>
      <c r="U79" s="2"/>
      <c r="V79" s="89"/>
      <c r="W79" s="89"/>
      <c r="X79" s="89"/>
      <c r="Y79" s="2"/>
      <c r="Z79" s="89"/>
      <c r="AA79" s="89"/>
      <c r="AB79" s="89"/>
      <c r="AC79" s="2"/>
      <c r="AD79" s="89"/>
      <c r="AE79" s="89"/>
      <c r="AF79" s="89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9"/>
      <c r="E80" s="89"/>
      <c r="F80" s="89"/>
      <c r="G80" s="89"/>
      <c r="H80" s="89"/>
      <c r="I80" s="89"/>
      <c r="J80" s="89"/>
      <c r="K80" s="89"/>
      <c r="L80" s="89"/>
      <c r="M80" s="2"/>
      <c r="N80" s="89"/>
      <c r="O80" s="89"/>
      <c r="P80" s="89"/>
      <c r="Q80" s="2"/>
      <c r="R80" s="89"/>
      <c r="S80" s="89"/>
      <c r="T80" s="89"/>
      <c r="U80" s="2"/>
      <c r="V80" s="89"/>
      <c r="W80" s="89"/>
      <c r="X80" s="89"/>
      <c r="Y80" s="2"/>
      <c r="Z80" s="89"/>
      <c r="AA80" s="89"/>
      <c r="AB80" s="89"/>
      <c r="AC80" s="2"/>
      <c r="AD80" s="89"/>
      <c r="AE80" s="89"/>
      <c r="AF80" s="89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9"/>
      <c r="E81" s="89"/>
      <c r="F81" s="89"/>
      <c r="G81" s="89"/>
      <c r="H81" s="89"/>
      <c r="I81" s="89"/>
      <c r="J81" s="89"/>
      <c r="K81" s="89"/>
      <c r="L81" s="89"/>
      <c r="M81" s="2"/>
      <c r="N81" s="89"/>
      <c r="O81" s="89"/>
      <c r="P81" s="89"/>
      <c r="Q81" s="2"/>
      <c r="R81" s="89"/>
      <c r="S81" s="89"/>
      <c r="T81" s="89"/>
      <c r="U81" s="2"/>
      <c r="V81" s="89"/>
      <c r="W81" s="89"/>
      <c r="X81" s="89"/>
      <c r="Y81" s="2"/>
      <c r="Z81" s="89"/>
      <c r="AA81" s="89"/>
      <c r="AB81" s="89"/>
      <c r="AC81" s="2"/>
      <c r="AD81" s="89"/>
      <c r="AE81" s="89"/>
      <c r="AF81" s="89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656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5"/>
      <c r="B3" s="128" t="s">
        <v>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0" t="s">
        <v>1</v>
      </c>
      <c r="E4" s="120"/>
      <c r="F4" s="120"/>
      <c r="G4" s="120" t="s">
        <v>2</v>
      </c>
      <c r="H4" s="120"/>
      <c r="I4" s="120"/>
      <c r="J4" s="121" t="s">
        <v>3</v>
      </c>
      <c r="K4" s="122"/>
      <c r="L4" s="122"/>
      <c r="M4" s="123"/>
      <c r="N4" s="121" t="s">
        <v>4</v>
      </c>
      <c r="O4" s="124"/>
      <c r="P4" s="124"/>
      <c r="Q4" s="125"/>
      <c r="R4" s="121" t="s">
        <v>5</v>
      </c>
      <c r="S4" s="124"/>
      <c r="T4" s="124"/>
      <c r="U4" s="125"/>
      <c r="V4" s="121" t="s">
        <v>6</v>
      </c>
      <c r="W4" s="126"/>
      <c r="X4" s="126"/>
      <c r="Y4" s="127"/>
      <c r="Z4" s="121" t="s">
        <v>7</v>
      </c>
      <c r="AA4" s="122"/>
      <c r="AB4" s="122"/>
      <c r="AC4" s="123"/>
      <c r="AD4" s="121" t="s">
        <v>8</v>
      </c>
      <c r="AE4" s="122"/>
      <c r="AF4" s="122"/>
      <c r="AG4" s="123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9" t="s">
        <v>35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97</v>
      </c>
      <c r="B9" s="60" t="s">
        <v>485</v>
      </c>
      <c r="C9" s="39" t="s">
        <v>486</v>
      </c>
      <c r="D9" s="77">
        <v>109273043</v>
      </c>
      <c r="E9" s="78">
        <v>133095469</v>
      </c>
      <c r="F9" s="79">
        <f>$D9+$E9</f>
        <v>242368512</v>
      </c>
      <c r="G9" s="77">
        <v>109273043</v>
      </c>
      <c r="H9" s="78">
        <v>133095469</v>
      </c>
      <c r="I9" s="80">
        <f>$G9+$H9</f>
        <v>242368512</v>
      </c>
      <c r="J9" s="77">
        <v>28414186</v>
      </c>
      <c r="K9" s="78">
        <v>25831270</v>
      </c>
      <c r="L9" s="78">
        <f>$J9+$K9</f>
        <v>54245456</v>
      </c>
      <c r="M9" s="40">
        <f>IF($F9=0,0,$L9/$F9)</f>
        <v>0.22381395814320962</v>
      </c>
      <c r="N9" s="105">
        <v>28434722</v>
      </c>
      <c r="O9" s="106">
        <v>47487081</v>
      </c>
      <c r="P9" s="107">
        <f>$N9+$O9</f>
        <v>75921803</v>
      </c>
      <c r="Q9" s="40">
        <f>IF($F9=0,0,$P9/$F9)</f>
        <v>0.3132494496644845</v>
      </c>
      <c r="R9" s="105">
        <v>0</v>
      </c>
      <c r="S9" s="107">
        <v>0</v>
      </c>
      <c r="T9" s="107">
        <f>$R9+$S9</f>
        <v>0</v>
      </c>
      <c r="U9" s="40">
        <f>IF($I9=0,0,$T9/$I9)</f>
        <v>0</v>
      </c>
      <c r="V9" s="105">
        <v>0</v>
      </c>
      <c r="W9" s="107">
        <v>0</v>
      </c>
      <c r="X9" s="107">
        <f>$V9+$W9</f>
        <v>0</v>
      </c>
      <c r="Y9" s="40">
        <f>IF($I9=0,0,$X9/$I9)</f>
        <v>0</v>
      </c>
      <c r="Z9" s="77">
        <f>$J9+$N9</f>
        <v>56848908</v>
      </c>
      <c r="AA9" s="78">
        <f>$K9+$O9</f>
        <v>73318351</v>
      </c>
      <c r="AB9" s="78">
        <f>$Z9+$AA9</f>
        <v>130167259</v>
      </c>
      <c r="AC9" s="40">
        <f>IF($F9=0,0,$AB9/$F9)</f>
        <v>0.5370634078076941</v>
      </c>
      <c r="AD9" s="77">
        <v>27850375</v>
      </c>
      <c r="AE9" s="78">
        <v>35374889</v>
      </c>
      <c r="AF9" s="78">
        <f>$AD9+$AE9</f>
        <v>63225264</v>
      </c>
      <c r="AG9" s="40">
        <f>IF($AI9=0,0,$AK9/$AI9)</f>
        <v>0.7130821319359806</v>
      </c>
      <c r="AH9" s="40">
        <f>IF($AF9=0,0,(($P9/$AF9)-1))</f>
        <v>0.20081432953763545</v>
      </c>
      <c r="AI9" s="12">
        <v>181557403</v>
      </c>
      <c r="AJ9" s="12">
        <v>234740788</v>
      </c>
      <c r="AK9" s="12">
        <v>129465340</v>
      </c>
      <c r="AL9" s="12"/>
    </row>
    <row r="10" spans="1:38" s="13" customFormat="1" ht="12.75">
      <c r="A10" s="29" t="s">
        <v>97</v>
      </c>
      <c r="B10" s="60" t="s">
        <v>487</v>
      </c>
      <c r="C10" s="39" t="s">
        <v>488</v>
      </c>
      <c r="D10" s="77">
        <v>294000528</v>
      </c>
      <c r="E10" s="78">
        <v>128705176</v>
      </c>
      <c r="F10" s="80">
        <f aca="true" t="shared" si="0" ref="F10:F46">$D10+$E10</f>
        <v>422705704</v>
      </c>
      <c r="G10" s="77">
        <v>294000528</v>
      </c>
      <c r="H10" s="78">
        <v>128705176</v>
      </c>
      <c r="I10" s="80">
        <f aca="true" t="shared" si="1" ref="I10:I46">$G10+$H10</f>
        <v>422705704</v>
      </c>
      <c r="J10" s="77">
        <v>67856762</v>
      </c>
      <c r="K10" s="78">
        <v>29828292</v>
      </c>
      <c r="L10" s="78">
        <f aca="true" t="shared" si="2" ref="L10:L46">$J10+$K10</f>
        <v>97685054</v>
      </c>
      <c r="M10" s="40">
        <f aca="true" t="shared" si="3" ref="M10:M46">IF($F10=0,0,$L10/$F10)</f>
        <v>0.23109471453926725</v>
      </c>
      <c r="N10" s="105">
        <v>59927882</v>
      </c>
      <c r="O10" s="106">
        <v>22777515</v>
      </c>
      <c r="P10" s="107">
        <f aca="true" t="shared" si="4" ref="P10:P46">$N10+$O10</f>
        <v>82705397</v>
      </c>
      <c r="Q10" s="40">
        <f aca="true" t="shared" si="5" ref="Q10:Q46">IF($F10=0,0,$P10/$F10)</f>
        <v>0.19565715867415878</v>
      </c>
      <c r="R10" s="105">
        <v>0</v>
      </c>
      <c r="S10" s="107">
        <v>0</v>
      </c>
      <c r="T10" s="107">
        <f aca="true" t="shared" si="6" ref="T10:T46">$R10+$S10</f>
        <v>0</v>
      </c>
      <c r="U10" s="40">
        <f aca="true" t="shared" si="7" ref="U10:U46">IF($I10=0,0,$T10/$I10)</f>
        <v>0</v>
      </c>
      <c r="V10" s="105">
        <v>0</v>
      </c>
      <c r="W10" s="107">
        <v>0</v>
      </c>
      <c r="X10" s="107">
        <f aca="true" t="shared" si="8" ref="X10:X46">$V10+$W10</f>
        <v>0</v>
      </c>
      <c r="Y10" s="40">
        <f aca="true" t="shared" si="9" ref="Y10:Y46">IF($I10=0,0,$X10/$I10)</f>
        <v>0</v>
      </c>
      <c r="Z10" s="77">
        <f aca="true" t="shared" si="10" ref="Z10:Z46">$J10+$N10</f>
        <v>127784644</v>
      </c>
      <c r="AA10" s="78">
        <f aca="true" t="shared" si="11" ref="AA10:AA46">$K10+$O10</f>
        <v>52605807</v>
      </c>
      <c r="AB10" s="78">
        <f aca="true" t="shared" si="12" ref="AB10:AB46">$Z10+$AA10</f>
        <v>180390451</v>
      </c>
      <c r="AC10" s="40">
        <f aca="true" t="shared" si="13" ref="AC10:AC46">IF($F10=0,0,$AB10/$F10)</f>
        <v>0.42675187321342606</v>
      </c>
      <c r="AD10" s="77">
        <v>63067412</v>
      </c>
      <c r="AE10" s="78">
        <v>25051320</v>
      </c>
      <c r="AF10" s="78">
        <f aca="true" t="shared" si="14" ref="AF10:AF46">$AD10+$AE10</f>
        <v>88118732</v>
      </c>
      <c r="AG10" s="40">
        <f aca="true" t="shared" si="15" ref="AG10:AG46">IF($AI10=0,0,$AK10/$AI10)</f>
        <v>0.38837720315227414</v>
      </c>
      <c r="AH10" s="40">
        <f aca="true" t="shared" si="16" ref="AH10:AH46">IF($AF10=0,0,(($P10/$AF10)-1))</f>
        <v>-0.061432284341086496</v>
      </c>
      <c r="AI10" s="12">
        <v>413849288</v>
      </c>
      <c r="AJ10" s="12">
        <v>413947121</v>
      </c>
      <c r="AK10" s="12">
        <v>160729629</v>
      </c>
      <c r="AL10" s="12"/>
    </row>
    <row r="11" spans="1:38" s="13" customFormat="1" ht="12.75">
      <c r="A11" s="29" t="s">
        <v>97</v>
      </c>
      <c r="B11" s="60" t="s">
        <v>489</v>
      </c>
      <c r="C11" s="39" t="s">
        <v>490</v>
      </c>
      <c r="D11" s="77">
        <v>367294597</v>
      </c>
      <c r="E11" s="78">
        <v>352352000</v>
      </c>
      <c r="F11" s="79">
        <f t="shared" si="0"/>
        <v>719646597</v>
      </c>
      <c r="G11" s="77">
        <v>367294597</v>
      </c>
      <c r="H11" s="78">
        <v>352352000</v>
      </c>
      <c r="I11" s="80">
        <f t="shared" si="1"/>
        <v>719646597</v>
      </c>
      <c r="J11" s="77">
        <v>88577519</v>
      </c>
      <c r="K11" s="78">
        <v>15698638</v>
      </c>
      <c r="L11" s="78">
        <f t="shared" si="2"/>
        <v>104276157</v>
      </c>
      <c r="M11" s="40">
        <f t="shared" si="3"/>
        <v>0.14489911775404393</v>
      </c>
      <c r="N11" s="105">
        <v>25361387</v>
      </c>
      <c r="O11" s="106">
        <v>5949464</v>
      </c>
      <c r="P11" s="107">
        <f t="shared" si="4"/>
        <v>31310851</v>
      </c>
      <c r="Q11" s="40">
        <f t="shared" si="5"/>
        <v>0.043508648731927516</v>
      </c>
      <c r="R11" s="105">
        <v>0</v>
      </c>
      <c r="S11" s="107">
        <v>0</v>
      </c>
      <c r="T11" s="107">
        <f t="shared" si="6"/>
        <v>0</v>
      </c>
      <c r="U11" s="40">
        <f t="shared" si="7"/>
        <v>0</v>
      </c>
      <c r="V11" s="105">
        <v>0</v>
      </c>
      <c r="W11" s="107">
        <v>0</v>
      </c>
      <c r="X11" s="107">
        <f t="shared" si="8"/>
        <v>0</v>
      </c>
      <c r="Y11" s="40">
        <f t="shared" si="9"/>
        <v>0</v>
      </c>
      <c r="Z11" s="77">
        <f t="shared" si="10"/>
        <v>113938906</v>
      </c>
      <c r="AA11" s="78">
        <f t="shared" si="11"/>
        <v>21648102</v>
      </c>
      <c r="AB11" s="78">
        <f t="shared" si="12"/>
        <v>135587008</v>
      </c>
      <c r="AC11" s="40">
        <f t="shared" si="13"/>
        <v>0.18840776648597143</v>
      </c>
      <c r="AD11" s="77">
        <v>53922810</v>
      </c>
      <c r="AE11" s="78">
        <v>28699539</v>
      </c>
      <c r="AF11" s="78">
        <f t="shared" si="14"/>
        <v>82622349</v>
      </c>
      <c r="AG11" s="40">
        <f t="shared" si="15"/>
        <v>0.36348428216619194</v>
      </c>
      <c r="AH11" s="40">
        <f t="shared" si="16"/>
        <v>-0.6210365430302641</v>
      </c>
      <c r="AI11" s="12">
        <v>394725035</v>
      </c>
      <c r="AJ11" s="12">
        <v>402533437</v>
      </c>
      <c r="AK11" s="12">
        <v>143476346</v>
      </c>
      <c r="AL11" s="12"/>
    </row>
    <row r="12" spans="1:38" s="13" customFormat="1" ht="12.75">
      <c r="A12" s="29" t="s">
        <v>116</v>
      </c>
      <c r="B12" s="60" t="s">
        <v>491</v>
      </c>
      <c r="C12" s="39" t="s">
        <v>492</v>
      </c>
      <c r="D12" s="77">
        <v>100140402</v>
      </c>
      <c r="E12" s="78">
        <v>1</v>
      </c>
      <c r="F12" s="79">
        <f t="shared" si="0"/>
        <v>100140403</v>
      </c>
      <c r="G12" s="77">
        <v>100140402</v>
      </c>
      <c r="H12" s="78">
        <v>1</v>
      </c>
      <c r="I12" s="80">
        <f t="shared" si="1"/>
        <v>100140403</v>
      </c>
      <c r="J12" s="77">
        <v>19566253</v>
      </c>
      <c r="K12" s="78">
        <v>404886</v>
      </c>
      <c r="L12" s="78">
        <f t="shared" si="2"/>
        <v>19971139</v>
      </c>
      <c r="M12" s="40">
        <f t="shared" si="3"/>
        <v>0.19943138235623037</v>
      </c>
      <c r="N12" s="105">
        <v>22934615</v>
      </c>
      <c r="O12" s="106">
        <v>285319</v>
      </c>
      <c r="P12" s="107">
        <f t="shared" si="4"/>
        <v>23219934</v>
      </c>
      <c r="Q12" s="40">
        <f t="shared" si="5"/>
        <v>0.2318737822535026</v>
      </c>
      <c r="R12" s="105">
        <v>0</v>
      </c>
      <c r="S12" s="107">
        <v>0</v>
      </c>
      <c r="T12" s="107">
        <f t="shared" si="6"/>
        <v>0</v>
      </c>
      <c r="U12" s="40">
        <f t="shared" si="7"/>
        <v>0</v>
      </c>
      <c r="V12" s="105">
        <v>0</v>
      </c>
      <c r="W12" s="107">
        <v>0</v>
      </c>
      <c r="X12" s="107">
        <f t="shared" si="8"/>
        <v>0</v>
      </c>
      <c r="Y12" s="40">
        <f t="shared" si="9"/>
        <v>0</v>
      </c>
      <c r="Z12" s="77">
        <f t="shared" si="10"/>
        <v>42500868</v>
      </c>
      <c r="AA12" s="78">
        <f t="shared" si="11"/>
        <v>690205</v>
      </c>
      <c r="AB12" s="78">
        <f t="shared" si="12"/>
        <v>43191073</v>
      </c>
      <c r="AC12" s="40">
        <f t="shared" si="13"/>
        <v>0.431305164609733</v>
      </c>
      <c r="AD12" s="77">
        <v>23366959</v>
      </c>
      <c r="AE12" s="78">
        <v>206550</v>
      </c>
      <c r="AF12" s="78">
        <f t="shared" si="14"/>
        <v>23573509</v>
      </c>
      <c r="AG12" s="40">
        <f t="shared" si="15"/>
        <v>0.4790802997434214</v>
      </c>
      <c r="AH12" s="40">
        <f t="shared" si="16"/>
        <v>-0.014998827709527651</v>
      </c>
      <c r="AI12" s="12">
        <v>82710339</v>
      </c>
      <c r="AJ12" s="12">
        <v>92936992</v>
      </c>
      <c r="AK12" s="12">
        <v>39624894</v>
      </c>
      <c r="AL12" s="12"/>
    </row>
    <row r="13" spans="1:38" s="57" customFormat="1" ht="12.75">
      <c r="A13" s="61"/>
      <c r="B13" s="62" t="s">
        <v>493</v>
      </c>
      <c r="C13" s="32"/>
      <c r="D13" s="81">
        <f>SUM(D9:D12)</f>
        <v>870708570</v>
      </c>
      <c r="E13" s="82">
        <f>SUM(E9:E12)</f>
        <v>614152646</v>
      </c>
      <c r="F13" s="90">
        <f t="shared" si="0"/>
        <v>1484861216</v>
      </c>
      <c r="G13" s="81">
        <f>SUM(G9:G12)</f>
        <v>870708570</v>
      </c>
      <c r="H13" s="82">
        <f>SUM(H9:H12)</f>
        <v>614152646</v>
      </c>
      <c r="I13" s="83">
        <f t="shared" si="1"/>
        <v>1484861216</v>
      </c>
      <c r="J13" s="81">
        <f>SUM(J9:J12)</f>
        <v>204414720</v>
      </c>
      <c r="K13" s="82">
        <f>SUM(K9:K12)</f>
        <v>71763086</v>
      </c>
      <c r="L13" s="82">
        <f t="shared" si="2"/>
        <v>276177806</v>
      </c>
      <c r="M13" s="44">
        <f t="shared" si="3"/>
        <v>0.18599570318361658</v>
      </c>
      <c r="N13" s="111">
        <f>SUM(N9:N12)</f>
        <v>136658606</v>
      </c>
      <c r="O13" s="112">
        <f>SUM(O9:O12)</f>
        <v>76499379</v>
      </c>
      <c r="P13" s="113">
        <f t="shared" si="4"/>
        <v>213157985</v>
      </c>
      <c r="Q13" s="44">
        <f t="shared" si="5"/>
        <v>0.1435541468139471</v>
      </c>
      <c r="R13" s="111">
        <f>SUM(R9:R12)</f>
        <v>0</v>
      </c>
      <c r="S13" s="113">
        <f>SUM(S9:S12)</f>
        <v>0</v>
      </c>
      <c r="T13" s="113">
        <f t="shared" si="6"/>
        <v>0</v>
      </c>
      <c r="U13" s="44">
        <f t="shared" si="7"/>
        <v>0</v>
      </c>
      <c r="V13" s="111">
        <f>SUM(V9:V12)</f>
        <v>0</v>
      </c>
      <c r="W13" s="113">
        <f>SUM(W9:W12)</f>
        <v>0</v>
      </c>
      <c r="X13" s="113">
        <f t="shared" si="8"/>
        <v>0</v>
      </c>
      <c r="Y13" s="44">
        <f t="shared" si="9"/>
        <v>0</v>
      </c>
      <c r="Z13" s="81">
        <f t="shared" si="10"/>
        <v>341073326</v>
      </c>
      <c r="AA13" s="82">
        <f t="shared" si="11"/>
        <v>148262465</v>
      </c>
      <c r="AB13" s="82">
        <f t="shared" si="12"/>
        <v>489335791</v>
      </c>
      <c r="AC13" s="44">
        <f t="shared" si="13"/>
        <v>0.3295498499975637</v>
      </c>
      <c r="AD13" s="81">
        <f>SUM(AD9:AD12)</f>
        <v>168207556</v>
      </c>
      <c r="AE13" s="82">
        <f>SUM(AE9:AE12)</f>
        <v>89332298</v>
      </c>
      <c r="AF13" s="82">
        <f t="shared" si="14"/>
        <v>257539854</v>
      </c>
      <c r="AG13" s="44">
        <f t="shared" si="15"/>
        <v>0.44116112188423556</v>
      </c>
      <c r="AH13" s="44">
        <f t="shared" si="16"/>
        <v>-0.17233010080063182</v>
      </c>
      <c r="AI13" s="63">
        <f>SUM(AI9:AI12)</f>
        <v>1072842065</v>
      </c>
      <c r="AJ13" s="63">
        <f>SUM(AJ9:AJ12)</f>
        <v>1144158338</v>
      </c>
      <c r="AK13" s="63">
        <f>SUM(AK9:AK12)</f>
        <v>473296209</v>
      </c>
      <c r="AL13" s="63"/>
    </row>
    <row r="14" spans="1:38" s="13" customFormat="1" ht="12.75">
      <c r="A14" s="29" t="s">
        <v>97</v>
      </c>
      <c r="B14" s="60" t="s">
        <v>494</v>
      </c>
      <c r="C14" s="39" t="s">
        <v>495</v>
      </c>
      <c r="D14" s="77">
        <v>75166285</v>
      </c>
      <c r="E14" s="78">
        <v>19618000</v>
      </c>
      <c r="F14" s="79">
        <f t="shared" si="0"/>
        <v>94784285</v>
      </c>
      <c r="G14" s="77">
        <v>75166285</v>
      </c>
      <c r="H14" s="78">
        <v>19618000</v>
      </c>
      <c r="I14" s="80">
        <f t="shared" si="1"/>
        <v>94784285</v>
      </c>
      <c r="J14" s="77">
        <v>9290646</v>
      </c>
      <c r="K14" s="78">
        <v>1907526</v>
      </c>
      <c r="L14" s="78">
        <f t="shared" si="2"/>
        <v>11198172</v>
      </c>
      <c r="M14" s="40">
        <f t="shared" si="3"/>
        <v>0.11814376191158693</v>
      </c>
      <c r="N14" s="105">
        <v>8832055</v>
      </c>
      <c r="O14" s="106">
        <v>1371848</v>
      </c>
      <c r="P14" s="107">
        <f t="shared" si="4"/>
        <v>10203903</v>
      </c>
      <c r="Q14" s="40">
        <f t="shared" si="5"/>
        <v>0.10765395339533342</v>
      </c>
      <c r="R14" s="105">
        <v>0</v>
      </c>
      <c r="S14" s="107">
        <v>0</v>
      </c>
      <c r="T14" s="107">
        <f t="shared" si="6"/>
        <v>0</v>
      </c>
      <c r="U14" s="40">
        <f t="shared" si="7"/>
        <v>0</v>
      </c>
      <c r="V14" s="105">
        <v>0</v>
      </c>
      <c r="W14" s="107">
        <v>0</v>
      </c>
      <c r="X14" s="107">
        <f t="shared" si="8"/>
        <v>0</v>
      </c>
      <c r="Y14" s="40">
        <f t="shared" si="9"/>
        <v>0</v>
      </c>
      <c r="Z14" s="77">
        <f t="shared" si="10"/>
        <v>18122701</v>
      </c>
      <c r="AA14" s="78">
        <f t="shared" si="11"/>
        <v>3279374</v>
      </c>
      <c r="AB14" s="78">
        <f t="shared" si="12"/>
        <v>21402075</v>
      </c>
      <c r="AC14" s="40">
        <f t="shared" si="13"/>
        <v>0.22579771530692033</v>
      </c>
      <c r="AD14" s="77">
        <v>12265646</v>
      </c>
      <c r="AE14" s="78">
        <v>45649</v>
      </c>
      <c r="AF14" s="78">
        <f t="shared" si="14"/>
        <v>12311295</v>
      </c>
      <c r="AG14" s="40">
        <f t="shared" si="15"/>
        <v>0.21534442870476764</v>
      </c>
      <c r="AH14" s="40">
        <f t="shared" si="16"/>
        <v>-0.17117549372344665</v>
      </c>
      <c r="AI14" s="12">
        <v>87368023</v>
      </c>
      <c r="AJ14" s="12">
        <v>104986919</v>
      </c>
      <c r="AK14" s="12">
        <v>18814217</v>
      </c>
      <c r="AL14" s="12"/>
    </row>
    <row r="15" spans="1:38" s="13" customFormat="1" ht="12.75">
      <c r="A15" s="29" t="s">
        <v>97</v>
      </c>
      <c r="B15" s="60" t="s">
        <v>496</v>
      </c>
      <c r="C15" s="39" t="s">
        <v>497</v>
      </c>
      <c r="D15" s="77">
        <v>209794963</v>
      </c>
      <c r="E15" s="78">
        <v>16979000</v>
      </c>
      <c r="F15" s="79">
        <f t="shared" si="0"/>
        <v>226773963</v>
      </c>
      <c r="G15" s="77">
        <v>209794963</v>
      </c>
      <c r="H15" s="78">
        <v>16979000</v>
      </c>
      <c r="I15" s="80">
        <f t="shared" si="1"/>
        <v>226773963</v>
      </c>
      <c r="J15" s="77">
        <v>53245841</v>
      </c>
      <c r="K15" s="78">
        <v>547428</v>
      </c>
      <c r="L15" s="78">
        <f t="shared" si="2"/>
        <v>53793269</v>
      </c>
      <c r="M15" s="40">
        <f t="shared" si="3"/>
        <v>0.2372109579440564</v>
      </c>
      <c r="N15" s="105">
        <v>60892962</v>
      </c>
      <c r="O15" s="106">
        <v>3461094</v>
      </c>
      <c r="P15" s="107">
        <f t="shared" si="4"/>
        <v>64354056</v>
      </c>
      <c r="Q15" s="40">
        <f t="shared" si="5"/>
        <v>0.2837806207937549</v>
      </c>
      <c r="R15" s="105">
        <v>0</v>
      </c>
      <c r="S15" s="107">
        <v>0</v>
      </c>
      <c r="T15" s="107">
        <f t="shared" si="6"/>
        <v>0</v>
      </c>
      <c r="U15" s="40">
        <f t="shared" si="7"/>
        <v>0</v>
      </c>
      <c r="V15" s="105">
        <v>0</v>
      </c>
      <c r="W15" s="107">
        <v>0</v>
      </c>
      <c r="X15" s="107">
        <f t="shared" si="8"/>
        <v>0</v>
      </c>
      <c r="Y15" s="40">
        <f t="shared" si="9"/>
        <v>0</v>
      </c>
      <c r="Z15" s="77">
        <f t="shared" si="10"/>
        <v>114138803</v>
      </c>
      <c r="AA15" s="78">
        <f t="shared" si="11"/>
        <v>4008522</v>
      </c>
      <c r="AB15" s="78">
        <f t="shared" si="12"/>
        <v>118147325</v>
      </c>
      <c r="AC15" s="40">
        <f t="shared" si="13"/>
        <v>0.5209915787378113</v>
      </c>
      <c r="AD15" s="77">
        <v>51105257</v>
      </c>
      <c r="AE15" s="78">
        <v>14944070</v>
      </c>
      <c r="AF15" s="78">
        <f t="shared" si="14"/>
        <v>66049327</v>
      </c>
      <c r="AG15" s="40">
        <f t="shared" si="15"/>
        <v>0.5356469328849011</v>
      </c>
      <c r="AH15" s="40">
        <f t="shared" si="16"/>
        <v>-0.025666741464299814</v>
      </c>
      <c r="AI15" s="12">
        <v>241326695</v>
      </c>
      <c r="AJ15" s="12">
        <v>241326695</v>
      </c>
      <c r="AK15" s="12">
        <v>129265904</v>
      </c>
      <c r="AL15" s="12"/>
    </row>
    <row r="16" spans="1:38" s="13" customFormat="1" ht="12.75">
      <c r="A16" s="29" t="s">
        <v>97</v>
      </c>
      <c r="B16" s="60" t="s">
        <v>498</v>
      </c>
      <c r="C16" s="39" t="s">
        <v>499</v>
      </c>
      <c r="D16" s="77">
        <v>37244000</v>
      </c>
      <c r="E16" s="78">
        <v>9129000</v>
      </c>
      <c r="F16" s="79">
        <f t="shared" si="0"/>
        <v>46373000</v>
      </c>
      <c r="G16" s="77">
        <v>37244000</v>
      </c>
      <c r="H16" s="78">
        <v>9129000</v>
      </c>
      <c r="I16" s="80">
        <f t="shared" si="1"/>
        <v>46373000</v>
      </c>
      <c r="J16" s="77">
        <v>6821281</v>
      </c>
      <c r="K16" s="78">
        <v>4524086</v>
      </c>
      <c r="L16" s="78">
        <f t="shared" si="2"/>
        <v>11345367</v>
      </c>
      <c r="M16" s="40">
        <f t="shared" si="3"/>
        <v>0.24465458348608027</v>
      </c>
      <c r="N16" s="105">
        <v>11513948</v>
      </c>
      <c r="O16" s="106">
        <v>2217911</v>
      </c>
      <c r="P16" s="107">
        <f t="shared" si="4"/>
        <v>13731859</v>
      </c>
      <c r="Q16" s="40">
        <f t="shared" si="5"/>
        <v>0.2961175468483816</v>
      </c>
      <c r="R16" s="105">
        <v>0</v>
      </c>
      <c r="S16" s="107">
        <v>0</v>
      </c>
      <c r="T16" s="107">
        <f t="shared" si="6"/>
        <v>0</v>
      </c>
      <c r="U16" s="40">
        <f t="shared" si="7"/>
        <v>0</v>
      </c>
      <c r="V16" s="105">
        <v>0</v>
      </c>
      <c r="W16" s="107">
        <v>0</v>
      </c>
      <c r="X16" s="107">
        <f t="shared" si="8"/>
        <v>0</v>
      </c>
      <c r="Y16" s="40">
        <f t="shared" si="9"/>
        <v>0</v>
      </c>
      <c r="Z16" s="77">
        <f t="shared" si="10"/>
        <v>18335229</v>
      </c>
      <c r="AA16" s="78">
        <f t="shared" si="11"/>
        <v>6741997</v>
      </c>
      <c r="AB16" s="78">
        <f t="shared" si="12"/>
        <v>25077226</v>
      </c>
      <c r="AC16" s="40">
        <f t="shared" si="13"/>
        <v>0.5407721303344618</v>
      </c>
      <c r="AD16" s="77">
        <v>7533127</v>
      </c>
      <c r="AE16" s="78">
        <v>816304</v>
      </c>
      <c r="AF16" s="78">
        <f t="shared" si="14"/>
        <v>8349431</v>
      </c>
      <c r="AG16" s="40">
        <f t="shared" si="15"/>
        <v>0.38581973141588244</v>
      </c>
      <c r="AH16" s="40">
        <f t="shared" si="16"/>
        <v>0.6446460842661015</v>
      </c>
      <c r="AI16" s="12">
        <v>47285000</v>
      </c>
      <c r="AJ16" s="12">
        <v>47116000</v>
      </c>
      <c r="AK16" s="12">
        <v>18243486</v>
      </c>
      <c r="AL16" s="12"/>
    </row>
    <row r="17" spans="1:38" s="13" customFormat="1" ht="12.75">
      <c r="A17" s="29" t="s">
        <v>97</v>
      </c>
      <c r="B17" s="60" t="s">
        <v>500</v>
      </c>
      <c r="C17" s="39" t="s">
        <v>501</v>
      </c>
      <c r="D17" s="77">
        <v>79691958</v>
      </c>
      <c r="E17" s="78">
        <v>19368000</v>
      </c>
      <c r="F17" s="79">
        <f t="shared" si="0"/>
        <v>99059958</v>
      </c>
      <c r="G17" s="77">
        <v>79691958</v>
      </c>
      <c r="H17" s="78">
        <v>19368000</v>
      </c>
      <c r="I17" s="80">
        <f t="shared" si="1"/>
        <v>99059958</v>
      </c>
      <c r="J17" s="77">
        <v>14706323</v>
      </c>
      <c r="K17" s="78">
        <v>6956577</v>
      </c>
      <c r="L17" s="78">
        <f t="shared" si="2"/>
        <v>21662900</v>
      </c>
      <c r="M17" s="40">
        <f t="shared" si="3"/>
        <v>0.2186847282935452</v>
      </c>
      <c r="N17" s="105">
        <v>15382032</v>
      </c>
      <c r="O17" s="106">
        <v>8278786</v>
      </c>
      <c r="P17" s="107">
        <f t="shared" si="4"/>
        <v>23660818</v>
      </c>
      <c r="Q17" s="40">
        <f t="shared" si="5"/>
        <v>0.23885350324901208</v>
      </c>
      <c r="R17" s="105">
        <v>0</v>
      </c>
      <c r="S17" s="107">
        <v>0</v>
      </c>
      <c r="T17" s="107">
        <f t="shared" si="6"/>
        <v>0</v>
      </c>
      <c r="U17" s="40">
        <f t="shared" si="7"/>
        <v>0</v>
      </c>
      <c r="V17" s="105">
        <v>0</v>
      </c>
      <c r="W17" s="107">
        <v>0</v>
      </c>
      <c r="X17" s="107">
        <f t="shared" si="8"/>
        <v>0</v>
      </c>
      <c r="Y17" s="40">
        <f t="shared" si="9"/>
        <v>0</v>
      </c>
      <c r="Z17" s="77">
        <f t="shared" si="10"/>
        <v>30088355</v>
      </c>
      <c r="AA17" s="78">
        <f t="shared" si="11"/>
        <v>15235363</v>
      </c>
      <c r="AB17" s="78">
        <f t="shared" si="12"/>
        <v>45323718</v>
      </c>
      <c r="AC17" s="40">
        <f t="shared" si="13"/>
        <v>0.4575382315425573</v>
      </c>
      <c r="AD17" s="77">
        <v>14515816</v>
      </c>
      <c r="AE17" s="78">
        <v>12139215</v>
      </c>
      <c r="AF17" s="78">
        <f t="shared" si="14"/>
        <v>26655031</v>
      </c>
      <c r="AG17" s="40">
        <f t="shared" si="15"/>
        <v>0.42825219769084405</v>
      </c>
      <c r="AH17" s="40">
        <f t="shared" si="16"/>
        <v>-0.11233200216499462</v>
      </c>
      <c r="AI17" s="12">
        <v>95774390</v>
      </c>
      <c r="AJ17" s="12">
        <v>102998284</v>
      </c>
      <c r="AK17" s="12">
        <v>41015593</v>
      </c>
      <c r="AL17" s="12"/>
    </row>
    <row r="18" spans="1:38" s="13" customFormat="1" ht="12.75">
      <c r="A18" s="29" t="s">
        <v>97</v>
      </c>
      <c r="B18" s="60" t="s">
        <v>502</v>
      </c>
      <c r="C18" s="39" t="s">
        <v>503</v>
      </c>
      <c r="D18" s="77">
        <v>53087250</v>
      </c>
      <c r="E18" s="78">
        <v>10490000</v>
      </c>
      <c r="F18" s="79">
        <f t="shared" si="0"/>
        <v>63577250</v>
      </c>
      <c r="G18" s="77">
        <v>53087250</v>
      </c>
      <c r="H18" s="78">
        <v>10490000</v>
      </c>
      <c r="I18" s="80">
        <f t="shared" si="1"/>
        <v>63577250</v>
      </c>
      <c r="J18" s="77">
        <v>9592938</v>
      </c>
      <c r="K18" s="78">
        <v>2476338</v>
      </c>
      <c r="L18" s="78">
        <f t="shared" si="2"/>
        <v>12069276</v>
      </c>
      <c r="M18" s="40">
        <f t="shared" si="3"/>
        <v>0.18983639588060194</v>
      </c>
      <c r="N18" s="105">
        <v>9821666</v>
      </c>
      <c r="O18" s="106">
        <v>5386923</v>
      </c>
      <c r="P18" s="107">
        <f t="shared" si="4"/>
        <v>15208589</v>
      </c>
      <c r="Q18" s="40">
        <f t="shared" si="5"/>
        <v>0.239214325879147</v>
      </c>
      <c r="R18" s="105">
        <v>0</v>
      </c>
      <c r="S18" s="107">
        <v>0</v>
      </c>
      <c r="T18" s="107">
        <f t="shared" si="6"/>
        <v>0</v>
      </c>
      <c r="U18" s="40">
        <f t="shared" si="7"/>
        <v>0</v>
      </c>
      <c r="V18" s="105">
        <v>0</v>
      </c>
      <c r="W18" s="107">
        <v>0</v>
      </c>
      <c r="X18" s="107">
        <f t="shared" si="8"/>
        <v>0</v>
      </c>
      <c r="Y18" s="40">
        <f t="shared" si="9"/>
        <v>0</v>
      </c>
      <c r="Z18" s="77">
        <f t="shared" si="10"/>
        <v>19414604</v>
      </c>
      <c r="AA18" s="78">
        <f t="shared" si="11"/>
        <v>7863261</v>
      </c>
      <c r="AB18" s="78">
        <f t="shared" si="12"/>
        <v>27277865</v>
      </c>
      <c r="AC18" s="40">
        <f t="shared" si="13"/>
        <v>0.42905072175974895</v>
      </c>
      <c r="AD18" s="77">
        <v>9675165</v>
      </c>
      <c r="AE18" s="78">
        <v>5555540</v>
      </c>
      <c r="AF18" s="78">
        <f t="shared" si="14"/>
        <v>15230705</v>
      </c>
      <c r="AG18" s="40">
        <f t="shared" si="15"/>
        <v>0.3445553289284372</v>
      </c>
      <c r="AH18" s="40">
        <f t="shared" si="16"/>
        <v>-0.0014520667296753498</v>
      </c>
      <c r="AI18" s="12">
        <v>66316963</v>
      </c>
      <c r="AJ18" s="12">
        <v>57809612</v>
      </c>
      <c r="AK18" s="12">
        <v>22849863</v>
      </c>
      <c r="AL18" s="12"/>
    </row>
    <row r="19" spans="1:38" s="13" customFormat="1" ht="12.75">
      <c r="A19" s="29" t="s">
        <v>97</v>
      </c>
      <c r="B19" s="60" t="s">
        <v>504</v>
      </c>
      <c r="C19" s="39" t="s">
        <v>505</v>
      </c>
      <c r="D19" s="77">
        <v>48985790</v>
      </c>
      <c r="E19" s="78">
        <v>19987440</v>
      </c>
      <c r="F19" s="79">
        <f t="shared" si="0"/>
        <v>68973230</v>
      </c>
      <c r="G19" s="77">
        <v>48985790</v>
      </c>
      <c r="H19" s="78">
        <v>19987440</v>
      </c>
      <c r="I19" s="80">
        <f t="shared" si="1"/>
        <v>68973230</v>
      </c>
      <c r="J19" s="77">
        <v>7433131</v>
      </c>
      <c r="K19" s="78">
        <v>5943040</v>
      </c>
      <c r="L19" s="78">
        <f t="shared" si="2"/>
        <v>13376171</v>
      </c>
      <c r="M19" s="40">
        <f t="shared" si="3"/>
        <v>0.19393279102631558</v>
      </c>
      <c r="N19" s="105">
        <v>9242212</v>
      </c>
      <c r="O19" s="106">
        <v>5304941</v>
      </c>
      <c r="P19" s="107">
        <f t="shared" si="4"/>
        <v>14547153</v>
      </c>
      <c r="Q19" s="40">
        <f t="shared" si="5"/>
        <v>0.21091013136545875</v>
      </c>
      <c r="R19" s="105">
        <v>0</v>
      </c>
      <c r="S19" s="107">
        <v>0</v>
      </c>
      <c r="T19" s="107">
        <f t="shared" si="6"/>
        <v>0</v>
      </c>
      <c r="U19" s="40">
        <f t="shared" si="7"/>
        <v>0</v>
      </c>
      <c r="V19" s="105">
        <v>0</v>
      </c>
      <c r="W19" s="107">
        <v>0</v>
      </c>
      <c r="X19" s="107">
        <f t="shared" si="8"/>
        <v>0</v>
      </c>
      <c r="Y19" s="40">
        <f t="shared" si="9"/>
        <v>0</v>
      </c>
      <c r="Z19" s="77">
        <f t="shared" si="10"/>
        <v>16675343</v>
      </c>
      <c r="AA19" s="78">
        <f t="shared" si="11"/>
        <v>11247981</v>
      </c>
      <c r="AB19" s="78">
        <f t="shared" si="12"/>
        <v>27923324</v>
      </c>
      <c r="AC19" s="40">
        <f t="shared" si="13"/>
        <v>0.40484292239177433</v>
      </c>
      <c r="AD19" s="77">
        <v>9220791</v>
      </c>
      <c r="AE19" s="78">
        <v>1051428</v>
      </c>
      <c r="AF19" s="78">
        <f t="shared" si="14"/>
        <v>10272219</v>
      </c>
      <c r="AG19" s="40">
        <f t="shared" si="15"/>
        <v>0.2785716241845715</v>
      </c>
      <c r="AH19" s="40">
        <f t="shared" si="16"/>
        <v>0.4161646086400612</v>
      </c>
      <c r="AI19" s="12">
        <v>66092550</v>
      </c>
      <c r="AJ19" s="12">
        <v>80335220</v>
      </c>
      <c r="AK19" s="12">
        <v>18411509</v>
      </c>
      <c r="AL19" s="12"/>
    </row>
    <row r="20" spans="1:38" s="13" customFormat="1" ht="12.75">
      <c r="A20" s="29" t="s">
        <v>116</v>
      </c>
      <c r="B20" s="60" t="s">
        <v>506</v>
      </c>
      <c r="C20" s="39" t="s">
        <v>507</v>
      </c>
      <c r="D20" s="77">
        <v>99649530</v>
      </c>
      <c r="E20" s="78">
        <v>1154000</v>
      </c>
      <c r="F20" s="79">
        <f t="shared" si="0"/>
        <v>100803530</v>
      </c>
      <c r="G20" s="77">
        <v>99649530</v>
      </c>
      <c r="H20" s="78">
        <v>1154000</v>
      </c>
      <c r="I20" s="80">
        <f t="shared" si="1"/>
        <v>100803530</v>
      </c>
      <c r="J20" s="77">
        <v>14523247</v>
      </c>
      <c r="K20" s="78">
        <v>4704</v>
      </c>
      <c r="L20" s="78">
        <f t="shared" si="2"/>
        <v>14527951</v>
      </c>
      <c r="M20" s="40">
        <f t="shared" si="3"/>
        <v>0.1441214509055387</v>
      </c>
      <c r="N20" s="105">
        <v>21190805</v>
      </c>
      <c r="O20" s="106">
        <v>148988</v>
      </c>
      <c r="P20" s="107">
        <f t="shared" si="4"/>
        <v>21339793</v>
      </c>
      <c r="Q20" s="40">
        <f t="shared" si="5"/>
        <v>0.21169688204371415</v>
      </c>
      <c r="R20" s="105">
        <v>0</v>
      </c>
      <c r="S20" s="107">
        <v>0</v>
      </c>
      <c r="T20" s="107">
        <f t="shared" si="6"/>
        <v>0</v>
      </c>
      <c r="U20" s="40">
        <f t="shared" si="7"/>
        <v>0</v>
      </c>
      <c r="V20" s="105">
        <v>0</v>
      </c>
      <c r="W20" s="107">
        <v>0</v>
      </c>
      <c r="X20" s="107">
        <f t="shared" si="8"/>
        <v>0</v>
      </c>
      <c r="Y20" s="40">
        <f t="shared" si="9"/>
        <v>0</v>
      </c>
      <c r="Z20" s="77">
        <f t="shared" si="10"/>
        <v>35714052</v>
      </c>
      <c r="AA20" s="78">
        <f t="shared" si="11"/>
        <v>153692</v>
      </c>
      <c r="AB20" s="78">
        <f t="shared" si="12"/>
        <v>35867744</v>
      </c>
      <c r="AC20" s="40">
        <f t="shared" si="13"/>
        <v>0.35581833294925286</v>
      </c>
      <c r="AD20" s="77">
        <v>18917076</v>
      </c>
      <c r="AE20" s="78">
        <v>105824</v>
      </c>
      <c r="AF20" s="78">
        <f t="shared" si="14"/>
        <v>19022900</v>
      </c>
      <c r="AG20" s="40">
        <f t="shared" si="15"/>
        <v>0.33471801664006345</v>
      </c>
      <c r="AH20" s="40">
        <f t="shared" si="16"/>
        <v>0.1217949418858324</v>
      </c>
      <c r="AI20" s="12">
        <v>93363346</v>
      </c>
      <c r="AJ20" s="12">
        <v>90133161</v>
      </c>
      <c r="AK20" s="12">
        <v>31250394</v>
      </c>
      <c r="AL20" s="12"/>
    </row>
    <row r="21" spans="1:38" s="57" customFormat="1" ht="12.75">
      <c r="A21" s="61"/>
      <c r="B21" s="62" t="s">
        <v>508</v>
      </c>
      <c r="C21" s="32"/>
      <c r="D21" s="81">
        <f>SUM(D14:D20)</f>
        <v>603619776</v>
      </c>
      <c r="E21" s="82">
        <f>SUM(E14:E20)</f>
        <v>96725440</v>
      </c>
      <c r="F21" s="83">
        <f t="shared" si="0"/>
        <v>700345216</v>
      </c>
      <c r="G21" s="81">
        <f>SUM(G14:G20)</f>
        <v>603619776</v>
      </c>
      <c r="H21" s="82">
        <f>SUM(H14:H20)</f>
        <v>96725440</v>
      </c>
      <c r="I21" s="83">
        <f t="shared" si="1"/>
        <v>700345216</v>
      </c>
      <c r="J21" s="81">
        <f>SUM(J14:J20)</f>
        <v>115613407</v>
      </c>
      <c r="K21" s="82">
        <f>SUM(K14:K20)</f>
        <v>22359699</v>
      </c>
      <c r="L21" s="82">
        <f t="shared" si="2"/>
        <v>137973106</v>
      </c>
      <c r="M21" s="44">
        <f t="shared" si="3"/>
        <v>0.19700727990694236</v>
      </c>
      <c r="N21" s="111">
        <f>SUM(N14:N20)</f>
        <v>136875680</v>
      </c>
      <c r="O21" s="112">
        <f>SUM(O14:O20)</f>
        <v>26170491</v>
      </c>
      <c r="P21" s="113">
        <f t="shared" si="4"/>
        <v>163046171</v>
      </c>
      <c r="Q21" s="44">
        <f t="shared" si="5"/>
        <v>0.2328082883627494</v>
      </c>
      <c r="R21" s="111">
        <f>SUM(R14:R20)</f>
        <v>0</v>
      </c>
      <c r="S21" s="113">
        <f>SUM(S14:S20)</f>
        <v>0</v>
      </c>
      <c r="T21" s="113">
        <f t="shared" si="6"/>
        <v>0</v>
      </c>
      <c r="U21" s="44">
        <f t="shared" si="7"/>
        <v>0</v>
      </c>
      <c r="V21" s="111">
        <f>SUM(V14:V20)</f>
        <v>0</v>
      </c>
      <c r="W21" s="113">
        <f>SUM(W14:W20)</f>
        <v>0</v>
      </c>
      <c r="X21" s="113">
        <f t="shared" si="8"/>
        <v>0</v>
      </c>
      <c r="Y21" s="44">
        <f t="shared" si="9"/>
        <v>0</v>
      </c>
      <c r="Z21" s="81">
        <f t="shared" si="10"/>
        <v>252489087</v>
      </c>
      <c r="AA21" s="82">
        <f t="shared" si="11"/>
        <v>48530190</v>
      </c>
      <c r="AB21" s="82">
        <f t="shared" si="12"/>
        <v>301019277</v>
      </c>
      <c r="AC21" s="44">
        <f t="shared" si="13"/>
        <v>0.42981556826969175</v>
      </c>
      <c r="AD21" s="81">
        <f>SUM(AD14:AD20)</f>
        <v>123232878</v>
      </c>
      <c r="AE21" s="82">
        <f>SUM(AE14:AE20)</f>
        <v>34658030</v>
      </c>
      <c r="AF21" s="82">
        <f t="shared" si="14"/>
        <v>157890908</v>
      </c>
      <c r="AG21" s="44">
        <f t="shared" si="15"/>
        <v>0.4012045114235705</v>
      </c>
      <c r="AH21" s="44">
        <f t="shared" si="16"/>
        <v>0.03265079075990873</v>
      </c>
      <c r="AI21" s="63">
        <f>SUM(AI14:AI20)</f>
        <v>697526967</v>
      </c>
      <c r="AJ21" s="63">
        <f>SUM(AJ14:AJ20)</f>
        <v>724705891</v>
      </c>
      <c r="AK21" s="63">
        <f>SUM(AK14:AK20)</f>
        <v>279850966</v>
      </c>
      <c r="AL21" s="63"/>
    </row>
    <row r="22" spans="1:38" s="13" customFormat="1" ht="12.75">
      <c r="A22" s="29" t="s">
        <v>97</v>
      </c>
      <c r="B22" s="60" t="s">
        <v>509</v>
      </c>
      <c r="C22" s="39" t="s">
        <v>510</v>
      </c>
      <c r="D22" s="77">
        <v>87598000</v>
      </c>
      <c r="E22" s="78">
        <v>11155000</v>
      </c>
      <c r="F22" s="79">
        <f t="shared" si="0"/>
        <v>98753000</v>
      </c>
      <c r="G22" s="77">
        <v>87598000</v>
      </c>
      <c r="H22" s="78">
        <v>11155000</v>
      </c>
      <c r="I22" s="80">
        <f t="shared" si="1"/>
        <v>98753000</v>
      </c>
      <c r="J22" s="77">
        <v>11516194</v>
      </c>
      <c r="K22" s="78">
        <v>0</v>
      </c>
      <c r="L22" s="78">
        <f t="shared" si="2"/>
        <v>11516194</v>
      </c>
      <c r="M22" s="40">
        <f t="shared" si="3"/>
        <v>0.11661614330703877</v>
      </c>
      <c r="N22" s="105">
        <v>4391217</v>
      </c>
      <c r="O22" s="106">
        <v>0</v>
      </c>
      <c r="P22" s="107">
        <f t="shared" si="4"/>
        <v>4391217</v>
      </c>
      <c r="Q22" s="40">
        <f t="shared" si="5"/>
        <v>0.04446666936700657</v>
      </c>
      <c r="R22" s="105">
        <v>0</v>
      </c>
      <c r="S22" s="107">
        <v>0</v>
      </c>
      <c r="T22" s="107">
        <f t="shared" si="6"/>
        <v>0</v>
      </c>
      <c r="U22" s="40">
        <f t="shared" si="7"/>
        <v>0</v>
      </c>
      <c r="V22" s="105">
        <v>0</v>
      </c>
      <c r="W22" s="107">
        <v>0</v>
      </c>
      <c r="X22" s="107">
        <f t="shared" si="8"/>
        <v>0</v>
      </c>
      <c r="Y22" s="40">
        <f t="shared" si="9"/>
        <v>0</v>
      </c>
      <c r="Z22" s="77">
        <f t="shared" si="10"/>
        <v>15907411</v>
      </c>
      <c r="AA22" s="78">
        <f t="shared" si="11"/>
        <v>0</v>
      </c>
      <c r="AB22" s="78">
        <f t="shared" si="12"/>
        <v>15907411</v>
      </c>
      <c r="AC22" s="40">
        <f t="shared" si="13"/>
        <v>0.16108281267404534</v>
      </c>
      <c r="AD22" s="77">
        <v>16933011</v>
      </c>
      <c r="AE22" s="78">
        <v>42000</v>
      </c>
      <c r="AF22" s="78">
        <f t="shared" si="14"/>
        <v>16975011</v>
      </c>
      <c r="AG22" s="40">
        <f t="shared" si="15"/>
        <v>0.31334093291941106</v>
      </c>
      <c r="AH22" s="40">
        <f t="shared" si="16"/>
        <v>-0.7413128627722244</v>
      </c>
      <c r="AI22" s="12">
        <v>101110770</v>
      </c>
      <c r="AJ22" s="12">
        <v>101110770</v>
      </c>
      <c r="AK22" s="12">
        <v>31682143</v>
      </c>
      <c r="AL22" s="12"/>
    </row>
    <row r="23" spans="1:38" s="13" customFormat="1" ht="12.75">
      <c r="A23" s="29" t="s">
        <v>97</v>
      </c>
      <c r="B23" s="60" t="s">
        <v>511</v>
      </c>
      <c r="C23" s="39" t="s">
        <v>512</v>
      </c>
      <c r="D23" s="77">
        <v>126028781</v>
      </c>
      <c r="E23" s="78">
        <v>40550000</v>
      </c>
      <c r="F23" s="79">
        <f t="shared" si="0"/>
        <v>166578781</v>
      </c>
      <c r="G23" s="77">
        <v>126028781</v>
      </c>
      <c r="H23" s="78">
        <v>40550000</v>
      </c>
      <c r="I23" s="80">
        <f t="shared" si="1"/>
        <v>166578781</v>
      </c>
      <c r="J23" s="77">
        <v>29762358</v>
      </c>
      <c r="K23" s="78">
        <v>2817610</v>
      </c>
      <c r="L23" s="78">
        <f t="shared" si="2"/>
        <v>32579968</v>
      </c>
      <c r="M23" s="40">
        <f t="shared" si="3"/>
        <v>0.19558294162327913</v>
      </c>
      <c r="N23" s="105">
        <v>29217700</v>
      </c>
      <c r="O23" s="106">
        <v>11076749</v>
      </c>
      <c r="P23" s="107">
        <f t="shared" si="4"/>
        <v>40294449</v>
      </c>
      <c r="Q23" s="40">
        <f t="shared" si="5"/>
        <v>0.24189424822360778</v>
      </c>
      <c r="R23" s="105">
        <v>0</v>
      </c>
      <c r="S23" s="107">
        <v>0</v>
      </c>
      <c r="T23" s="107">
        <f t="shared" si="6"/>
        <v>0</v>
      </c>
      <c r="U23" s="40">
        <f t="shared" si="7"/>
        <v>0</v>
      </c>
      <c r="V23" s="105">
        <v>0</v>
      </c>
      <c r="W23" s="107">
        <v>0</v>
      </c>
      <c r="X23" s="107">
        <f t="shared" si="8"/>
        <v>0</v>
      </c>
      <c r="Y23" s="40">
        <f t="shared" si="9"/>
        <v>0</v>
      </c>
      <c r="Z23" s="77">
        <f t="shared" si="10"/>
        <v>58980058</v>
      </c>
      <c r="AA23" s="78">
        <f t="shared" si="11"/>
        <v>13894359</v>
      </c>
      <c r="AB23" s="78">
        <f t="shared" si="12"/>
        <v>72874417</v>
      </c>
      <c r="AC23" s="40">
        <f t="shared" si="13"/>
        <v>0.43747718984688694</v>
      </c>
      <c r="AD23" s="77">
        <v>26627105</v>
      </c>
      <c r="AE23" s="78">
        <v>9701453</v>
      </c>
      <c r="AF23" s="78">
        <f t="shared" si="14"/>
        <v>36328558</v>
      </c>
      <c r="AG23" s="40">
        <f t="shared" si="15"/>
        <v>0.38367111993208564</v>
      </c>
      <c r="AH23" s="40">
        <f t="shared" si="16"/>
        <v>0.10916731129267498</v>
      </c>
      <c r="AI23" s="12">
        <v>187715213</v>
      </c>
      <c r="AJ23" s="12">
        <v>186046746</v>
      </c>
      <c r="AK23" s="12">
        <v>72020906</v>
      </c>
      <c r="AL23" s="12"/>
    </row>
    <row r="24" spans="1:38" s="13" customFormat="1" ht="12.75">
      <c r="A24" s="29" t="s">
        <v>97</v>
      </c>
      <c r="B24" s="60" t="s">
        <v>513</v>
      </c>
      <c r="C24" s="39" t="s">
        <v>514</v>
      </c>
      <c r="D24" s="77">
        <v>201667192</v>
      </c>
      <c r="E24" s="78">
        <v>40589000</v>
      </c>
      <c r="F24" s="79">
        <f t="shared" si="0"/>
        <v>242256192</v>
      </c>
      <c r="G24" s="77">
        <v>201667192</v>
      </c>
      <c r="H24" s="78">
        <v>40589000</v>
      </c>
      <c r="I24" s="80">
        <f t="shared" si="1"/>
        <v>242256192</v>
      </c>
      <c r="J24" s="77">
        <v>44476155</v>
      </c>
      <c r="K24" s="78">
        <v>3345935</v>
      </c>
      <c r="L24" s="78">
        <f t="shared" si="2"/>
        <v>47822090</v>
      </c>
      <c r="M24" s="40">
        <f t="shared" si="3"/>
        <v>0.1974029625628723</v>
      </c>
      <c r="N24" s="105">
        <v>38495167</v>
      </c>
      <c r="O24" s="106">
        <v>3164934</v>
      </c>
      <c r="P24" s="107">
        <f t="shared" si="4"/>
        <v>41660101</v>
      </c>
      <c r="Q24" s="40">
        <f t="shared" si="5"/>
        <v>0.1719671256122114</v>
      </c>
      <c r="R24" s="105">
        <v>0</v>
      </c>
      <c r="S24" s="107">
        <v>0</v>
      </c>
      <c r="T24" s="107">
        <f t="shared" si="6"/>
        <v>0</v>
      </c>
      <c r="U24" s="40">
        <f t="shared" si="7"/>
        <v>0</v>
      </c>
      <c r="V24" s="105">
        <v>0</v>
      </c>
      <c r="W24" s="107">
        <v>0</v>
      </c>
      <c r="X24" s="107">
        <f t="shared" si="8"/>
        <v>0</v>
      </c>
      <c r="Y24" s="40">
        <f t="shared" si="9"/>
        <v>0</v>
      </c>
      <c r="Z24" s="77">
        <f t="shared" si="10"/>
        <v>82971322</v>
      </c>
      <c r="AA24" s="78">
        <f t="shared" si="11"/>
        <v>6510869</v>
      </c>
      <c r="AB24" s="78">
        <f t="shared" si="12"/>
        <v>89482191</v>
      </c>
      <c r="AC24" s="40">
        <f t="shared" si="13"/>
        <v>0.36937008817508366</v>
      </c>
      <c r="AD24" s="77">
        <v>36646557</v>
      </c>
      <c r="AE24" s="78">
        <v>2181621</v>
      </c>
      <c r="AF24" s="78">
        <f t="shared" si="14"/>
        <v>38828178</v>
      </c>
      <c r="AG24" s="40">
        <f t="shared" si="15"/>
        <v>0.36082516127619085</v>
      </c>
      <c r="AH24" s="40">
        <f t="shared" si="16"/>
        <v>0.07293473827177777</v>
      </c>
      <c r="AI24" s="12">
        <v>230047441</v>
      </c>
      <c r="AJ24" s="12">
        <v>204528150</v>
      </c>
      <c r="AK24" s="12">
        <v>83006905</v>
      </c>
      <c r="AL24" s="12"/>
    </row>
    <row r="25" spans="1:38" s="13" customFormat="1" ht="12.75">
      <c r="A25" s="29" t="s">
        <v>97</v>
      </c>
      <c r="B25" s="60" t="s">
        <v>515</v>
      </c>
      <c r="C25" s="39" t="s">
        <v>516</v>
      </c>
      <c r="D25" s="77">
        <v>53779001</v>
      </c>
      <c r="E25" s="78">
        <v>19848000</v>
      </c>
      <c r="F25" s="79">
        <f t="shared" si="0"/>
        <v>73627001</v>
      </c>
      <c r="G25" s="77">
        <v>53779001</v>
      </c>
      <c r="H25" s="78">
        <v>19848000</v>
      </c>
      <c r="I25" s="80">
        <f t="shared" si="1"/>
        <v>73627001</v>
      </c>
      <c r="J25" s="77">
        <v>11885126</v>
      </c>
      <c r="K25" s="78">
        <v>3303039</v>
      </c>
      <c r="L25" s="78">
        <f t="shared" si="2"/>
        <v>15188165</v>
      </c>
      <c r="M25" s="40">
        <f t="shared" si="3"/>
        <v>0.20628525939824713</v>
      </c>
      <c r="N25" s="105">
        <v>11609988</v>
      </c>
      <c r="O25" s="106">
        <v>692790</v>
      </c>
      <c r="P25" s="107">
        <f t="shared" si="4"/>
        <v>12302778</v>
      </c>
      <c r="Q25" s="40">
        <f t="shared" si="5"/>
        <v>0.16709600870474134</v>
      </c>
      <c r="R25" s="105">
        <v>0</v>
      </c>
      <c r="S25" s="107">
        <v>0</v>
      </c>
      <c r="T25" s="107">
        <f t="shared" si="6"/>
        <v>0</v>
      </c>
      <c r="U25" s="40">
        <f t="shared" si="7"/>
        <v>0</v>
      </c>
      <c r="V25" s="105">
        <v>0</v>
      </c>
      <c r="W25" s="107">
        <v>0</v>
      </c>
      <c r="X25" s="107">
        <f t="shared" si="8"/>
        <v>0</v>
      </c>
      <c r="Y25" s="40">
        <f t="shared" si="9"/>
        <v>0</v>
      </c>
      <c r="Z25" s="77">
        <f t="shared" si="10"/>
        <v>23495114</v>
      </c>
      <c r="AA25" s="78">
        <f t="shared" si="11"/>
        <v>3995829</v>
      </c>
      <c r="AB25" s="78">
        <f t="shared" si="12"/>
        <v>27490943</v>
      </c>
      <c r="AC25" s="40">
        <f t="shared" si="13"/>
        <v>0.3733812681029885</v>
      </c>
      <c r="AD25" s="77">
        <v>9177139</v>
      </c>
      <c r="AE25" s="78">
        <v>408295</v>
      </c>
      <c r="AF25" s="78">
        <f t="shared" si="14"/>
        <v>9585434</v>
      </c>
      <c r="AG25" s="40">
        <f t="shared" si="15"/>
        <v>0.40428125336109544</v>
      </c>
      <c r="AH25" s="40">
        <f t="shared" si="16"/>
        <v>0.2834867988241325</v>
      </c>
      <c r="AI25" s="12">
        <v>54074632</v>
      </c>
      <c r="AJ25" s="12">
        <v>54074632</v>
      </c>
      <c r="AK25" s="12">
        <v>21861360</v>
      </c>
      <c r="AL25" s="12"/>
    </row>
    <row r="26" spans="1:38" s="13" customFormat="1" ht="12.75">
      <c r="A26" s="29" t="s">
        <v>97</v>
      </c>
      <c r="B26" s="60" t="s">
        <v>517</v>
      </c>
      <c r="C26" s="39" t="s">
        <v>518</v>
      </c>
      <c r="D26" s="77">
        <v>40335100</v>
      </c>
      <c r="E26" s="78">
        <v>7741000</v>
      </c>
      <c r="F26" s="79">
        <f t="shared" si="0"/>
        <v>48076100</v>
      </c>
      <c r="G26" s="77">
        <v>40335100</v>
      </c>
      <c r="H26" s="78">
        <v>7741000</v>
      </c>
      <c r="I26" s="80">
        <f t="shared" si="1"/>
        <v>48076100</v>
      </c>
      <c r="J26" s="77">
        <v>7807811</v>
      </c>
      <c r="K26" s="78">
        <v>6426980</v>
      </c>
      <c r="L26" s="78">
        <f t="shared" si="2"/>
        <v>14234791</v>
      </c>
      <c r="M26" s="40">
        <f t="shared" si="3"/>
        <v>0.2960887218389179</v>
      </c>
      <c r="N26" s="105">
        <v>3018175</v>
      </c>
      <c r="O26" s="106">
        <v>3837818</v>
      </c>
      <c r="P26" s="107">
        <f t="shared" si="4"/>
        <v>6855993</v>
      </c>
      <c r="Q26" s="40">
        <f t="shared" si="5"/>
        <v>0.14260709583348066</v>
      </c>
      <c r="R26" s="105">
        <v>0</v>
      </c>
      <c r="S26" s="107">
        <v>0</v>
      </c>
      <c r="T26" s="107">
        <f t="shared" si="6"/>
        <v>0</v>
      </c>
      <c r="U26" s="40">
        <f t="shared" si="7"/>
        <v>0</v>
      </c>
      <c r="V26" s="105">
        <v>0</v>
      </c>
      <c r="W26" s="107">
        <v>0</v>
      </c>
      <c r="X26" s="107">
        <f t="shared" si="8"/>
        <v>0</v>
      </c>
      <c r="Y26" s="40">
        <f t="shared" si="9"/>
        <v>0</v>
      </c>
      <c r="Z26" s="77">
        <f t="shared" si="10"/>
        <v>10825986</v>
      </c>
      <c r="AA26" s="78">
        <f t="shared" si="11"/>
        <v>10264798</v>
      </c>
      <c r="AB26" s="78">
        <f t="shared" si="12"/>
        <v>21090784</v>
      </c>
      <c r="AC26" s="40">
        <f t="shared" si="13"/>
        <v>0.43869581767239857</v>
      </c>
      <c r="AD26" s="77">
        <v>9522900</v>
      </c>
      <c r="AE26" s="78">
        <v>2180980</v>
      </c>
      <c r="AF26" s="78">
        <f t="shared" si="14"/>
        <v>11703880</v>
      </c>
      <c r="AG26" s="40">
        <f t="shared" si="15"/>
        <v>0.40153580554005514</v>
      </c>
      <c r="AH26" s="40">
        <f t="shared" si="16"/>
        <v>-0.41421195364272356</v>
      </c>
      <c r="AI26" s="12">
        <v>78313300</v>
      </c>
      <c r="AJ26" s="12">
        <v>78313300</v>
      </c>
      <c r="AK26" s="12">
        <v>31445594</v>
      </c>
      <c r="AL26" s="12"/>
    </row>
    <row r="27" spans="1:38" s="13" customFormat="1" ht="12.75">
      <c r="A27" s="29" t="s">
        <v>97</v>
      </c>
      <c r="B27" s="60" t="s">
        <v>519</v>
      </c>
      <c r="C27" s="39" t="s">
        <v>520</v>
      </c>
      <c r="D27" s="77">
        <v>55137238</v>
      </c>
      <c r="E27" s="78">
        <v>21088100</v>
      </c>
      <c r="F27" s="79">
        <f t="shared" si="0"/>
        <v>76225338</v>
      </c>
      <c r="G27" s="77">
        <v>55137238</v>
      </c>
      <c r="H27" s="78">
        <v>21088100</v>
      </c>
      <c r="I27" s="80">
        <f t="shared" si="1"/>
        <v>76225338</v>
      </c>
      <c r="J27" s="77">
        <v>8203175</v>
      </c>
      <c r="K27" s="78">
        <v>2642164</v>
      </c>
      <c r="L27" s="78">
        <f t="shared" si="2"/>
        <v>10845339</v>
      </c>
      <c r="M27" s="40">
        <f t="shared" si="3"/>
        <v>0.14227997257289957</v>
      </c>
      <c r="N27" s="105">
        <v>10031404</v>
      </c>
      <c r="O27" s="106">
        <v>7372509</v>
      </c>
      <c r="P27" s="107">
        <f t="shared" si="4"/>
        <v>17403913</v>
      </c>
      <c r="Q27" s="40">
        <f t="shared" si="5"/>
        <v>0.2283218868770382</v>
      </c>
      <c r="R27" s="105">
        <v>0</v>
      </c>
      <c r="S27" s="107">
        <v>0</v>
      </c>
      <c r="T27" s="107">
        <f t="shared" si="6"/>
        <v>0</v>
      </c>
      <c r="U27" s="40">
        <f t="shared" si="7"/>
        <v>0</v>
      </c>
      <c r="V27" s="105">
        <v>0</v>
      </c>
      <c r="W27" s="107">
        <v>0</v>
      </c>
      <c r="X27" s="107">
        <f t="shared" si="8"/>
        <v>0</v>
      </c>
      <c r="Y27" s="40">
        <f t="shared" si="9"/>
        <v>0</v>
      </c>
      <c r="Z27" s="77">
        <f t="shared" si="10"/>
        <v>18234579</v>
      </c>
      <c r="AA27" s="78">
        <f t="shared" si="11"/>
        <v>10014673</v>
      </c>
      <c r="AB27" s="78">
        <f t="shared" si="12"/>
        <v>28249252</v>
      </c>
      <c r="AC27" s="40">
        <f t="shared" si="13"/>
        <v>0.3706018594499378</v>
      </c>
      <c r="AD27" s="77">
        <v>9645667</v>
      </c>
      <c r="AE27" s="78">
        <v>1798951</v>
      </c>
      <c r="AF27" s="78">
        <f t="shared" si="14"/>
        <v>11444618</v>
      </c>
      <c r="AG27" s="40">
        <f t="shared" si="15"/>
        <v>0.24527857883719031</v>
      </c>
      <c r="AH27" s="40">
        <f t="shared" si="16"/>
        <v>0.5207072005374054</v>
      </c>
      <c r="AI27" s="12">
        <v>88083701</v>
      </c>
      <c r="AJ27" s="12">
        <v>68491858</v>
      </c>
      <c r="AK27" s="12">
        <v>21605045</v>
      </c>
      <c r="AL27" s="12"/>
    </row>
    <row r="28" spans="1:38" s="13" customFormat="1" ht="12.75">
      <c r="A28" s="29" t="s">
        <v>97</v>
      </c>
      <c r="B28" s="60" t="s">
        <v>521</v>
      </c>
      <c r="C28" s="39" t="s">
        <v>522</v>
      </c>
      <c r="D28" s="77">
        <v>88086000</v>
      </c>
      <c r="E28" s="78">
        <v>13920000</v>
      </c>
      <c r="F28" s="79">
        <f t="shared" si="0"/>
        <v>102006000</v>
      </c>
      <c r="G28" s="77">
        <v>88086000</v>
      </c>
      <c r="H28" s="78">
        <v>13920000</v>
      </c>
      <c r="I28" s="80">
        <f t="shared" si="1"/>
        <v>102006000</v>
      </c>
      <c r="J28" s="77">
        <v>16577020</v>
      </c>
      <c r="K28" s="78">
        <v>0</v>
      </c>
      <c r="L28" s="78">
        <f t="shared" si="2"/>
        <v>16577020</v>
      </c>
      <c r="M28" s="40">
        <f t="shared" si="3"/>
        <v>0.16251024449542184</v>
      </c>
      <c r="N28" s="105">
        <v>11021001</v>
      </c>
      <c r="O28" s="106">
        <v>0</v>
      </c>
      <c r="P28" s="107">
        <f t="shared" si="4"/>
        <v>11021001</v>
      </c>
      <c r="Q28" s="40">
        <f t="shared" si="5"/>
        <v>0.10804267396035527</v>
      </c>
      <c r="R28" s="105">
        <v>0</v>
      </c>
      <c r="S28" s="107">
        <v>0</v>
      </c>
      <c r="T28" s="107">
        <f t="shared" si="6"/>
        <v>0</v>
      </c>
      <c r="U28" s="40">
        <f t="shared" si="7"/>
        <v>0</v>
      </c>
      <c r="V28" s="105">
        <v>0</v>
      </c>
      <c r="W28" s="107">
        <v>0</v>
      </c>
      <c r="X28" s="107">
        <f t="shared" si="8"/>
        <v>0</v>
      </c>
      <c r="Y28" s="40">
        <f t="shared" si="9"/>
        <v>0</v>
      </c>
      <c r="Z28" s="77">
        <f t="shared" si="10"/>
        <v>27598021</v>
      </c>
      <c r="AA28" s="78">
        <f t="shared" si="11"/>
        <v>0</v>
      </c>
      <c r="AB28" s="78">
        <f t="shared" si="12"/>
        <v>27598021</v>
      </c>
      <c r="AC28" s="40">
        <f t="shared" si="13"/>
        <v>0.2705529184557771</v>
      </c>
      <c r="AD28" s="77">
        <v>17751856</v>
      </c>
      <c r="AE28" s="78">
        <v>4557325</v>
      </c>
      <c r="AF28" s="78">
        <f t="shared" si="14"/>
        <v>22309181</v>
      </c>
      <c r="AG28" s="40">
        <f t="shared" si="15"/>
        <v>0.3173808531046127</v>
      </c>
      <c r="AH28" s="40">
        <f t="shared" si="16"/>
        <v>-0.5059880952151493</v>
      </c>
      <c r="AI28" s="12">
        <v>126151000</v>
      </c>
      <c r="AJ28" s="12">
        <v>121534611</v>
      </c>
      <c r="AK28" s="12">
        <v>40037912</v>
      </c>
      <c r="AL28" s="12"/>
    </row>
    <row r="29" spans="1:38" s="13" customFormat="1" ht="12.75">
      <c r="A29" s="29" t="s">
        <v>97</v>
      </c>
      <c r="B29" s="60" t="s">
        <v>523</v>
      </c>
      <c r="C29" s="39" t="s">
        <v>524</v>
      </c>
      <c r="D29" s="77">
        <v>148991640</v>
      </c>
      <c r="E29" s="78">
        <v>31533000</v>
      </c>
      <c r="F29" s="79">
        <f t="shared" si="0"/>
        <v>180524640</v>
      </c>
      <c r="G29" s="77">
        <v>148991640</v>
      </c>
      <c r="H29" s="78">
        <v>31533000</v>
      </c>
      <c r="I29" s="80">
        <f t="shared" si="1"/>
        <v>180524640</v>
      </c>
      <c r="J29" s="77">
        <v>32152947</v>
      </c>
      <c r="K29" s="78">
        <v>1370895</v>
      </c>
      <c r="L29" s="78">
        <f t="shared" si="2"/>
        <v>33523842</v>
      </c>
      <c r="M29" s="40">
        <f t="shared" si="3"/>
        <v>0.1857023063444414</v>
      </c>
      <c r="N29" s="105">
        <v>22304714</v>
      </c>
      <c r="O29" s="106">
        <v>9407009</v>
      </c>
      <c r="P29" s="107">
        <f t="shared" si="4"/>
        <v>31711723</v>
      </c>
      <c r="Q29" s="40">
        <f t="shared" si="5"/>
        <v>0.1756642361951255</v>
      </c>
      <c r="R29" s="105">
        <v>0</v>
      </c>
      <c r="S29" s="107">
        <v>0</v>
      </c>
      <c r="T29" s="107">
        <f t="shared" si="6"/>
        <v>0</v>
      </c>
      <c r="U29" s="40">
        <f t="shared" si="7"/>
        <v>0</v>
      </c>
      <c r="V29" s="105">
        <v>0</v>
      </c>
      <c r="W29" s="107">
        <v>0</v>
      </c>
      <c r="X29" s="107">
        <f t="shared" si="8"/>
        <v>0</v>
      </c>
      <c r="Y29" s="40">
        <f t="shared" si="9"/>
        <v>0</v>
      </c>
      <c r="Z29" s="77">
        <f t="shared" si="10"/>
        <v>54457661</v>
      </c>
      <c r="AA29" s="78">
        <f t="shared" si="11"/>
        <v>10777904</v>
      </c>
      <c r="AB29" s="78">
        <f t="shared" si="12"/>
        <v>65235565</v>
      </c>
      <c r="AC29" s="40">
        <f t="shared" si="13"/>
        <v>0.3613665425395669</v>
      </c>
      <c r="AD29" s="77">
        <v>26764989</v>
      </c>
      <c r="AE29" s="78">
        <v>4377813</v>
      </c>
      <c r="AF29" s="78">
        <f t="shared" si="14"/>
        <v>31142802</v>
      </c>
      <c r="AG29" s="40">
        <f t="shared" si="15"/>
        <v>0.4059212163141799</v>
      </c>
      <c r="AH29" s="40">
        <f t="shared" si="16"/>
        <v>0.018268137850923072</v>
      </c>
      <c r="AI29" s="12">
        <v>168020141</v>
      </c>
      <c r="AJ29" s="12">
        <v>182886937</v>
      </c>
      <c r="AK29" s="12">
        <v>68202940</v>
      </c>
      <c r="AL29" s="12"/>
    </row>
    <row r="30" spans="1:38" s="13" customFormat="1" ht="12.75">
      <c r="A30" s="29" t="s">
        <v>116</v>
      </c>
      <c r="B30" s="60" t="s">
        <v>525</v>
      </c>
      <c r="C30" s="39" t="s">
        <v>526</v>
      </c>
      <c r="D30" s="77">
        <v>45298992</v>
      </c>
      <c r="E30" s="78">
        <v>364000</v>
      </c>
      <c r="F30" s="79">
        <f t="shared" si="0"/>
        <v>45662992</v>
      </c>
      <c r="G30" s="77">
        <v>45298992</v>
      </c>
      <c r="H30" s="78">
        <v>364000</v>
      </c>
      <c r="I30" s="80">
        <f t="shared" si="1"/>
        <v>45662992</v>
      </c>
      <c r="J30" s="77">
        <v>11006040</v>
      </c>
      <c r="K30" s="78">
        <v>0</v>
      </c>
      <c r="L30" s="78">
        <f t="shared" si="2"/>
        <v>11006040</v>
      </c>
      <c r="M30" s="40">
        <f t="shared" si="3"/>
        <v>0.24102756998490155</v>
      </c>
      <c r="N30" s="105">
        <v>11954633</v>
      </c>
      <c r="O30" s="106">
        <v>294763</v>
      </c>
      <c r="P30" s="107">
        <f t="shared" si="4"/>
        <v>12249396</v>
      </c>
      <c r="Q30" s="40">
        <f t="shared" si="5"/>
        <v>0.2682565347448104</v>
      </c>
      <c r="R30" s="105">
        <v>0</v>
      </c>
      <c r="S30" s="107">
        <v>0</v>
      </c>
      <c r="T30" s="107">
        <f t="shared" si="6"/>
        <v>0</v>
      </c>
      <c r="U30" s="40">
        <f t="shared" si="7"/>
        <v>0</v>
      </c>
      <c r="V30" s="105">
        <v>0</v>
      </c>
      <c r="W30" s="107">
        <v>0</v>
      </c>
      <c r="X30" s="107">
        <f t="shared" si="8"/>
        <v>0</v>
      </c>
      <c r="Y30" s="40">
        <f t="shared" si="9"/>
        <v>0</v>
      </c>
      <c r="Z30" s="77">
        <f t="shared" si="10"/>
        <v>22960673</v>
      </c>
      <c r="AA30" s="78">
        <f t="shared" si="11"/>
        <v>294763</v>
      </c>
      <c r="AB30" s="78">
        <f t="shared" si="12"/>
        <v>23255436</v>
      </c>
      <c r="AC30" s="40">
        <f t="shared" si="13"/>
        <v>0.509284104729712</v>
      </c>
      <c r="AD30" s="77">
        <v>10383301</v>
      </c>
      <c r="AE30" s="78">
        <v>8698</v>
      </c>
      <c r="AF30" s="78">
        <f t="shared" si="14"/>
        <v>10391999</v>
      </c>
      <c r="AG30" s="40">
        <f t="shared" si="15"/>
        <v>0.5136145158526754</v>
      </c>
      <c r="AH30" s="40">
        <f t="shared" si="16"/>
        <v>0.178733369778038</v>
      </c>
      <c r="AI30" s="12">
        <v>39634351</v>
      </c>
      <c r="AJ30" s="12">
        <v>48108396</v>
      </c>
      <c r="AK30" s="12">
        <v>20356778</v>
      </c>
      <c r="AL30" s="12"/>
    </row>
    <row r="31" spans="1:38" s="57" customFormat="1" ht="12.75">
      <c r="A31" s="61"/>
      <c r="B31" s="62" t="s">
        <v>527</v>
      </c>
      <c r="C31" s="32"/>
      <c r="D31" s="81">
        <f>SUM(D22:D30)</f>
        <v>846921944</v>
      </c>
      <c r="E31" s="82">
        <f>SUM(E22:E30)</f>
        <v>186788100</v>
      </c>
      <c r="F31" s="83">
        <f t="shared" si="0"/>
        <v>1033710044</v>
      </c>
      <c r="G31" s="81">
        <f>SUM(G22:G30)</f>
        <v>846921944</v>
      </c>
      <c r="H31" s="82">
        <f>SUM(H22:H30)</f>
        <v>186788100</v>
      </c>
      <c r="I31" s="83">
        <f t="shared" si="1"/>
        <v>1033710044</v>
      </c>
      <c r="J31" s="81">
        <f>SUM(J22:J30)</f>
        <v>173386826</v>
      </c>
      <c r="K31" s="82">
        <f>SUM(K22:K30)</f>
        <v>19906623</v>
      </c>
      <c r="L31" s="82">
        <f t="shared" si="2"/>
        <v>193293449</v>
      </c>
      <c r="M31" s="44">
        <f t="shared" si="3"/>
        <v>0.18699000761571394</v>
      </c>
      <c r="N31" s="111">
        <f>SUM(N22:N30)</f>
        <v>142043999</v>
      </c>
      <c r="O31" s="112">
        <f>SUM(O22:O30)</f>
        <v>35846572</v>
      </c>
      <c r="P31" s="113">
        <f t="shared" si="4"/>
        <v>177890571</v>
      </c>
      <c r="Q31" s="44">
        <f t="shared" si="5"/>
        <v>0.17208942878376443</v>
      </c>
      <c r="R31" s="111">
        <f>SUM(R22:R30)</f>
        <v>0</v>
      </c>
      <c r="S31" s="113">
        <f>SUM(S22:S30)</f>
        <v>0</v>
      </c>
      <c r="T31" s="113">
        <f t="shared" si="6"/>
        <v>0</v>
      </c>
      <c r="U31" s="44">
        <f t="shared" si="7"/>
        <v>0</v>
      </c>
      <c r="V31" s="111">
        <f>SUM(V22:V30)</f>
        <v>0</v>
      </c>
      <c r="W31" s="113">
        <f>SUM(W22:W30)</f>
        <v>0</v>
      </c>
      <c r="X31" s="113">
        <f t="shared" si="8"/>
        <v>0</v>
      </c>
      <c r="Y31" s="44">
        <f t="shared" si="9"/>
        <v>0</v>
      </c>
      <c r="Z31" s="81">
        <f t="shared" si="10"/>
        <v>315430825</v>
      </c>
      <c r="AA31" s="82">
        <f t="shared" si="11"/>
        <v>55753195</v>
      </c>
      <c r="AB31" s="82">
        <f t="shared" si="12"/>
        <v>371184020</v>
      </c>
      <c r="AC31" s="44">
        <f t="shared" si="13"/>
        <v>0.35907943639947837</v>
      </c>
      <c r="AD31" s="81">
        <f>SUM(AD22:AD30)</f>
        <v>163452525</v>
      </c>
      <c r="AE31" s="82">
        <f>SUM(AE22:AE30)</f>
        <v>25257136</v>
      </c>
      <c r="AF31" s="82">
        <f t="shared" si="14"/>
        <v>188709661</v>
      </c>
      <c r="AG31" s="44">
        <f t="shared" si="15"/>
        <v>0.3636205408119304</v>
      </c>
      <c r="AH31" s="44">
        <f t="shared" si="16"/>
        <v>-0.05733193490289823</v>
      </c>
      <c r="AI31" s="63">
        <f>SUM(AI22:AI30)</f>
        <v>1073150549</v>
      </c>
      <c r="AJ31" s="63">
        <f>SUM(AJ22:AJ30)</f>
        <v>1045095400</v>
      </c>
      <c r="AK31" s="63">
        <f>SUM(AK22:AK30)</f>
        <v>390219583</v>
      </c>
      <c r="AL31" s="63"/>
    </row>
    <row r="32" spans="1:38" s="13" customFormat="1" ht="12.75">
      <c r="A32" s="29" t="s">
        <v>97</v>
      </c>
      <c r="B32" s="60" t="s">
        <v>528</v>
      </c>
      <c r="C32" s="39" t="s">
        <v>529</v>
      </c>
      <c r="D32" s="77">
        <v>24320475</v>
      </c>
      <c r="E32" s="78">
        <v>9492000</v>
      </c>
      <c r="F32" s="79">
        <f t="shared" si="0"/>
        <v>33812475</v>
      </c>
      <c r="G32" s="77">
        <v>24320475</v>
      </c>
      <c r="H32" s="78">
        <v>9492000</v>
      </c>
      <c r="I32" s="80">
        <f t="shared" si="1"/>
        <v>33812475</v>
      </c>
      <c r="J32" s="77">
        <v>2533734</v>
      </c>
      <c r="K32" s="78">
        <v>1387032</v>
      </c>
      <c r="L32" s="78">
        <f t="shared" si="2"/>
        <v>3920766</v>
      </c>
      <c r="M32" s="40">
        <f t="shared" si="3"/>
        <v>0.11595619664044114</v>
      </c>
      <c r="N32" s="105">
        <v>5247581</v>
      </c>
      <c r="O32" s="106">
        <v>3760361</v>
      </c>
      <c r="P32" s="107">
        <f t="shared" si="4"/>
        <v>9007942</v>
      </c>
      <c r="Q32" s="40">
        <f t="shared" si="5"/>
        <v>0.26640883283462685</v>
      </c>
      <c r="R32" s="105">
        <v>0</v>
      </c>
      <c r="S32" s="107">
        <v>0</v>
      </c>
      <c r="T32" s="107">
        <f t="shared" si="6"/>
        <v>0</v>
      </c>
      <c r="U32" s="40">
        <f t="shared" si="7"/>
        <v>0</v>
      </c>
      <c r="V32" s="105">
        <v>0</v>
      </c>
      <c r="W32" s="107">
        <v>0</v>
      </c>
      <c r="X32" s="107">
        <f t="shared" si="8"/>
        <v>0</v>
      </c>
      <c r="Y32" s="40">
        <f t="shared" si="9"/>
        <v>0</v>
      </c>
      <c r="Z32" s="77">
        <f t="shared" si="10"/>
        <v>7781315</v>
      </c>
      <c r="AA32" s="78">
        <f t="shared" si="11"/>
        <v>5147393</v>
      </c>
      <c r="AB32" s="78">
        <f t="shared" si="12"/>
        <v>12928708</v>
      </c>
      <c r="AC32" s="40">
        <f t="shared" si="13"/>
        <v>0.382365029475068</v>
      </c>
      <c r="AD32" s="77">
        <v>3882477</v>
      </c>
      <c r="AE32" s="78">
        <v>270477</v>
      </c>
      <c r="AF32" s="78">
        <f t="shared" si="14"/>
        <v>4152954</v>
      </c>
      <c r="AG32" s="40">
        <f t="shared" si="15"/>
        <v>0.21356861140439565</v>
      </c>
      <c r="AH32" s="40">
        <f t="shared" si="16"/>
        <v>1.1690444921855625</v>
      </c>
      <c r="AI32" s="12">
        <v>33480950</v>
      </c>
      <c r="AJ32" s="12">
        <v>35180913</v>
      </c>
      <c r="AK32" s="12">
        <v>7150480</v>
      </c>
      <c r="AL32" s="12"/>
    </row>
    <row r="33" spans="1:38" s="13" customFormat="1" ht="12.75">
      <c r="A33" s="29" t="s">
        <v>97</v>
      </c>
      <c r="B33" s="60" t="s">
        <v>530</v>
      </c>
      <c r="C33" s="39" t="s">
        <v>531</v>
      </c>
      <c r="D33" s="77">
        <v>188030865</v>
      </c>
      <c r="E33" s="78">
        <v>26592569</v>
      </c>
      <c r="F33" s="79">
        <f t="shared" si="0"/>
        <v>214623434</v>
      </c>
      <c r="G33" s="77">
        <v>188030865</v>
      </c>
      <c r="H33" s="78">
        <v>26592569</v>
      </c>
      <c r="I33" s="80">
        <f t="shared" si="1"/>
        <v>214623434</v>
      </c>
      <c r="J33" s="77">
        <v>29285231</v>
      </c>
      <c r="K33" s="78">
        <v>13084423</v>
      </c>
      <c r="L33" s="78">
        <f t="shared" si="2"/>
        <v>42369654</v>
      </c>
      <c r="M33" s="40">
        <f t="shared" si="3"/>
        <v>0.19741392265674026</v>
      </c>
      <c r="N33" s="105">
        <v>55133914</v>
      </c>
      <c r="O33" s="106">
        <v>5737405</v>
      </c>
      <c r="P33" s="107">
        <f t="shared" si="4"/>
        <v>60871319</v>
      </c>
      <c r="Q33" s="40">
        <f t="shared" si="5"/>
        <v>0.2836191643453063</v>
      </c>
      <c r="R33" s="105">
        <v>0</v>
      </c>
      <c r="S33" s="107">
        <v>0</v>
      </c>
      <c r="T33" s="107">
        <f t="shared" si="6"/>
        <v>0</v>
      </c>
      <c r="U33" s="40">
        <f t="shared" si="7"/>
        <v>0</v>
      </c>
      <c r="V33" s="105">
        <v>0</v>
      </c>
      <c r="W33" s="107">
        <v>0</v>
      </c>
      <c r="X33" s="107">
        <f t="shared" si="8"/>
        <v>0</v>
      </c>
      <c r="Y33" s="40">
        <f t="shared" si="9"/>
        <v>0</v>
      </c>
      <c r="Z33" s="77">
        <f t="shared" si="10"/>
        <v>84419145</v>
      </c>
      <c r="AA33" s="78">
        <f t="shared" si="11"/>
        <v>18821828</v>
      </c>
      <c r="AB33" s="78">
        <f t="shared" si="12"/>
        <v>103240973</v>
      </c>
      <c r="AC33" s="40">
        <f t="shared" si="13"/>
        <v>0.48103308700204656</v>
      </c>
      <c r="AD33" s="77">
        <v>40752522</v>
      </c>
      <c r="AE33" s="78">
        <v>6244731</v>
      </c>
      <c r="AF33" s="78">
        <f t="shared" si="14"/>
        <v>46997253</v>
      </c>
      <c r="AG33" s="40">
        <f t="shared" si="15"/>
        <v>0.465209715961154</v>
      </c>
      <c r="AH33" s="40">
        <f t="shared" si="16"/>
        <v>0.2952101477079947</v>
      </c>
      <c r="AI33" s="12">
        <v>186620178</v>
      </c>
      <c r="AJ33" s="12">
        <v>215499943</v>
      </c>
      <c r="AK33" s="12">
        <v>86817520</v>
      </c>
      <c r="AL33" s="12"/>
    </row>
    <row r="34" spans="1:38" s="13" customFormat="1" ht="12.75">
      <c r="A34" s="29" t="s">
        <v>97</v>
      </c>
      <c r="B34" s="60" t="s">
        <v>532</v>
      </c>
      <c r="C34" s="39" t="s">
        <v>533</v>
      </c>
      <c r="D34" s="77">
        <v>616164232</v>
      </c>
      <c r="E34" s="78">
        <v>43678958</v>
      </c>
      <c r="F34" s="79">
        <f t="shared" si="0"/>
        <v>659843190</v>
      </c>
      <c r="G34" s="77">
        <v>616164232</v>
      </c>
      <c r="H34" s="78">
        <v>43678958</v>
      </c>
      <c r="I34" s="80">
        <f t="shared" si="1"/>
        <v>659843190</v>
      </c>
      <c r="J34" s="77">
        <v>136324407</v>
      </c>
      <c r="K34" s="78">
        <v>9881352</v>
      </c>
      <c r="L34" s="78">
        <f t="shared" si="2"/>
        <v>146205759</v>
      </c>
      <c r="M34" s="40">
        <f t="shared" si="3"/>
        <v>0.22157652183998444</v>
      </c>
      <c r="N34" s="105">
        <v>81748446</v>
      </c>
      <c r="O34" s="106">
        <v>12212539</v>
      </c>
      <c r="P34" s="107">
        <f t="shared" si="4"/>
        <v>93960985</v>
      </c>
      <c r="Q34" s="40">
        <f t="shared" si="5"/>
        <v>0.14239896148659198</v>
      </c>
      <c r="R34" s="105">
        <v>0</v>
      </c>
      <c r="S34" s="107">
        <v>0</v>
      </c>
      <c r="T34" s="107">
        <f t="shared" si="6"/>
        <v>0</v>
      </c>
      <c r="U34" s="40">
        <f t="shared" si="7"/>
        <v>0</v>
      </c>
      <c r="V34" s="105">
        <v>0</v>
      </c>
      <c r="W34" s="107">
        <v>0</v>
      </c>
      <c r="X34" s="107">
        <f t="shared" si="8"/>
        <v>0</v>
      </c>
      <c r="Y34" s="40">
        <f t="shared" si="9"/>
        <v>0</v>
      </c>
      <c r="Z34" s="77">
        <f t="shared" si="10"/>
        <v>218072853</v>
      </c>
      <c r="AA34" s="78">
        <f t="shared" si="11"/>
        <v>22093891</v>
      </c>
      <c r="AB34" s="78">
        <f t="shared" si="12"/>
        <v>240166744</v>
      </c>
      <c r="AC34" s="40">
        <f t="shared" si="13"/>
        <v>0.3639754833265764</v>
      </c>
      <c r="AD34" s="77">
        <v>114270431</v>
      </c>
      <c r="AE34" s="78">
        <v>32202936</v>
      </c>
      <c r="AF34" s="78">
        <f t="shared" si="14"/>
        <v>146473367</v>
      </c>
      <c r="AG34" s="40">
        <f t="shared" si="15"/>
        <v>0.4031517115383031</v>
      </c>
      <c r="AH34" s="40">
        <f t="shared" si="16"/>
        <v>-0.3585114691874326</v>
      </c>
      <c r="AI34" s="12">
        <v>650823267</v>
      </c>
      <c r="AJ34" s="12">
        <v>725613027</v>
      </c>
      <c r="AK34" s="12">
        <v>262380514</v>
      </c>
      <c r="AL34" s="12"/>
    </row>
    <row r="35" spans="1:38" s="13" customFormat="1" ht="12.75">
      <c r="A35" s="29" t="s">
        <v>97</v>
      </c>
      <c r="B35" s="60" t="s">
        <v>534</v>
      </c>
      <c r="C35" s="39" t="s">
        <v>535</v>
      </c>
      <c r="D35" s="77">
        <v>56158000</v>
      </c>
      <c r="E35" s="78">
        <v>19560000</v>
      </c>
      <c r="F35" s="79">
        <f t="shared" si="0"/>
        <v>75718000</v>
      </c>
      <c r="G35" s="77">
        <v>56158000</v>
      </c>
      <c r="H35" s="78">
        <v>19560000</v>
      </c>
      <c r="I35" s="80">
        <f t="shared" si="1"/>
        <v>75718000</v>
      </c>
      <c r="J35" s="77">
        <v>13449246</v>
      </c>
      <c r="K35" s="78">
        <v>5165430</v>
      </c>
      <c r="L35" s="78">
        <f t="shared" si="2"/>
        <v>18614676</v>
      </c>
      <c r="M35" s="40">
        <f t="shared" si="3"/>
        <v>0.2458421511397554</v>
      </c>
      <c r="N35" s="105">
        <v>8265228</v>
      </c>
      <c r="O35" s="106">
        <v>4070719</v>
      </c>
      <c r="P35" s="107">
        <f t="shared" si="4"/>
        <v>12335947</v>
      </c>
      <c r="Q35" s="40">
        <f t="shared" si="5"/>
        <v>0.16291960960405716</v>
      </c>
      <c r="R35" s="105">
        <v>0</v>
      </c>
      <c r="S35" s="107">
        <v>0</v>
      </c>
      <c r="T35" s="107">
        <f t="shared" si="6"/>
        <v>0</v>
      </c>
      <c r="U35" s="40">
        <f t="shared" si="7"/>
        <v>0</v>
      </c>
      <c r="V35" s="105">
        <v>0</v>
      </c>
      <c r="W35" s="107">
        <v>0</v>
      </c>
      <c r="X35" s="107">
        <f t="shared" si="8"/>
        <v>0</v>
      </c>
      <c r="Y35" s="40">
        <f t="shared" si="9"/>
        <v>0</v>
      </c>
      <c r="Z35" s="77">
        <f t="shared" si="10"/>
        <v>21714474</v>
      </c>
      <c r="AA35" s="78">
        <f t="shared" si="11"/>
        <v>9236149</v>
      </c>
      <c r="AB35" s="78">
        <f t="shared" si="12"/>
        <v>30950623</v>
      </c>
      <c r="AC35" s="40">
        <f t="shared" si="13"/>
        <v>0.40876176074381254</v>
      </c>
      <c r="AD35" s="77">
        <v>5805069</v>
      </c>
      <c r="AE35" s="78">
        <v>4996474</v>
      </c>
      <c r="AF35" s="78">
        <f t="shared" si="14"/>
        <v>10801543</v>
      </c>
      <c r="AG35" s="40">
        <f t="shared" si="15"/>
        <v>0.45338812952925445</v>
      </c>
      <c r="AH35" s="40">
        <f t="shared" si="16"/>
        <v>0.1420541491155476</v>
      </c>
      <c r="AI35" s="12">
        <v>60102469</v>
      </c>
      <c r="AJ35" s="12">
        <v>68261000</v>
      </c>
      <c r="AK35" s="12">
        <v>27249746</v>
      </c>
      <c r="AL35" s="12"/>
    </row>
    <row r="36" spans="1:38" s="13" customFormat="1" ht="12.75">
      <c r="A36" s="29" t="s">
        <v>97</v>
      </c>
      <c r="B36" s="60" t="s">
        <v>536</v>
      </c>
      <c r="C36" s="39" t="s">
        <v>537</v>
      </c>
      <c r="D36" s="77">
        <v>193428000</v>
      </c>
      <c r="E36" s="78">
        <v>36444000</v>
      </c>
      <c r="F36" s="79">
        <f t="shared" si="0"/>
        <v>229872000</v>
      </c>
      <c r="G36" s="77">
        <v>193428000</v>
      </c>
      <c r="H36" s="78">
        <v>36444000</v>
      </c>
      <c r="I36" s="80">
        <f t="shared" si="1"/>
        <v>229872000</v>
      </c>
      <c r="J36" s="77">
        <v>43304300</v>
      </c>
      <c r="K36" s="78">
        <v>2380683</v>
      </c>
      <c r="L36" s="78">
        <f t="shared" si="2"/>
        <v>45684983</v>
      </c>
      <c r="M36" s="40">
        <f t="shared" si="3"/>
        <v>0.1987409645367857</v>
      </c>
      <c r="N36" s="105">
        <v>18006451</v>
      </c>
      <c r="O36" s="106">
        <v>2341166</v>
      </c>
      <c r="P36" s="107">
        <f t="shared" si="4"/>
        <v>20347617</v>
      </c>
      <c r="Q36" s="40">
        <f t="shared" si="5"/>
        <v>0.08851716172478596</v>
      </c>
      <c r="R36" s="105">
        <v>0</v>
      </c>
      <c r="S36" s="107">
        <v>0</v>
      </c>
      <c r="T36" s="107">
        <f t="shared" si="6"/>
        <v>0</v>
      </c>
      <c r="U36" s="40">
        <f t="shared" si="7"/>
        <v>0</v>
      </c>
      <c r="V36" s="105">
        <v>0</v>
      </c>
      <c r="W36" s="107">
        <v>0</v>
      </c>
      <c r="X36" s="107">
        <f t="shared" si="8"/>
        <v>0</v>
      </c>
      <c r="Y36" s="40">
        <f t="shared" si="9"/>
        <v>0</v>
      </c>
      <c r="Z36" s="77">
        <f t="shared" si="10"/>
        <v>61310751</v>
      </c>
      <c r="AA36" s="78">
        <f t="shared" si="11"/>
        <v>4721849</v>
      </c>
      <c r="AB36" s="78">
        <f t="shared" si="12"/>
        <v>66032600</v>
      </c>
      <c r="AC36" s="40">
        <f t="shared" si="13"/>
        <v>0.28725812626157166</v>
      </c>
      <c r="AD36" s="77">
        <v>7650041</v>
      </c>
      <c r="AE36" s="78">
        <v>7191383</v>
      </c>
      <c r="AF36" s="78">
        <f t="shared" si="14"/>
        <v>14841424</v>
      </c>
      <c r="AG36" s="40">
        <f t="shared" si="15"/>
        <v>0.21623046333208676</v>
      </c>
      <c r="AH36" s="40">
        <f t="shared" si="16"/>
        <v>0.3710016639912721</v>
      </c>
      <c r="AI36" s="12">
        <v>202958100</v>
      </c>
      <c r="AJ36" s="12">
        <v>186260000</v>
      </c>
      <c r="AK36" s="12">
        <v>43885724</v>
      </c>
      <c r="AL36" s="12"/>
    </row>
    <row r="37" spans="1:38" s="13" customFormat="1" ht="12.75">
      <c r="A37" s="29" t="s">
        <v>97</v>
      </c>
      <c r="B37" s="60" t="s">
        <v>538</v>
      </c>
      <c r="C37" s="39" t="s">
        <v>539</v>
      </c>
      <c r="D37" s="77">
        <v>74111000</v>
      </c>
      <c r="E37" s="78">
        <v>8275000</v>
      </c>
      <c r="F37" s="79">
        <f t="shared" si="0"/>
        <v>82386000</v>
      </c>
      <c r="G37" s="77">
        <v>74111000</v>
      </c>
      <c r="H37" s="78">
        <v>8275000</v>
      </c>
      <c r="I37" s="80">
        <f t="shared" si="1"/>
        <v>82386000</v>
      </c>
      <c r="J37" s="77">
        <v>21215084</v>
      </c>
      <c r="K37" s="78">
        <v>6142236</v>
      </c>
      <c r="L37" s="78">
        <f t="shared" si="2"/>
        <v>27357320</v>
      </c>
      <c r="M37" s="40">
        <f t="shared" si="3"/>
        <v>0.3320627291044595</v>
      </c>
      <c r="N37" s="105">
        <v>11923981</v>
      </c>
      <c r="O37" s="106">
        <v>3217250</v>
      </c>
      <c r="P37" s="107">
        <f t="shared" si="4"/>
        <v>15141231</v>
      </c>
      <c r="Q37" s="40">
        <f t="shared" si="5"/>
        <v>0.18378402883985143</v>
      </c>
      <c r="R37" s="105">
        <v>0</v>
      </c>
      <c r="S37" s="107">
        <v>0</v>
      </c>
      <c r="T37" s="107">
        <f t="shared" si="6"/>
        <v>0</v>
      </c>
      <c r="U37" s="40">
        <f t="shared" si="7"/>
        <v>0</v>
      </c>
      <c r="V37" s="105">
        <v>0</v>
      </c>
      <c r="W37" s="107">
        <v>0</v>
      </c>
      <c r="X37" s="107">
        <f t="shared" si="8"/>
        <v>0</v>
      </c>
      <c r="Y37" s="40">
        <f t="shared" si="9"/>
        <v>0</v>
      </c>
      <c r="Z37" s="77">
        <f t="shared" si="10"/>
        <v>33139065</v>
      </c>
      <c r="AA37" s="78">
        <f t="shared" si="11"/>
        <v>9359486</v>
      </c>
      <c r="AB37" s="78">
        <f t="shared" si="12"/>
        <v>42498551</v>
      </c>
      <c r="AC37" s="40">
        <f t="shared" si="13"/>
        <v>0.5158467579443109</v>
      </c>
      <c r="AD37" s="77">
        <v>10878529</v>
      </c>
      <c r="AE37" s="78">
        <v>803983</v>
      </c>
      <c r="AF37" s="78">
        <f t="shared" si="14"/>
        <v>11682512</v>
      </c>
      <c r="AG37" s="40">
        <f t="shared" si="15"/>
        <v>0.28807344032903415</v>
      </c>
      <c r="AH37" s="40">
        <f t="shared" si="16"/>
        <v>0.29605952897801435</v>
      </c>
      <c r="AI37" s="12">
        <v>89474000</v>
      </c>
      <c r="AJ37" s="12">
        <v>89474000</v>
      </c>
      <c r="AK37" s="12">
        <v>25775083</v>
      </c>
      <c r="AL37" s="12"/>
    </row>
    <row r="38" spans="1:38" s="13" customFormat="1" ht="12.75">
      <c r="A38" s="29" t="s">
        <v>116</v>
      </c>
      <c r="B38" s="60" t="s">
        <v>540</v>
      </c>
      <c r="C38" s="39" t="s">
        <v>541</v>
      </c>
      <c r="D38" s="77">
        <v>57410819</v>
      </c>
      <c r="E38" s="78">
        <v>2245000</v>
      </c>
      <c r="F38" s="79">
        <f t="shared" si="0"/>
        <v>59655819</v>
      </c>
      <c r="G38" s="77">
        <v>57410819</v>
      </c>
      <c r="H38" s="78">
        <v>2245000</v>
      </c>
      <c r="I38" s="80">
        <f t="shared" si="1"/>
        <v>59655819</v>
      </c>
      <c r="J38" s="77">
        <v>13250950</v>
      </c>
      <c r="K38" s="78">
        <v>178270</v>
      </c>
      <c r="L38" s="78">
        <f t="shared" si="2"/>
        <v>13429220</v>
      </c>
      <c r="M38" s="40">
        <f t="shared" si="3"/>
        <v>0.22511165256150453</v>
      </c>
      <c r="N38" s="105">
        <v>15488032</v>
      </c>
      <c r="O38" s="106">
        <v>160385</v>
      </c>
      <c r="P38" s="107">
        <f t="shared" si="4"/>
        <v>15648417</v>
      </c>
      <c r="Q38" s="40">
        <f t="shared" si="5"/>
        <v>0.26231166149944235</v>
      </c>
      <c r="R38" s="105">
        <v>0</v>
      </c>
      <c r="S38" s="107">
        <v>0</v>
      </c>
      <c r="T38" s="107">
        <f t="shared" si="6"/>
        <v>0</v>
      </c>
      <c r="U38" s="40">
        <f t="shared" si="7"/>
        <v>0</v>
      </c>
      <c r="V38" s="105">
        <v>0</v>
      </c>
      <c r="W38" s="107">
        <v>0</v>
      </c>
      <c r="X38" s="107">
        <f t="shared" si="8"/>
        <v>0</v>
      </c>
      <c r="Y38" s="40">
        <f t="shared" si="9"/>
        <v>0</v>
      </c>
      <c r="Z38" s="77">
        <f t="shared" si="10"/>
        <v>28738982</v>
      </c>
      <c r="AA38" s="78">
        <f t="shared" si="11"/>
        <v>338655</v>
      </c>
      <c r="AB38" s="78">
        <f t="shared" si="12"/>
        <v>29077637</v>
      </c>
      <c r="AC38" s="40">
        <f t="shared" si="13"/>
        <v>0.48742331406094686</v>
      </c>
      <c r="AD38" s="77">
        <v>14720725</v>
      </c>
      <c r="AE38" s="78">
        <v>50458</v>
      </c>
      <c r="AF38" s="78">
        <f t="shared" si="14"/>
        <v>14771183</v>
      </c>
      <c r="AG38" s="40">
        <f t="shared" si="15"/>
        <v>0.48168816839913825</v>
      </c>
      <c r="AH38" s="40">
        <f t="shared" si="16"/>
        <v>0.05938820201469297</v>
      </c>
      <c r="AI38" s="12">
        <v>57217870</v>
      </c>
      <c r="AJ38" s="12">
        <v>59305782</v>
      </c>
      <c r="AK38" s="12">
        <v>27561171</v>
      </c>
      <c r="AL38" s="12"/>
    </row>
    <row r="39" spans="1:38" s="57" customFormat="1" ht="12.75">
      <c r="A39" s="61"/>
      <c r="B39" s="62" t="s">
        <v>542</v>
      </c>
      <c r="C39" s="32"/>
      <c r="D39" s="81">
        <f>SUM(D32:D38)</f>
        <v>1209623391</v>
      </c>
      <c r="E39" s="82">
        <f>SUM(E32:E38)</f>
        <v>146287527</v>
      </c>
      <c r="F39" s="90">
        <f t="shared" si="0"/>
        <v>1355910918</v>
      </c>
      <c r="G39" s="81">
        <f>SUM(G32:G38)</f>
        <v>1209623391</v>
      </c>
      <c r="H39" s="82">
        <f>SUM(H32:H38)</f>
        <v>146287527</v>
      </c>
      <c r="I39" s="83">
        <f t="shared" si="1"/>
        <v>1355910918</v>
      </c>
      <c r="J39" s="81">
        <f>SUM(J32:J38)</f>
        <v>259362952</v>
      </c>
      <c r="K39" s="82">
        <f>SUM(K32:K38)</f>
        <v>38219426</v>
      </c>
      <c r="L39" s="82">
        <f t="shared" si="2"/>
        <v>297582378</v>
      </c>
      <c r="M39" s="44">
        <f t="shared" si="3"/>
        <v>0.2194704490166219</v>
      </c>
      <c r="N39" s="111">
        <f>SUM(N32:N38)</f>
        <v>195813633</v>
      </c>
      <c r="O39" s="112">
        <f>SUM(O32:O38)</f>
        <v>31499825</v>
      </c>
      <c r="P39" s="113">
        <f t="shared" si="4"/>
        <v>227313458</v>
      </c>
      <c r="Q39" s="44">
        <f t="shared" si="5"/>
        <v>0.16764630698253585</v>
      </c>
      <c r="R39" s="111">
        <f>SUM(R32:R38)</f>
        <v>0</v>
      </c>
      <c r="S39" s="113">
        <f>SUM(S32:S38)</f>
        <v>0</v>
      </c>
      <c r="T39" s="113">
        <f t="shared" si="6"/>
        <v>0</v>
      </c>
      <c r="U39" s="44">
        <f t="shared" si="7"/>
        <v>0</v>
      </c>
      <c r="V39" s="111">
        <f>SUM(V32:V38)</f>
        <v>0</v>
      </c>
      <c r="W39" s="113">
        <f>SUM(W32:W38)</f>
        <v>0</v>
      </c>
      <c r="X39" s="113">
        <f t="shared" si="8"/>
        <v>0</v>
      </c>
      <c r="Y39" s="44">
        <f t="shared" si="9"/>
        <v>0</v>
      </c>
      <c r="Z39" s="81">
        <f t="shared" si="10"/>
        <v>455176585</v>
      </c>
      <c r="AA39" s="82">
        <f t="shared" si="11"/>
        <v>69719251</v>
      </c>
      <c r="AB39" s="82">
        <f t="shared" si="12"/>
        <v>524895836</v>
      </c>
      <c r="AC39" s="44">
        <f t="shared" si="13"/>
        <v>0.38711675599915774</v>
      </c>
      <c r="AD39" s="81">
        <f>SUM(AD32:AD38)</f>
        <v>197959794</v>
      </c>
      <c r="AE39" s="82">
        <f>SUM(AE32:AE38)</f>
        <v>51760442</v>
      </c>
      <c r="AF39" s="82">
        <f t="shared" si="14"/>
        <v>249720236</v>
      </c>
      <c r="AG39" s="44">
        <f t="shared" si="15"/>
        <v>0.37544228585616785</v>
      </c>
      <c r="AH39" s="44">
        <f t="shared" si="16"/>
        <v>-0.08972752212199575</v>
      </c>
      <c r="AI39" s="63">
        <f>SUM(AI32:AI38)</f>
        <v>1280676834</v>
      </c>
      <c r="AJ39" s="63">
        <f>SUM(AJ32:AJ38)</f>
        <v>1379594665</v>
      </c>
      <c r="AK39" s="63">
        <f>SUM(AK32:AK38)</f>
        <v>480820238</v>
      </c>
      <c r="AL39" s="63"/>
    </row>
    <row r="40" spans="1:38" s="13" customFormat="1" ht="12.75">
      <c r="A40" s="29" t="s">
        <v>97</v>
      </c>
      <c r="B40" s="60" t="s">
        <v>85</v>
      </c>
      <c r="C40" s="39" t="s">
        <v>86</v>
      </c>
      <c r="D40" s="77">
        <v>1632583503</v>
      </c>
      <c r="E40" s="78">
        <v>131182502</v>
      </c>
      <c r="F40" s="79">
        <f t="shared" si="0"/>
        <v>1763766005</v>
      </c>
      <c r="G40" s="77">
        <v>1632583503</v>
      </c>
      <c r="H40" s="78">
        <v>131182502</v>
      </c>
      <c r="I40" s="80">
        <f t="shared" si="1"/>
        <v>1763766005</v>
      </c>
      <c r="J40" s="77">
        <v>447740239</v>
      </c>
      <c r="K40" s="78">
        <v>24913912</v>
      </c>
      <c r="L40" s="78">
        <f t="shared" si="2"/>
        <v>472654151</v>
      </c>
      <c r="M40" s="40">
        <f t="shared" si="3"/>
        <v>0.26798007766341997</v>
      </c>
      <c r="N40" s="105">
        <v>373379445</v>
      </c>
      <c r="O40" s="106">
        <v>74382786</v>
      </c>
      <c r="P40" s="107">
        <f t="shared" si="4"/>
        <v>447762231</v>
      </c>
      <c r="Q40" s="40">
        <f t="shared" si="5"/>
        <v>0.2538671398193776</v>
      </c>
      <c r="R40" s="105">
        <v>0</v>
      </c>
      <c r="S40" s="107">
        <v>0</v>
      </c>
      <c r="T40" s="107">
        <f t="shared" si="6"/>
        <v>0</v>
      </c>
      <c r="U40" s="40">
        <f t="shared" si="7"/>
        <v>0</v>
      </c>
      <c r="V40" s="105">
        <v>0</v>
      </c>
      <c r="W40" s="107">
        <v>0</v>
      </c>
      <c r="X40" s="107">
        <f t="shared" si="8"/>
        <v>0</v>
      </c>
      <c r="Y40" s="40">
        <f t="shared" si="9"/>
        <v>0</v>
      </c>
      <c r="Z40" s="77">
        <f t="shared" si="10"/>
        <v>821119684</v>
      </c>
      <c r="AA40" s="78">
        <f t="shared" si="11"/>
        <v>99296698</v>
      </c>
      <c r="AB40" s="78">
        <f t="shared" si="12"/>
        <v>920416382</v>
      </c>
      <c r="AC40" s="40">
        <f t="shared" si="13"/>
        <v>0.5218472174827976</v>
      </c>
      <c r="AD40" s="77">
        <v>306735978</v>
      </c>
      <c r="AE40" s="78">
        <v>46158445</v>
      </c>
      <c r="AF40" s="78">
        <f t="shared" si="14"/>
        <v>352894423</v>
      </c>
      <c r="AG40" s="40">
        <f t="shared" si="15"/>
        <v>0.4606998541136336</v>
      </c>
      <c r="AH40" s="40">
        <f t="shared" si="16"/>
        <v>0.26882773378371017</v>
      </c>
      <c r="AI40" s="12">
        <v>1734470508</v>
      </c>
      <c r="AJ40" s="12">
        <v>1861784577</v>
      </c>
      <c r="AK40" s="12">
        <v>799070310</v>
      </c>
      <c r="AL40" s="12"/>
    </row>
    <row r="41" spans="1:38" s="13" customFormat="1" ht="12.75">
      <c r="A41" s="29" t="s">
        <v>97</v>
      </c>
      <c r="B41" s="60" t="s">
        <v>543</v>
      </c>
      <c r="C41" s="39" t="s">
        <v>544</v>
      </c>
      <c r="D41" s="77">
        <v>110456164</v>
      </c>
      <c r="E41" s="78">
        <v>23500000</v>
      </c>
      <c r="F41" s="79">
        <f t="shared" si="0"/>
        <v>133956164</v>
      </c>
      <c r="G41" s="77">
        <v>110456164</v>
      </c>
      <c r="H41" s="78">
        <v>23500000</v>
      </c>
      <c r="I41" s="80">
        <f t="shared" si="1"/>
        <v>133956164</v>
      </c>
      <c r="J41" s="77">
        <v>27351593</v>
      </c>
      <c r="K41" s="78">
        <v>5051741</v>
      </c>
      <c r="L41" s="78">
        <f t="shared" si="2"/>
        <v>32403334</v>
      </c>
      <c r="M41" s="40">
        <f t="shared" si="3"/>
        <v>0.24189505755031923</v>
      </c>
      <c r="N41" s="105">
        <v>17084595</v>
      </c>
      <c r="O41" s="106">
        <v>2363031</v>
      </c>
      <c r="P41" s="107">
        <f t="shared" si="4"/>
        <v>19447626</v>
      </c>
      <c r="Q41" s="40">
        <f t="shared" si="5"/>
        <v>0.1451790303580207</v>
      </c>
      <c r="R41" s="105">
        <v>0</v>
      </c>
      <c r="S41" s="107">
        <v>0</v>
      </c>
      <c r="T41" s="107">
        <f t="shared" si="6"/>
        <v>0</v>
      </c>
      <c r="U41" s="40">
        <f t="shared" si="7"/>
        <v>0</v>
      </c>
      <c r="V41" s="105">
        <v>0</v>
      </c>
      <c r="W41" s="107">
        <v>0</v>
      </c>
      <c r="X41" s="107">
        <f t="shared" si="8"/>
        <v>0</v>
      </c>
      <c r="Y41" s="40">
        <f t="shared" si="9"/>
        <v>0</v>
      </c>
      <c r="Z41" s="77">
        <f t="shared" si="10"/>
        <v>44436188</v>
      </c>
      <c r="AA41" s="78">
        <f t="shared" si="11"/>
        <v>7414772</v>
      </c>
      <c r="AB41" s="78">
        <f t="shared" si="12"/>
        <v>51850960</v>
      </c>
      <c r="AC41" s="40">
        <f t="shared" si="13"/>
        <v>0.3870740879083399</v>
      </c>
      <c r="AD41" s="77">
        <v>21231341</v>
      </c>
      <c r="AE41" s="78">
        <v>10038277</v>
      </c>
      <c r="AF41" s="78">
        <f t="shared" si="14"/>
        <v>31269618</v>
      </c>
      <c r="AG41" s="40">
        <f t="shared" si="15"/>
        <v>0.3819569148023116</v>
      </c>
      <c r="AH41" s="40">
        <f t="shared" si="16"/>
        <v>-0.3780664029857992</v>
      </c>
      <c r="AI41" s="12">
        <v>139816000</v>
      </c>
      <c r="AJ41" s="12">
        <v>129215416</v>
      </c>
      <c r="AK41" s="12">
        <v>53403688</v>
      </c>
      <c r="AL41" s="12"/>
    </row>
    <row r="42" spans="1:38" s="13" customFormat="1" ht="12.75">
      <c r="A42" s="29" t="s">
        <v>97</v>
      </c>
      <c r="B42" s="60" t="s">
        <v>545</v>
      </c>
      <c r="C42" s="39" t="s">
        <v>546</v>
      </c>
      <c r="D42" s="77">
        <v>115288145</v>
      </c>
      <c r="E42" s="78">
        <v>22287000</v>
      </c>
      <c r="F42" s="79">
        <f t="shared" si="0"/>
        <v>137575145</v>
      </c>
      <c r="G42" s="77">
        <v>115288145</v>
      </c>
      <c r="H42" s="78">
        <v>22287000</v>
      </c>
      <c r="I42" s="80">
        <f t="shared" si="1"/>
        <v>137575145</v>
      </c>
      <c r="J42" s="77">
        <v>19498062</v>
      </c>
      <c r="K42" s="78">
        <v>4604420</v>
      </c>
      <c r="L42" s="78">
        <f t="shared" si="2"/>
        <v>24102482</v>
      </c>
      <c r="M42" s="40">
        <f t="shared" si="3"/>
        <v>0.1751950325038727</v>
      </c>
      <c r="N42" s="105">
        <v>24072289</v>
      </c>
      <c r="O42" s="106">
        <v>5849336</v>
      </c>
      <c r="P42" s="107">
        <f t="shared" si="4"/>
        <v>29921625</v>
      </c>
      <c r="Q42" s="40">
        <f t="shared" si="5"/>
        <v>0.21749295630398935</v>
      </c>
      <c r="R42" s="105">
        <v>0</v>
      </c>
      <c r="S42" s="107">
        <v>0</v>
      </c>
      <c r="T42" s="107">
        <f t="shared" si="6"/>
        <v>0</v>
      </c>
      <c r="U42" s="40">
        <f t="shared" si="7"/>
        <v>0</v>
      </c>
      <c r="V42" s="105">
        <v>0</v>
      </c>
      <c r="W42" s="107">
        <v>0</v>
      </c>
      <c r="X42" s="107">
        <f t="shared" si="8"/>
        <v>0</v>
      </c>
      <c r="Y42" s="40">
        <f t="shared" si="9"/>
        <v>0</v>
      </c>
      <c r="Z42" s="77">
        <f t="shared" si="10"/>
        <v>43570351</v>
      </c>
      <c r="AA42" s="78">
        <f t="shared" si="11"/>
        <v>10453756</v>
      </c>
      <c r="AB42" s="78">
        <f t="shared" si="12"/>
        <v>54024107</v>
      </c>
      <c r="AC42" s="40">
        <f t="shared" si="13"/>
        <v>0.39268798880786204</v>
      </c>
      <c r="AD42" s="77">
        <v>23589149</v>
      </c>
      <c r="AE42" s="78">
        <v>901388</v>
      </c>
      <c r="AF42" s="78">
        <f t="shared" si="14"/>
        <v>24490537</v>
      </c>
      <c r="AG42" s="40">
        <f t="shared" si="15"/>
        <v>0.3791229098420833</v>
      </c>
      <c r="AH42" s="40">
        <f t="shared" si="16"/>
        <v>0.22176271594208008</v>
      </c>
      <c r="AI42" s="12">
        <v>125768667</v>
      </c>
      <c r="AJ42" s="12">
        <v>137540432</v>
      </c>
      <c r="AK42" s="12">
        <v>47681783</v>
      </c>
      <c r="AL42" s="12"/>
    </row>
    <row r="43" spans="1:38" s="13" customFormat="1" ht="12.75">
      <c r="A43" s="29" t="s">
        <v>97</v>
      </c>
      <c r="B43" s="60" t="s">
        <v>547</v>
      </c>
      <c r="C43" s="39" t="s">
        <v>548</v>
      </c>
      <c r="D43" s="77">
        <v>219153477</v>
      </c>
      <c r="E43" s="78">
        <v>100953278</v>
      </c>
      <c r="F43" s="80">
        <f t="shared" si="0"/>
        <v>320106755</v>
      </c>
      <c r="G43" s="77">
        <v>219153477</v>
      </c>
      <c r="H43" s="78">
        <v>100953278</v>
      </c>
      <c r="I43" s="79">
        <f t="shared" si="1"/>
        <v>320106755</v>
      </c>
      <c r="J43" s="77">
        <v>30344924</v>
      </c>
      <c r="K43" s="91">
        <v>9090319</v>
      </c>
      <c r="L43" s="78">
        <f t="shared" si="2"/>
        <v>39435243</v>
      </c>
      <c r="M43" s="40">
        <f t="shared" si="3"/>
        <v>0.12319403568974982</v>
      </c>
      <c r="N43" s="105">
        <v>53144505</v>
      </c>
      <c r="O43" s="106">
        <v>29917625</v>
      </c>
      <c r="P43" s="107">
        <f t="shared" si="4"/>
        <v>83062130</v>
      </c>
      <c r="Q43" s="40">
        <f t="shared" si="5"/>
        <v>0.2594825904251849</v>
      </c>
      <c r="R43" s="105">
        <v>0</v>
      </c>
      <c r="S43" s="107">
        <v>0</v>
      </c>
      <c r="T43" s="107">
        <f t="shared" si="6"/>
        <v>0</v>
      </c>
      <c r="U43" s="40">
        <f t="shared" si="7"/>
        <v>0</v>
      </c>
      <c r="V43" s="105">
        <v>0</v>
      </c>
      <c r="W43" s="107">
        <v>0</v>
      </c>
      <c r="X43" s="107">
        <f t="shared" si="8"/>
        <v>0</v>
      </c>
      <c r="Y43" s="40">
        <f t="shared" si="9"/>
        <v>0</v>
      </c>
      <c r="Z43" s="77">
        <f t="shared" si="10"/>
        <v>83489429</v>
      </c>
      <c r="AA43" s="78">
        <f t="shared" si="11"/>
        <v>39007944</v>
      </c>
      <c r="AB43" s="78">
        <f t="shared" si="12"/>
        <v>122497373</v>
      </c>
      <c r="AC43" s="40">
        <f t="shared" si="13"/>
        <v>0.3826766261149347</v>
      </c>
      <c r="AD43" s="77">
        <v>38065652</v>
      </c>
      <c r="AE43" s="78">
        <v>8488340</v>
      </c>
      <c r="AF43" s="78">
        <f t="shared" si="14"/>
        <v>46553992</v>
      </c>
      <c r="AG43" s="40">
        <f t="shared" si="15"/>
        <v>0.414957185722873</v>
      </c>
      <c r="AH43" s="40">
        <f t="shared" si="16"/>
        <v>0.7842106859493381</v>
      </c>
      <c r="AI43" s="12">
        <v>233139286</v>
      </c>
      <c r="AJ43" s="12">
        <v>283625961</v>
      </c>
      <c r="AK43" s="12">
        <v>96742822</v>
      </c>
      <c r="AL43" s="12"/>
    </row>
    <row r="44" spans="1:38" s="13" customFormat="1" ht="12.75">
      <c r="A44" s="29" t="s">
        <v>116</v>
      </c>
      <c r="B44" s="60" t="s">
        <v>549</v>
      </c>
      <c r="C44" s="39" t="s">
        <v>550</v>
      </c>
      <c r="D44" s="77">
        <v>132630760</v>
      </c>
      <c r="E44" s="78">
        <v>5340160</v>
      </c>
      <c r="F44" s="80">
        <f t="shared" si="0"/>
        <v>137970920</v>
      </c>
      <c r="G44" s="77">
        <v>132630760</v>
      </c>
      <c r="H44" s="78">
        <v>5340160</v>
      </c>
      <c r="I44" s="79">
        <f t="shared" si="1"/>
        <v>137970920</v>
      </c>
      <c r="J44" s="77">
        <v>17084620</v>
      </c>
      <c r="K44" s="91">
        <v>70598</v>
      </c>
      <c r="L44" s="78">
        <f t="shared" si="2"/>
        <v>17155218</v>
      </c>
      <c r="M44" s="40">
        <f t="shared" si="3"/>
        <v>0.12433937528284945</v>
      </c>
      <c r="N44" s="105">
        <v>29639843</v>
      </c>
      <c r="O44" s="106">
        <v>817273</v>
      </c>
      <c r="P44" s="107">
        <f t="shared" si="4"/>
        <v>30457116</v>
      </c>
      <c r="Q44" s="40">
        <f t="shared" si="5"/>
        <v>0.22075025664828501</v>
      </c>
      <c r="R44" s="105">
        <v>0</v>
      </c>
      <c r="S44" s="107">
        <v>0</v>
      </c>
      <c r="T44" s="107">
        <f t="shared" si="6"/>
        <v>0</v>
      </c>
      <c r="U44" s="40">
        <f t="shared" si="7"/>
        <v>0</v>
      </c>
      <c r="V44" s="105">
        <v>0</v>
      </c>
      <c r="W44" s="107">
        <v>0</v>
      </c>
      <c r="X44" s="107">
        <f t="shared" si="8"/>
        <v>0</v>
      </c>
      <c r="Y44" s="40">
        <f t="shared" si="9"/>
        <v>0</v>
      </c>
      <c r="Z44" s="77">
        <f t="shared" si="10"/>
        <v>46724463</v>
      </c>
      <c r="AA44" s="78">
        <f t="shared" si="11"/>
        <v>887871</v>
      </c>
      <c r="AB44" s="78">
        <f t="shared" si="12"/>
        <v>47612334</v>
      </c>
      <c r="AC44" s="40">
        <f t="shared" si="13"/>
        <v>0.34508963193113446</v>
      </c>
      <c r="AD44" s="77">
        <v>23932458</v>
      </c>
      <c r="AE44" s="78">
        <v>286694</v>
      </c>
      <c r="AF44" s="78">
        <f t="shared" si="14"/>
        <v>24219152</v>
      </c>
      <c r="AG44" s="40">
        <f t="shared" si="15"/>
        <v>0.33555169338531027</v>
      </c>
      <c r="AH44" s="40">
        <f t="shared" si="16"/>
        <v>0.2575632705884996</v>
      </c>
      <c r="AI44" s="12">
        <v>125450480</v>
      </c>
      <c r="AJ44" s="12">
        <v>125565170</v>
      </c>
      <c r="AK44" s="12">
        <v>42095121</v>
      </c>
      <c r="AL44" s="12"/>
    </row>
    <row r="45" spans="1:38" s="57" customFormat="1" ht="12.75">
      <c r="A45" s="61"/>
      <c r="B45" s="62" t="s">
        <v>551</v>
      </c>
      <c r="C45" s="32"/>
      <c r="D45" s="81">
        <f>SUM(D40:D44)</f>
        <v>2210112049</v>
      </c>
      <c r="E45" s="82">
        <f>SUM(E40:E44)</f>
        <v>283262940</v>
      </c>
      <c r="F45" s="90">
        <f t="shared" si="0"/>
        <v>2493374989</v>
      </c>
      <c r="G45" s="81">
        <f>SUM(G40:G44)</f>
        <v>2210112049</v>
      </c>
      <c r="H45" s="82">
        <f>SUM(H40:H44)</f>
        <v>283262940</v>
      </c>
      <c r="I45" s="83">
        <f t="shared" si="1"/>
        <v>2493374989</v>
      </c>
      <c r="J45" s="81">
        <f>SUM(J40:J44)</f>
        <v>542019438</v>
      </c>
      <c r="K45" s="82">
        <f>SUM(K40:K44)</f>
        <v>43730990</v>
      </c>
      <c r="L45" s="82">
        <f t="shared" si="2"/>
        <v>585750428</v>
      </c>
      <c r="M45" s="44">
        <f t="shared" si="3"/>
        <v>0.23492271743486234</v>
      </c>
      <c r="N45" s="111">
        <f>SUM(N40:N44)</f>
        <v>497320677</v>
      </c>
      <c r="O45" s="112">
        <f>SUM(O40:O44)</f>
        <v>113330051</v>
      </c>
      <c r="P45" s="113">
        <f t="shared" si="4"/>
        <v>610650728</v>
      </c>
      <c r="Q45" s="44">
        <f t="shared" si="5"/>
        <v>0.24490930192770935</v>
      </c>
      <c r="R45" s="111">
        <f>SUM(R40:R44)</f>
        <v>0</v>
      </c>
      <c r="S45" s="113">
        <f>SUM(S40:S44)</f>
        <v>0</v>
      </c>
      <c r="T45" s="113">
        <f t="shared" si="6"/>
        <v>0</v>
      </c>
      <c r="U45" s="44">
        <f t="shared" si="7"/>
        <v>0</v>
      </c>
      <c r="V45" s="111">
        <f>SUM(V40:V44)</f>
        <v>0</v>
      </c>
      <c r="W45" s="113">
        <f>SUM(W40:W44)</f>
        <v>0</v>
      </c>
      <c r="X45" s="113">
        <f t="shared" si="8"/>
        <v>0</v>
      </c>
      <c r="Y45" s="44">
        <f t="shared" si="9"/>
        <v>0</v>
      </c>
      <c r="Z45" s="81">
        <f t="shared" si="10"/>
        <v>1039340115</v>
      </c>
      <c r="AA45" s="82">
        <f t="shared" si="11"/>
        <v>157061041</v>
      </c>
      <c r="AB45" s="82">
        <f t="shared" si="12"/>
        <v>1196401156</v>
      </c>
      <c r="AC45" s="44">
        <f t="shared" si="13"/>
        <v>0.4798320193625717</v>
      </c>
      <c r="AD45" s="81">
        <f>SUM(AD40:AD44)</f>
        <v>413554578</v>
      </c>
      <c r="AE45" s="82">
        <f>SUM(AE40:AE44)</f>
        <v>65873144</v>
      </c>
      <c r="AF45" s="82">
        <f t="shared" si="14"/>
        <v>479427722</v>
      </c>
      <c r="AG45" s="44">
        <f t="shared" si="15"/>
        <v>0.4405045057606235</v>
      </c>
      <c r="AH45" s="44">
        <f t="shared" si="16"/>
        <v>0.27370758923281446</v>
      </c>
      <c r="AI45" s="63">
        <f>SUM(AI40:AI44)</f>
        <v>2358644941</v>
      </c>
      <c r="AJ45" s="63">
        <f>SUM(AJ40:AJ44)</f>
        <v>2537731556</v>
      </c>
      <c r="AK45" s="63">
        <f>SUM(AK40:AK44)</f>
        <v>1038993724</v>
      </c>
      <c r="AL45" s="63"/>
    </row>
    <row r="46" spans="1:38" s="57" customFormat="1" ht="12.75">
      <c r="A46" s="61"/>
      <c r="B46" s="62" t="s">
        <v>552</v>
      </c>
      <c r="C46" s="32"/>
      <c r="D46" s="81">
        <f>SUM(D9:D12,D14:D20,D22:D30,D32:D38,D40:D44)</f>
        <v>5740985730</v>
      </c>
      <c r="E46" s="82">
        <f>SUM(E9:E12,E14:E20,E22:E30,E32:E38,E40:E44)</f>
        <v>1327216653</v>
      </c>
      <c r="F46" s="90">
        <f t="shared" si="0"/>
        <v>7068202383</v>
      </c>
      <c r="G46" s="81">
        <f>SUM(G9:G12,G14:G20,G22:G30,G32:G38,G40:G44)</f>
        <v>5740985730</v>
      </c>
      <c r="H46" s="82">
        <f>SUM(H9:H12,H14:H20,H22:H30,H32:H38,H40:H44)</f>
        <v>1327216653</v>
      </c>
      <c r="I46" s="83">
        <f t="shared" si="1"/>
        <v>7068202383</v>
      </c>
      <c r="J46" s="81">
        <f>SUM(J9:J12,J14:J20,J22:J30,J32:J38,J40:J44)</f>
        <v>1294797343</v>
      </c>
      <c r="K46" s="82">
        <f>SUM(K9:K12,K14:K20,K22:K30,K32:K38,K40:K44)</f>
        <v>195979824</v>
      </c>
      <c r="L46" s="82">
        <f t="shared" si="2"/>
        <v>1490777167</v>
      </c>
      <c r="M46" s="44">
        <f t="shared" si="3"/>
        <v>0.21091319775810669</v>
      </c>
      <c r="N46" s="111">
        <f>SUM(N9:N12,N14:N20,N22:N30,N32:N38,N40:N44)</f>
        <v>1108712595</v>
      </c>
      <c r="O46" s="112">
        <f>SUM(O9:O12,O14:O20,O22:O30,O32:O38,O40:O44)</f>
        <v>283346318</v>
      </c>
      <c r="P46" s="113">
        <f t="shared" si="4"/>
        <v>1392058913</v>
      </c>
      <c r="Q46" s="44">
        <f t="shared" si="5"/>
        <v>0.19694666869586153</v>
      </c>
      <c r="R46" s="111">
        <f>SUM(R9:R12,R14:R20,R22:R30,R32:R38,R40:R44)</f>
        <v>0</v>
      </c>
      <c r="S46" s="113">
        <f>SUM(S9:S12,S14:S20,S22:S30,S32:S38,S40:S44)</f>
        <v>0</v>
      </c>
      <c r="T46" s="113">
        <f t="shared" si="6"/>
        <v>0</v>
      </c>
      <c r="U46" s="44">
        <f t="shared" si="7"/>
        <v>0</v>
      </c>
      <c r="V46" s="111">
        <f>SUM(V9:V12,V14:V20,V22:V30,V32:V38,V40:V44)</f>
        <v>0</v>
      </c>
      <c r="W46" s="113">
        <f>SUM(W9:W12,W14:W20,W22:W30,W32:W38,W40:W44)</f>
        <v>0</v>
      </c>
      <c r="X46" s="113">
        <f t="shared" si="8"/>
        <v>0</v>
      </c>
      <c r="Y46" s="44">
        <f t="shared" si="9"/>
        <v>0</v>
      </c>
      <c r="Z46" s="81">
        <f t="shared" si="10"/>
        <v>2403509938</v>
      </c>
      <c r="AA46" s="82">
        <f t="shared" si="11"/>
        <v>479326142</v>
      </c>
      <c r="AB46" s="82">
        <f t="shared" si="12"/>
        <v>2882836080</v>
      </c>
      <c r="AC46" s="44">
        <f t="shared" si="13"/>
        <v>0.4078598664539682</v>
      </c>
      <c r="AD46" s="81">
        <f>SUM(AD9:AD12,AD14:AD20,AD22:AD30,AD32:AD38,AD40:AD44)</f>
        <v>1066407331</v>
      </c>
      <c r="AE46" s="82">
        <f>SUM(AE9:AE12,AE14:AE20,AE22:AE30,AE32:AE38,AE40:AE44)</f>
        <v>266881050</v>
      </c>
      <c r="AF46" s="82">
        <f t="shared" si="14"/>
        <v>1333288381</v>
      </c>
      <c r="AG46" s="44">
        <f t="shared" si="15"/>
        <v>0.4108045490786494</v>
      </c>
      <c r="AH46" s="44">
        <f t="shared" si="16"/>
        <v>0.04407938510340914</v>
      </c>
      <c r="AI46" s="63">
        <f>SUM(AI9:AI12,AI14:AI20,AI22:AI30,AI32:AI38,AI40:AI44)</f>
        <v>6482841356</v>
      </c>
      <c r="AJ46" s="63">
        <f>SUM(AJ9:AJ12,AJ14:AJ20,AJ22:AJ30,AJ32:AJ38,AJ40:AJ44)</f>
        <v>6831285850</v>
      </c>
      <c r="AK46" s="63">
        <f>SUM(AK9:AK12,AK14:AK20,AK22:AK30,AK32:AK38,AK40:AK44)</f>
        <v>2663180720</v>
      </c>
      <c r="AL46" s="63"/>
    </row>
    <row r="47" spans="1:38" s="13" customFormat="1" ht="12.75">
      <c r="A47" s="64"/>
      <c r="B47" s="65"/>
      <c r="C47" s="66"/>
      <c r="D47" s="93"/>
      <c r="E47" s="93"/>
      <c r="F47" s="94"/>
      <c r="G47" s="95"/>
      <c r="H47" s="93"/>
      <c r="I47" s="96"/>
      <c r="J47" s="95"/>
      <c r="K47" s="97"/>
      <c r="L47" s="93"/>
      <c r="M47" s="70"/>
      <c r="N47" s="95"/>
      <c r="O47" s="97"/>
      <c r="P47" s="93"/>
      <c r="Q47" s="70"/>
      <c r="R47" s="95"/>
      <c r="S47" s="97"/>
      <c r="T47" s="93"/>
      <c r="U47" s="70"/>
      <c r="V47" s="95"/>
      <c r="W47" s="97"/>
      <c r="X47" s="93"/>
      <c r="Y47" s="70"/>
      <c r="Z47" s="95"/>
      <c r="AA47" s="97"/>
      <c r="AB47" s="93"/>
      <c r="AC47" s="70"/>
      <c r="AD47" s="95"/>
      <c r="AE47" s="93"/>
      <c r="AF47" s="93"/>
      <c r="AG47" s="70"/>
      <c r="AH47" s="70"/>
      <c r="AI47" s="12"/>
      <c r="AJ47" s="12"/>
      <c r="AK47" s="12"/>
      <c r="AL47" s="12"/>
    </row>
    <row r="48" spans="1:38" s="73" customFormat="1" ht="12" customHeight="1">
      <c r="A48" s="75"/>
      <c r="B48" s="130" t="s">
        <v>657</v>
      </c>
      <c r="C48" s="75"/>
      <c r="D48" s="98"/>
      <c r="E48" s="98"/>
      <c r="F48" s="98"/>
      <c r="G48" s="98"/>
      <c r="H48" s="98"/>
      <c r="I48" s="98"/>
      <c r="J48" s="98"/>
      <c r="K48" s="98"/>
      <c r="L48" s="98"/>
      <c r="M48" s="75"/>
      <c r="N48" s="98"/>
      <c r="O48" s="98"/>
      <c r="P48" s="98"/>
      <c r="Q48" s="75"/>
      <c r="R48" s="98"/>
      <c r="S48" s="98"/>
      <c r="T48" s="98"/>
      <c r="U48" s="75"/>
      <c r="V48" s="98"/>
      <c r="W48" s="98"/>
      <c r="X48" s="98"/>
      <c r="Y48" s="75"/>
      <c r="Z48" s="98"/>
      <c r="AA48" s="98"/>
      <c r="AB48" s="98"/>
      <c r="AC48" s="75"/>
      <c r="AD48" s="98"/>
      <c r="AE48" s="98"/>
      <c r="AF48" s="98"/>
      <c r="AG48" s="75"/>
      <c r="AH48" s="75"/>
      <c r="AI48" s="75"/>
      <c r="AJ48" s="75"/>
      <c r="AK48" s="75"/>
      <c r="AL48" s="75"/>
    </row>
    <row r="49" spans="1:38" s="73" customFormat="1" ht="12.75">
      <c r="A49" s="75"/>
      <c r="B49" s="75"/>
      <c r="C49" s="75"/>
      <c r="D49" s="98"/>
      <c r="E49" s="98"/>
      <c r="F49" s="98"/>
      <c r="G49" s="98"/>
      <c r="H49" s="98"/>
      <c r="I49" s="98"/>
      <c r="J49" s="98"/>
      <c r="K49" s="98"/>
      <c r="L49" s="98"/>
      <c r="M49" s="75"/>
      <c r="N49" s="98"/>
      <c r="O49" s="98"/>
      <c r="P49" s="98"/>
      <c r="Q49" s="75"/>
      <c r="R49" s="98"/>
      <c r="S49" s="98"/>
      <c r="T49" s="98"/>
      <c r="U49" s="75"/>
      <c r="V49" s="98"/>
      <c r="W49" s="98"/>
      <c r="X49" s="98"/>
      <c r="Y49" s="75"/>
      <c r="Z49" s="98"/>
      <c r="AA49" s="98"/>
      <c r="AB49" s="98"/>
      <c r="AC49" s="75"/>
      <c r="AD49" s="98"/>
      <c r="AE49" s="98"/>
      <c r="AF49" s="98"/>
      <c r="AG49" s="75"/>
      <c r="AH49" s="75"/>
      <c r="AI49" s="75"/>
      <c r="AJ49" s="75"/>
      <c r="AK49" s="75"/>
      <c r="AL49" s="75"/>
    </row>
    <row r="50" spans="1:38" s="73" customFormat="1" ht="12.75">
      <c r="A50" s="75"/>
      <c r="B50" s="75"/>
      <c r="C50" s="75"/>
      <c r="D50" s="98"/>
      <c r="E50" s="98"/>
      <c r="F50" s="98"/>
      <c r="G50" s="98"/>
      <c r="H50" s="98"/>
      <c r="I50" s="98"/>
      <c r="J50" s="98"/>
      <c r="K50" s="98"/>
      <c r="L50" s="98"/>
      <c r="M50" s="75"/>
      <c r="N50" s="98"/>
      <c r="O50" s="98"/>
      <c r="P50" s="98"/>
      <c r="Q50" s="75"/>
      <c r="R50" s="98"/>
      <c r="S50" s="98"/>
      <c r="T50" s="98"/>
      <c r="U50" s="75"/>
      <c r="V50" s="98"/>
      <c r="W50" s="98"/>
      <c r="X50" s="98"/>
      <c r="Y50" s="75"/>
      <c r="Z50" s="98"/>
      <c r="AA50" s="98"/>
      <c r="AB50" s="98"/>
      <c r="AC50" s="75"/>
      <c r="AD50" s="98"/>
      <c r="AE50" s="98"/>
      <c r="AF50" s="98"/>
      <c r="AG50" s="75"/>
      <c r="AH50" s="75"/>
      <c r="AI50" s="75"/>
      <c r="AJ50" s="75"/>
      <c r="AK50" s="75"/>
      <c r="AL50" s="75"/>
    </row>
    <row r="51" spans="1:38" s="74" customFormat="1" ht="12.75">
      <c r="A51" s="76"/>
      <c r="B51" s="76"/>
      <c r="C51" s="76"/>
      <c r="D51" s="99"/>
      <c r="E51" s="99"/>
      <c r="F51" s="99"/>
      <c r="G51" s="99"/>
      <c r="H51" s="99"/>
      <c r="I51" s="99"/>
      <c r="J51" s="99"/>
      <c r="K51" s="99"/>
      <c r="L51" s="99"/>
      <c r="M51" s="76"/>
      <c r="N51" s="99"/>
      <c r="O51" s="99"/>
      <c r="P51" s="99"/>
      <c r="Q51" s="76"/>
      <c r="R51" s="99"/>
      <c r="S51" s="99"/>
      <c r="T51" s="99"/>
      <c r="U51" s="76"/>
      <c r="V51" s="99"/>
      <c r="W51" s="99"/>
      <c r="X51" s="99"/>
      <c r="Y51" s="76"/>
      <c r="Z51" s="99"/>
      <c r="AA51" s="99"/>
      <c r="AB51" s="99"/>
      <c r="AC51" s="76"/>
      <c r="AD51" s="99"/>
      <c r="AE51" s="99"/>
      <c r="AF51" s="99"/>
      <c r="AG51" s="76"/>
      <c r="AH51" s="76"/>
      <c r="AI51" s="76"/>
      <c r="AJ51" s="76"/>
      <c r="AK51" s="76"/>
      <c r="AL51" s="76"/>
    </row>
    <row r="52" spans="1:38" s="74" customFormat="1" ht="12.75">
      <c r="A52" s="76"/>
      <c r="B52" s="76"/>
      <c r="C52" s="76"/>
      <c r="D52" s="99"/>
      <c r="E52" s="99"/>
      <c r="F52" s="99"/>
      <c r="G52" s="99"/>
      <c r="H52" s="99"/>
      <c r="I52" s="99"/>
      <c r="J52" s="99"/>
      <c r="K52" s="99"/>
      <c r="L52" s="99"/>
      <c r="M52" s="76"/>
      <c r="N52" s="99"/>
      <c r="O52" s="99"/>
      <c r="P52" s="99"/>
      <c r="Q52" s="76"/>
      <c r="R52" s="99"/>
      <c r="S52" s="99"/>
      <c r="T52" s="99"/>
      <c r="U52" s="76"/>
      <c r="V52" s="99"/>
      <c r="W52" s="99"/>
      <c r="X52" s="99"/>
      <c r="Y52" s="76"/>
      <c r="Z52" s="99"/>
      <c r="AA52" s="99"/>
      <c r="AB52" s="99"/>
      <c r="AC52" s="76"/>
      <c r="AD52" s="99"/>
      <c r="AE52" s="99"/>
      <c r="AF52" s="99"/>
      <c r="AG52" s="76"/>
      <c r="AH52" s="76"/>
      <c r="AI52" s="76"/>
      <c r="AJ52" s="76"/>
      <c r="AK52" s="76"/>
      <c r="AL52" s="76"/>
    </row>
    <row r="53" spans="1:38" s="74" customFormat="1" ht="12.75">
      <c r="A53" s="76"/>
      <c r="B53" s="76"/>
      <c r="C53" s="76"/>
      <c r="D53" s="99"/>
      <c r="E53" s="99"/>
      <c r="F53" s="99"/>
      <c r="G53" s="99"/>
      <c r="H53" s="99"/>
      <c r="I53" s="99"/>
      <c r="J53" s="99"/>
      <c r="K53" s="99"/>
      <c r="L53" s="99"/>
      <c r="M53" s="76"/>
      <c r="N53" s="99"/>
      <c r="O53" s="99"/>
      <c r="P53" s="99"/>
      <c r="Q53" s="76"/>
      <c r="R53" s="99"/>
      <c r="S53" s="99"/>
      <c r="T53" s="99"/>
      <c r="U53" s="76"/>
      <c r="V53" s="99"/>
      <c r="W53" s="99"/>
      <c r="X53" s="99"/>
      <c r="Y53" s="76"/>
      <c r="Z53" s="99"/>
      <c r="AA53" s="99"/>
      <c r="AB53" s="99"/>
      <c r="AC53" s="76"/>
      <c r="AD53" s="99"/>
      <c r="AE53" s="99"/>
      <c r="AF53" s="99"/>
      <c r="AG53" s="76"/>
      <c r="AH53" s="76"/>
      <c r="AI53" s="76"/>
      <c r="AJ53" s="76"/>
      <c r="AK53" s="76"/>
      <c r="AL53" s="76"/>
    </row>
    <row r="54" spans="1:38" s="74" customFormat="1" ht="12.75">
      <c r="A54" s="76"/>
      <c r="B54" s="76"/>
      <c r="C54" s="76"/>
      <c r="D54" s="99"/>
      <c r="E54" s="99"/>
      <c r="F54" s="99"/>
      <c r="G54" s="99"/>
      <c r="H54" s="99"/>
      <c r="I54" s="99"/>
      <c r="J54" s="99"/>
      <c r="K54" s="99"/>
      <c r="L54" s="99"/>
      <c r="M54" s="76"/>
      <c r="N54" s="99"/>
      <c r="O54" s="99"/>
      <c r="P54" s="99"/>
      <c r="Q54" s="76"/>
      <c r="R54" s="99"/>
      <c r="S54" s="99"/>
      <c r="T54" s="99"/>
      <c r="U54" s="76"/>
      <c r="V54" s="99"/>
      <c r="W54" s="99"/>
      <c r="X54" s="99"/>
      <c r="Y54" s="76"/>
      <c r="Z54" s="99"/>
      <c r="AA54" s="99"/>
      <c r="AB54" s="99"/>
      <c r="AC54" s="76"/>
      <c r="AD54" s="99"/>
      <c r="AE54" s="99"/>
      <c r="AF54" s="99"/>
      <c r="AG54" s="76"/>
      <c r="AH54" s="76"/>
      <c r="AI54" s="76"/>
      <c r="AJ54" s="76"/>
      <c r="AK54" s="76"/>
      <c r="AL54" s="76"/>
    </row>
    <row r="55" spans="1:38" s="74" customFormat="1" ht="12.75">
      <c r="A55" s="76"/>
      <c r="B55" s="76"/>
      <c r="C55" s="76"/>
      <c r="D55" s="99"/>
      <c r="E55" s="99"/>
      <c r="F55" s="99"/>
      <c r="G55" s="99"/>
      <c r="H55" s="99"/>
      <c r="I55" s="99"/>
      <c r="J55" s="99"/>
      <c r="K55" s="99"/>
      <c r="L55" s="99"/>
      <c r="M55" s="76"/>
      <c r="N55" s="99"/>
      <c r="O55" s="99"/>
      <c r="P55" s="99"/>
      <c r="Q55" s="76"/>
      <c r="R55" s="99"/>
      <c r="S55" s="99"/>
      <c r="T55" s="99"/>
      <c r="U55" s="76"/>
      <c r="V55" s="99"/>
      <c r="W55" s="99"/>
      <c r="X55" s="99"/>
      <c r="Y55" s="76"/>
      <c r="Z55" s="99"/>
      <c r="AA55" s="99"/>
      <c r="AB55" s="99"/>
      <c r="AC55" s="76"/>
      <c r="AD55" s="99"/>
      <c r="AE55" s="99"/>
      <c r="AF55" s="99"/>
      <c r="AG55" s="76"/>
      <c r="AH55" s="76"/>
      <c r="AI55" s="76"/>
      <c r="AJ55" s="76"/>
      <c r="AK55" s="76"/>
      <c r="AL55" s="76"/>
    </row>
    <row r="56" spans="1:38" s="74" customFormat="1" ht="12.75">
      <c r="A56" s="76"/>
      <c r="B56" s="76"/>
      <c r="C56" s="76"/>
      <c r="D56" s="99"/>
      <c r="E56" s="99"/>
      <c r="F56" s="99"/>
      <c r="G56" s="99"/>
      <c r="H56" s="99"/>
      <c r="I56" s="99"/>
      <c r="J56" s="99"/>
      <c r="K56" s="99"/>
      <c r="L56" s="99"/>
      <c r="M56" s="76"/>
      <c r="N56" s="99"/>
      <c r="O56" s="99"/>
      <c r="P56" s="99"/>
      <c r="Q56" s="76"/>
      <c r="R56" s="99"/>
      <c r="S56" s="99"/>
      <c r="T56" s="99"/>
      <c r="U56" s="76"/>
      <c r="V56" s="99"/>
      <c r="W56" s="99"/>
      <c r="X56" s="99"/>
      <c r="Y56" s="76"/>
      <c r="Z56" s="99"/>
      <c r="AA56" s="99"/>
      <c r="AB56" s="99"/>
      <c r="AC56" s="76"/>
      <c r="AD56" s="99"/>
      <c r="AE56" s="99"/>
      <c r="AF56" s="99"/>
      <c r="AG56" s="76"/>
      <c r="AH56" s="76"/>
      <c r="AI56" s="76"/>
      <c r="AJ56" s="76"/>
      <c r="AK56" s="76"/>
      <c r="AL56" s="76"/>
    </row>
    <row r="57" spans="1:38" s="74" customFormat="1" ht="12.75">
      <c r="A57" s="76"/>
      <c r="B57" s="76"/>
      <c r="C57" s="76"/>
      <c r="D57" s="99"/>
      <c r="E57" s="99"/>
      <c r="F57" s="99"/>
      <c r="G57" s="99"/>
      <c r="H57" s="99"/>
      <c r="I57" s="99"/>
      <c r="J57" s="99"/>
      <c r="K57" s="99"/>
      <c r="L57" s="99"/>
      <c r="M57" s="76"/>
      <c r="N57" s="99"/>
      <c r="O57" s="99"/>
      <c r="P57" s="99"/>
      <c r="Q57" s="76"/>
      <c r="R57" s="99"/>
      <c r="S57" s="99"/>
      <c r="T57" s="99"/>
      <c r="U57" s="76"/>
      <c r="V57" s="99"/>
      <c r="W57" s="99"/>
      <c r="X57" s="99"/>
      <c r="Y57" s="76"/>
      <c r="Z57" s="99"/>
      <c r="AA57" s="99"/>
      <c r="AB57" s="99"/>
      <c r="AC57" s="76"/>
      <c r="AD57" s="99"/>
      <c r="AE57" s="99"/>
      <c r="AF57" s="99"/>
      <c r="AG57" s="76"/>
      <c r="AH57" s="76"/>
      <c r="AI57" s="76"/>
      <c r="AJ57" s="76"/>
      <c r="AK57" s="76"/>
      <c r="AL57" s="76"/>
    </row>
    <row r="58" spans="1:38" s="74" customFormat="1" ht="12.75">
      <c r="A58" s="76"/>
      <c r="B58" s="76"/>
      <c r="C58" s="76"/>
      <c r="D58" s="99"/>
      <c r="E58" s="99"/>
      <c r="F58" s="99"/>
      <c r="G58" s="99"/>
      <c r="H58" s="99"/>
      <c r="I58" s="99"/>
      <c r="J58" s="99"/>
      <c r="K58" s="99"/>
      <c r="L58" s="99"/>
      <c r="M58" s="76"/>
      <c r="N58" s="99"/>
      <c r="O58" s="99"/>
      <c r="P58" s="99"/>
      <c r="Q58" s="76"/>
      <c r="R58" s="99"/>
      <c r="S58" s="99"/>
      <c r="T58" s="99"/>
      <c r="U58" s="76"/>
      <c r="V58" s="99"/>
      <c r="W58" s="99"/>
      <c r="X58" s="99"/>
      <c r="Y58" s="76"/>
      <c r="Z58" s="99"/>
      <c r="AA58" s="99"/>
      <c r="AB58" s="99"/>
      <c r="AC58" s="76"/>
      <c r="AD58" s="99"/>
      <c r="AE58" s="99"/>
      <c r="AF58" s="99"/>
      <c r="AG58" s="76"/>
      <c r="AH58" s="76"/>
      <c r="AI58" s="76"/>
      <c r="AJ58" s="76"/>
      <c r="AK58" s="76"/>
      <c r="AL58" s="76"/>
    </row>
    <row r="59" spans="1:38" s="74" customFormat="1" ht="12.75">
      <c r="A59" s="76"/>
      <c r="B59" s="76"/>
      <c r="C59" s="76"/>
      <c r="D59" s="99"/>
      <c r="E59" s="99"/>
      <c r="F59" s="99"/>
      <c r="G59" s="99"/>
      <c r="H59" s="99"/>
      <c r="I59" s="99"/>
      <c r="J59" s="99"/>
      <c r="K59" s="99"/>
      <c r="L59" s="99"/>
      <c r="M59" s="76"/>
      <c r="N59" s="99"/>
      <c r="O59" s="99"/>
      <c r="P59" s="99"/>
      <c r="Q59" s="76"/>
      <c r="R59" s="99"/>
      <c r="S59" s="99"/>
      <c r="T59" s="99"/>
      <c r="U59" s="76"/>
      <c r="V59" s="99"/>
      <c r="W59" s="99"/>
      <c r="X59" s="99"/>
      <c r="Y59" s="76"/>
      <c r="Z59" s="99"/>
      <c r="AA59" s="99"/>
      <c r="AB59" s="99"/>
      <c r="AC59" s="76"/>
      <c r="AD59" s="99"/>
      <c r="AE59" s="99"/>
      <c r="AF59" s="99"/>
      <c r="AG59" s="76"/>
      <c r="AH59" s="76"/>
      <c r="AI59" s="76"/>
      <c r="AJ59" s="76"/>
      <c r="AK59" s="76"/>
      <c r="AL59" s="76"/>
    </row>
    <row r="60" spans="1:38" s="74" customFormat="1" ht="12.75">
      <c r="A60" s="76"/>
      <c r="B60" s="76"/>
      <c r="C60" s="76"/>
      <c r="D60" s="99"/>
      <c r="E60" s="99"/>
      <c r="F60" s="99"/>
      <c r="G60" s="99"/>
      <c r="H60" s="99"/>
      <c r="I60" s="99"/>
      <c r="J60" s="99"/>
      <c r="K60" s="99"/>
      <c r="L60" s="99"/>
      <c r="M60" s="76"/>
      <c r="N60" s="99"/>
      <c r="O60" s="99"/>
      <c r="P60" s="99"/>
      <c r="Q60" s="76"/>
      <c r="R60" s="99"/>
      <c r="S60" s="99"/>
      <c r="T60" s="99"/>
      <c r="U60" s="76"/>
      <c r="V60" s="99"/>
      <c r="W60" s="99"/>
      <c r="X60" s="99"/>
      <c r="Y60" s="76"/>
      <c r="Z60" s="99"/>
      <c r="AA60" s="99"/>
      <c r="AB60" s="99"/>
      <c r="AC60" s="76"/>
      <c r="AD60" s="99"/>
      <c r="AE60" s="99"/>
      <c r="AF60" s="99"/>
      <c r="AG60" s="76"/>
      <c r="AH60" s="76"/>
      <c r="AI60" s="76"/>
      <c r="AJ60" s="76"/>
      <c r="AK60" s="76"/>
      <c r="AL60" s="76"/>
    </row>
    <row r="61" spans="1:38" s="74" customFormat="1" ht="12.75">
      <c r="A61" s="76"/>
      <c r="B61" s="76"/>
      <c r="C61" s="76"/>
      <c r="D61" s="99"/>
      <c r="E61" s="99"/>
      <c r="F61" s="99"/>
      <c r="G61" s="99"/>
      <c r="H61" s="99"/>
      <c r="I61" s="99"/>
      <c r="J61" s="99"/>
      <c r="K61" s="99"/>
      <c r="L61" s="99"/>
      <c r="M61" s="76"/>
      <c r="N61" s="99"/>
      <c r="O61" s="99"/>
      <c r="P61" s="99"/>
      <c r="Q61" s="76"/>
      <c r="R61" s="99"/>
      <c r="S61" s="99"/>
      <c r="T61" s="99"/>
      <c r="U61" s="76"/>
      <c r="V61" s="99"/>
      <c r="W61" s="99"/>
      <c r="X61" s="99"/>
      <c r="Y61" s="76"/>
      <c r="Z61" s="99"/>
      <c r="AA61" s="99"/>
      <c r="AB61" s="99"/>
      <c r="AC61" s="76"/>
      <c r="AD61" s="99"/>
      <c r="AE61" s="99"/>
      <c r="AF61" s="99"/>
      <c r="AG61" s="76"/>
      <c r="AH61" s="76"/>
      <c r="AI61" s="76"/>
      <c r="AJ61" s="76"/>
      <c r="AK61" s="76"/>
      <c r="AL61" s="76"/>
    </row>
    <row r="62" spans="1:38" s="74" customFormat="1" ht="12.75">
      <c r="A62" s="76"/>
      <c r="B62" s="76"/>
      <c r="C62" s="76"/>
      <c r="D62" s="99"/>
      <c r="E62" s="99"/>
      <c r="F62" s="99"/>
      <c r="G62" s="99"/>
      <c r="H62" s="99"/>
      <c r="I62" s="99"/>
      <c r="J62" s="99"/>
      <c r="K62" s="99"/>
      <c r="L62" s="99"/>
      <c r="M62" s="76"/>
      <c r="N62" s="99"/>
      <c r="O62" s="99"/>
      <c r="P62" s="99"/>
      <c r="Q62" s="76"/>
      <c r="R62" s="99"/>
      <c r="S62" s="99"/>
      <c r="T62" s="99"/>
      <c r="U62" s="76"/>
      <c r="V62" s="99"/>
      <c r="W62" s="99"/>
      <c r="X62" s="99"/>
      <c r="Y62" s="76"/>
      <c r="Z62" s="99"/>
      <c r="AA62" s="99"/>
      <c r="AB62" s="99"/>
      <c r="AC62" s="76"/>
      <c r="AD62" s="99"/>
      <c r="AE62" s="99"/>
      <c r="AF62" s="99"/>
      <c r="AG62" s="76"/>
      <c r="AH62" s="76"/>
      <c r="AI62" s="76"/>
      <c r="AJ62" s="76"/>
      <c r="AK62" s="76"/>
      <c r="AL62" s="76"/>
    </row>
    <row r="63" spans="1:38" s="74" customFormat="1" ht="12.75">
      <c r="A63" s="76"/>
      <c r="B63" s="76"/>
      <c r="C63" s="76"/>
      <c r="D63" s="99"/>
      <c r="E63" s="99"/>
      <c r="F63" s="99"/>
      <c r="G63" s="99"/>
      <c r="H63" s="99"/>
      <c r="I63" s="99"/>
      <c r="J63" s="99"/>
      <c r="K63" s="99"/>
      <c r="L63" s="99"/>
      <c r="M63" s="76"/>
      <c r="N63" s="99"/>
      <c r="O63" s="99"/>
      <c r="P63" s="99"/>
      <c r="Q63" s="76"/>
      <c r="R63" s="99"/>
      <c r="S63" s="99"/>
      <c r="T63" s="99"/>
      <c r="U63" s="76"/>
      <c r="V63" s="99"/>
      <c r="W63" s="99"/>
      <c r="X63" s="99"/>
      <c r="Y63" s="76"/>
      <c r="Z63" s="99"/>
      <c r="AA63" s="99"/>
      <c r="AB63" s="99"/>
      <c r="AC63" s="76"/>
      <c r="AD63" s="99"/>
      <c r="AE63" s="99"/>
      <c r="AF63" s="99"/>
      <c r="AG63" s="76"/>
      <c r="AH63" s="76"/>
      <c r="AI63" s="76"/>
      <c r="AJ63" s="76"/>
      <c r="AK63" s="76"/>
      <c r="AL63" s="76"/>
    </row>
    <row r="64" spans="1:38" s="74" customFormat="1" ht="12.75">
      <c r="A64" s="76"/>
      <c r="B64" s="76"/>
      <c r="C64" s="76"/>
      <c r="D64" s="99"/>
      <c r="E64" s="99"/>
      <c r="F64" s="99"/>
      <c r="G64" s="99"/>
      <c r="H64" s="99"/>
      <c r="I64" s="99"/>
      <c r="J64" s="99"/>
      <c r="K64" s="99"/>
      <c r="L64" s="99"/>
      <c r="M64" s="76"/>
      <c r="N64" s="99"/>
      <c r="O64" s="99"/>
      <c r="P64" s="99"/>
      <c r="Q64" s="76"/>
      <c r="R64" s="99"/>
      <c r="S64" s="99"/>
      <c r="T64" s="99"/>
      <c r="U64" s="76"/>
      <c r="V64" s="99"/>
      <c r="W64" s="99"/>
      <c r="X64" s="99"/>
      <c r="Y64" s="76"/>
      <c r="Z64" s="99"/>
      <c r="AA64" s="99"/>
      <c r="AB64" s="99"/>
      <c r="AC64" s="76"/>
      <c r="AD64" s="99"/>
      <c r="AE64" s="99"/>
      <c r="AF64" s="99"/>
      <c r="AG64" s="76"/>
      <c r="AH64" s="76"/>
      <c r="AI64" s="76"/>
      <c r="AJ64" s="76"/>
      <c r="AK64" s="76"/>
      <c r="AL64" s="76"/>
    </row>
    <row r="65" spans="1:38" s="74" customFormat="1" ht="12.75">
      <c r="A65" s="76"/>
      <c r="B65" s="76"/>
      <c r="C65" s="76"/>
      <c r="D65" s="99"/>
      <c r="E65" s="99"/>
      <c r="F65" s="99"/>
      <c r="G65" s="99"/>
      <c r="H65" s="99"/>
      <c r="I65" s="99"/>
      <c r="J65" s="99"/>
      <c r="K65" s="99"/>
      <c r="L65" s="99"/>
      <c r="M65" s="76"/>
      <c r="N65" s="99"/>
      <c r="O65" s="99"/>
      <c r="P65" s="99"/>
      <c r="Q65" s="76"/>
      <c r="R65" s="99"/>
      <c r="S65" s="99"/>
      <c r="T65" s="99"/>
      <c r="U65" s="76"/>
      <c r="V65" s="99"/>
      <c r="W65" s="99"/>
      <c r="X65" s="99"/>
      <c r="Y65" s="76"/>
      <c r="Z65" s="99"/>
      <c r="AA65" s="99"/>
      <c r="AB65" s="99"/>
      <c r="AC65" s="76"/>
      <c r="AD65" s="99"/>
      <c r="AE65" s="99"/>
      <c r="AF65" s="99"/>
      <c r="AG65" s="76"/>
      <c r="AH65" s="76"/>
      <c r="AI65" s="76"/>
      <c r="AJ65" s="76"/>
      <c r="AK65" s="76"/>
      <c r="AL65" s="76"/>
    </row>
    <row r="66" spans="1:38" s="74" customFormat="1" ht="12.75">
      <c r="A66" s="76"/>
      <c r="B66" s="76"/>
      <c r="C66" s="76"/>
      <c r="D66" s="99"/>
      <c r="E66" s="99"/>
      <c r="F66" s="99"/>
      <c r="G66" s="99"/>
      <c r="H66" s="99"/>
      <c r="I66" s="99"/>
      <c r="J66" s="99"/>
      <c r="K66" s="99"/>
      <c r="L66" s="99"/>
      <c r="M66" s="76"/>
      <c r="N66" s="99"/>
      <c r="O66" s="99"/>
      <c r="P66" s="99"/>
      <c r="Q66" s="76"/>
      <c r="R66" s="99"/>
      <c r="S66" s="99"/>
      <c r="T66" s="99"/>
      <c r="U66" s="76"/>
      <c r="V66" s="99"/>
      <c r="W66" s="99"/>
      <c r="X66" s="99"/>
      <c r="Y66" s="76"/>
      <c r="Z66" s="99"/>
      <c r="AA66" s="99"/>
      <c r="AB66" s="99"/>
      <c r="AC66" s="76"/>
      <c r="AD66" s="99"/>
      <c r="AE66" s="99"/>
      <c r="AF66" s="99"/>
      <c r="AG66" s="76"/>
      <c r="AH66" s="76"/>
      <c r="AI66" s="76"/>
      <c r="AJ66" s="76"/>
      <c r="AK66" s="76"/>
      <c r="AL66" s="76"/>
    </row>
    <row r="67" spans="1:38" s="74" customFormat="1" ht="12.75">
      <c r="A67" s="76"/>
      <c r="B67" s="76"/>
      <c r="C67" s="76"/>
      <c r="D67" s="99"/>
      <c r="E67" s="99"/>
      <c r="F67" s="99"/>
      <c r="G67" s="99"/>
      <c r="H67" s="99"/>
      <c r="I67" s="99"/>
      <c r="J67" s="99"/>
      <c r="K67" s="99"/>
      <c r="L67" s="99"/>
      <c r="M67" s="76"/>
      <c r="N67" s="99"/>
      <c r="O67" s="99"/>
      <c r="P67" s="99"/>
      <c r="Q67" s="76"/>
      <c r="R67" s="99"/>
      <c r="S67" s="99"/>
      <c r="T67" s="99"/>
      <c r="U67" s="76"/>
      <c r="V67" s="99"/>
      <c r="W67" s="99"/>
      <c r="X67" s="99"/>
      <c r="Y67" s="76"/>
      <c r="Z67" s="99"/>
      <c r="AA67" s="99"/>
      <c r="AB67" s="99"/>
      <c r="AC67" s="76"/>
      <c r="AD67" s="99"/>
      <c r="AE67" s="99"/>
      <c r="AF67" s="99"/>
      <c r="AG67" s="76"/>
      <c r="AH67" s="76"/>
      <c r="AI67" s="76"/>
      <c r="AJ67" s="76"/>
      <c r="AK67" s="76"/>
      <c r="AL67" s="76"/>
    </row>
    <row r="68" spans="1:38" s="74" customFormat="1" ht="12.75">
      <c r="A68" s="76"/>
      <c r="B68" s="76"/>
      <c r="C68" s="76"/>
      <c r="D68" s="99"/>
      <c r="E68" s="99"/>
      <c r="F68" s="99"/>
      <c r="G68" s="99"/>
      <c r="H68" s="99"/>
      <c r="I68" s="99"/>
      <c r="J68" s="99"/>
      <c r="K68" s="99"/>
      <c r="L68" s="99"/>
      <c r="M68" s="76"/>
      <c r="N68" s="99"/>
      <c r="O68" s="99"/>
      <c r="P68" s="99"/>
      <c r="Q68" s="76"/>
      <c r="R68" s="99"/>
      <c r="S68" s="99"/>
      <c r="T68" s="99"/>
      <c r="U68" s="76"/>
      <c r="V68" s="99"/>
      <c r="W68" s="99"/>
      <c r="X68" s="99"/>
      <c r="Y68" s="76"/>
      <c r="Z68" s="99"/>
      <c r="AA68" s="99"/>
      <c r="AB68" s="99"/>
      <c r="AC68" s="76"/>
      <c r="AD68" s="99"/>
      <c r="AE68" s="99"/>
      <c r="AF68" s="99"/>
      <c r="AG68" s="76"/>
      <c r="AH68" s="76"/>
      <c r="AI68" s="76"/>
      <c r="AJ68" s="76"/>
      <c r="AK68" s="76"/>
      <c r="AL68" s="76"/>
    </row>
    <row r="69" spans="1:38" s="74" customFormat="1" ht="12.75">
      <c r="A69" s="76"/>
      <c r="B69" s="76"/>
      <c r="C69" s="76"/>
      <c r="D69" s="99"/>
      <c r="E69" s="99"/>
      <c r="F69" s="99"/>
      <c r="G69" s="99"/>
      <c r="H69" s="99"/>
      <c r="I69" s="99"/>
      <c r="J69" s="99"/>
      <c r="K69" s="99"/>
      <c r="L69" s="99"/>
      <c r="M69" s="76"/>
      <c r="N69" s="99"/>
      <c r="O69" s="99"/>
      <c r="P69" s="99"/>
      <c r="Q69" s="76"/>
      <c r="R69" s="99"/>
      <c r="S69" s="99"/>
      <c r="T69" s="99"/>
      <c r="U69" s="76"/>
      <c r="V69" s="99"/>
      <c r="W69" s="99"/>
      <c r="X69" s="99"/>
      <c r="Y69" s="76"/>
      <c r="Z69" s="99"/>
      <c r="AA69" s="99"/>
      <c r="AB69" s="99"/>
      <c r="AC69" s="76"/>
      <c r="AD69" s="99"/>
      <c r="AE69" s="99"/>
      <c r="AF69" s="99"/>
      <c r="AG69" s="76"/>
      <c r="AH69" s="76"/>
      <c r="AI69" s="76"/>
      <c r="AJ69" s="76"/>
      <c r="AK69" s="76"/>
      <c r="AL69" s="76"/>
    </row>
    <row r="70" spans="1:38" s="74" customFormat="1" ht="12.75">
      <c r="A70" s="76"/>
      <c r="B70" s="76"/>
      <c r="C70" s="76"/>
      <c r="D70" s="99"/>
      <c r="E70" s="99"/>
      <c r="F70" s="99"/>
      <c r="G70" s="99"/>
      <c r="H70" s="99"/>
      <c r="I70" s="99"/>
      <c r="J70" s="99"/>
      <c r="K70" s="99"/>
      <c r="L70" s="99"/>
      <c r="M70" s="76"/>
      <c r="N70" s="99"/>
      <c r="O70" s="99"/>
      <c r="P70" s="99"/>
      <c r="Q70" s="76"/>
      <c r="R70" s="99"/>
      <c r="S70" s="99"/>
      <c r="T70" s="99"/>
      <c r="U70" s="76"/>
      <c r="V70" s="99"/>
      <c r="W70" s="99"/>
      <c r="X70" s="99"/>
      <c r="Y70" s="76"/>
      <c r="Z70" s="99"/>
      <c r="AA70" s="99"/>
      <c r="AB70" s="99"/>
      <c r="AC70" s="76"/>
      <c r="AD70" s="99"/>
      <c r="AE70" s="99"/>
      <c r="AF70" s="99"/>
      <c r="AG70" s="76"/>
      <c r="AH70" s="76"/>
      <c r="AI70" s="76"/>
      <c r="AJ70" s="76"/>
      <c r="AK70" s="76"/>
      <c r="AL70" s="76"/>
    </row>
    <row r="71" spans="1:38" s="74" customFormat="1" ht="12.75">
      <c r="A71" s="76"/>
      <c r="B71" s="76"/>
      <c r="C71" s="76"/>
      <c r="D71" s="99"/>
      <c r="E71" s="99"/>
      <c r="F71" s="99"/>
      <c r="G71" s="99"/>
      <c r="H71" s="99"/>
      <c r="I71" s="99"/>
      <c r="J71" s="99"/>
      <c r="K71" s="99"/>
      <c r="L71" s="99"/>
      <c r="M71" s="76"/>
      <c r="N71" s="99"/>
      <c r="O71" s="99"/>
      <c r="P71" s="99"/>
      <c r="Q71" s="76"/>
      <c r="R71" s="99"/>
      <c r="S71" s="99"/>
      <c r="T71" s="99"/>
      <c r="U71" s="76"/>
      <c r="V71" s="99"/>
      <c r="W71" s="99"/>
      <c r="X71" s="99"/>
      <c r="Y71" s="76"/>
      <c r="Z71" s="99"/>
      <c r="AA71" s="99"/>
      <c r="AB71" s="99"/>
      <c r="AC71" s="76"/>
      <c r="AD71" s="99"/>
      <c r="AE71" s="99"/>
      <c r="AF71" s="99"/>
      <c r="AG71" s="76"/>
      <c r="AH71" s="76"/>
      <c r="AI71" s="76"/>
      <c r="AJ71" s="76"/>
      <c r="AK71" s="76"/>
      <c r="AL71" s="76"/>
    </row>
    <row r="72" spans="1:38" s="74" customFormat="1" ht="12.75">
      <c r="A72" s="76"/>
      <c r="B72" s="76"/>
      <c r="C72" s="76"/>
      <c r="D72" s="99"/>
      <c r="E72" s="99"/>
      <c r="F72" s="99"/>
      <c r="G72" s="99"/>
      <c r="H72" s="99"/>
      <c r="I72" s="99"/>
      <c r="J72" s="99"/>
      <c r="K72" s="99"/>
      <c r="L72" s="99"/>
      <c r="M72" s="76"/>
      <c r="N72" s="99"/>
      <c r="O72" s="99"/>
      <c r="P72" s="99"/>
      <c r="Q72" s="76"/>
      <c r="R72" s="99"/>
      <c r="S72" s="99"/>
      <c r="T72" s="99"/>
      <c r="U72" s="76"/>
      <c r="V72" s="99"/>
      <c r="W72" s="99"/>
      <c r="X72" s="99"/>
      <c r="Y72" s="76"/>
      <c r="Z72" s="99"/>
      <c r="AA72" s="99"/>
      <c r="AB72" s="99"/>
      <c r="AC72" s="76"/>
      <c r="AD72" s="99"/>
      <c r="AE72" s="99"/>
      <c r="AF72" s="99"/>
      <c r="AG72" s="76"/>
      <c r="AH72" s="76"/>
      <c r="AI72" s="76"/>
      <c r="AJ72" s="76"/>
      <c r="AK72" s="76"/>
      <c r="AL72" s="76"/>
    </row>
    <row r="73" spans="1:38" s="74" customFormat="1" ht="12.75">
      <c r="A73" s="76"/>
      <c r="B73" s="76"/>
      <c r="C73" s="76"/>
      <c r="D73" s="99"/>
      <c r="E73" s="99"/>
      <c r="F73" s="99"/>
      <c r="G73" s="99"/>
      <c r="H73" s="99"/>
      <c r="I73" s="99"/>
      <c r="J73" s="99"/>
      <c r="K73" s="99"/>
      <c r="L73" s="99"/>
      <c r="M73" s="76"/>
      <c r="N73" s="99"/>
      <c r="O73" s="99"/>
      <c r="P73" s="99"/>
      <c r="Q73" s="76"/>
      <c r="R73" s="99"/>
      <c r="S73" s="99"/>
      <c r="T73" s="99"/>
      <c r="U73" s="76"/>
      <c r="V73" s="99"/>
      <c r="W73" s="99"/>
      <c r="X73" s="99"/>
      <c r="Y73" s="76"/>
      <c r="Z73" s="99"/>
      <c r="AA73" s="99"/>
      <c r="AB73" s="99"/>
      <c r="AC73" s="76"/>
      <c r="AD73" s="99"/>
      <c r="AE73" s="99"/>
      <c r="AF73" s="99"/>
      <c r="AG73" s="76"/>
      <c r="AH73" s="76"/>
      <c r="AI73" s="76"/>
      <c r="AJ73" s="76"/>
      <c r="AK73" s="76"/>
      <c r="AL73" s="76"/>
    </row>
    <row r="74" spans="1:38" s="74" customFormat="1" ht="12.75">
      <c r="A74" s="76"/>
      <c r="B74" s="76"/>
      <c r="C74" s="76"/>
      <c r="D74" s="99"/>
      <c r="E74" s="99"/>
      <c r="F74" s="99"/>
      <c r="G74" s="99"/>
      <c r="H74" s="99"/>
      <c r="I74" s="99"/>
      <c r="J74" s="99"/>
      <c r="K74" s="99"/>
      <c r="L74" s="99"/>
      <c r="M74" s="76"/>
      <c r="N74" s="99"/>
      <c r="O74" s="99"/>
      <c r="P74" s="99"/>
      <c r="Q74" s="76"/>
      <c r="R74" s="99"/>
      <c r="S74" s="99"/>
      <c r="T74" s="99"/>
      <c r="U74" s="76"/>
      <c r="V74" s="99"/>
      <c r="W74" s="99"/>
      <c r="X74" s="99"/>
      <c r="Y74" s="76"/>
      <c r="Z74" s="99"/>
      <c r="AA74" s="99"/>
      <c r="AB74" s="99"/>
      <c r="AC74" s="76"/>
      <c r="AD74" s="99"/>
      <c r="AE74" s="99"/>
      <c r="AF74" s="99"/>
      <c r="AG74" s="76"/>
      <c r="AH74" s="76"/>
      <c r="AI74" s="76"/>
      <c r="AJ74" s="76"/>
      <c r="AK74" s="76"/>
      <c r="AL74" s="76"/>
    </row>
    <row r="75" spans="1:38" s="74" customFormat="1" ht="12.75">
      <c r="A75" s="76"/>
      <c r="B75" s="76"/>
      <c r="C75" s="76"/>
      <c r="D75" s="99"/>
      <c r="E75" s="99"/>
      <c r="F75" s="99"/>
      <c r="G75" s="99"/>
      <c r="H75" s="99"/>
      <c r="I75" s="99"/>
      <c r="J75" s="99"/>
      <c r="K75" s="99"/>
      <c r="L75" s="99"/>
      <c r="M75" s="76"/>
      <c r="N75" s="99"/>
      <c r="O75" s="99"/>
      <c r="P75" s="99"/>
      <c r="Q75" s="76"/>
      <c r="R75" s="99"/>
      <c r="S75" s="99"/>
      <c r="T75" s="99"/>
      <c r="U75" s="76"/>
      <c r="V75" s="99"/>
      <c r="W75" s="99"/>
      <c r="X75" s="99"/>
      <c r="Y75" s="76"/>
      <c r="Z75" s="99"/>
      <c r="AA75" s="99"/>
      <c r="AB75" s="99"/>
      <c r="AC75" s="76"/>
      <c r="AD75" s="99"/>
      <c r="AE75" s="99"/>
      <c r="AF75" s="99"/>
      <c r="AG75" s="76"/>
      <c r="AH75" s="76"/>
      <c r="AI75" s="76"/>
      <c r="AJ75" s="76"/>
      <c r="AK75" s="76"/>
      <c r="AL75" s="76"/>
    </row>
    <row r="76" spans="1:38" s="74" customFormat="1" ht="12.75">
      <c r="A76" s="76"/>
      <c r="B76" s="76"/>
      <c r="C76" s="76"/>
      <c r="D76" s="99"/>
      <c r="E76" s="99"/>
      <c r="F76" s="99"/>
      <c r="G76" s="99"/>
      <c r="H76" s="99"/>
      <c r="I76" s="99"/>
      <c r="J76" s="99"/>
      <c r="K76" s="99"/>
      <c r="L76" s="99"/>
      <c r="M76" s="76"/>
      <c r="N76" s="99"/>
      <c r="O76" s="99"/>
      <c r="P76" s="99"/>
      <c r="Q76" s="76"/>
      <c r="R76" s="99"/>
      <c r="S76" s="99"/>
      <c r="T76" s="99"/>
      <c r="U76" s="76"/>
      <c r="V76" s="99"/>
      <c r="W76" s="99"/>
      <c r="X76" s="99"/>
      <c r="Y76" s="76"/>
      <c r="Z76" s="99"/>
      <c r="AA76" s="99"/>
      <c r="AB76" s="99"/>
      <c r="AC76" s="76"/>
      <c r="AD76" s="99"/>
      <c r="AE76" s="99"/>
      <c r="AF76" s="99"/>
      <c r="AG76" s="76"/>
      <c r="AH76" s="76"/>
      <c r="AI76" s="76"/>
      <c r="AJ76" s="76"/>
      <c r="AK76" s="76"/>
      <c r="AL76" s="76"/>
    </row>
    <row r="77" spans="1:38" s="74" customFormat="1" ht="12.75">
      <c r="A77" s="76"/>
      <c r="B77" s="76"/>
      <c r="C77" s="76"/>
      <c r="D77" s="99"/>
      <c r="E77" s="99"/>
      <c r="F77" s="99"/>
      <c r="G77" s="99"/>
      <c r="H77" s="99"/>
      <c r="I77" s="99"/>
      <c r="J77" s="99"/>
      <c r="K77" s="99"/>
      <c r="L77" s="99"/>
      <c r="M77" s="76"/>
      <c r="N77" s="99"/>
      <c r="O77" s="99"/>
      <c r="P77" s="99"/>
      <c r="Q77" s="76"/>
      <c r="R77" s="99"/>
      <c r="S77" s="99"/>
      <c r="T77" s="99"/>
      <c r="U77" s="76"/>
      <c r="V77" s="99"/>
      <c r="W77" s="99"/>
      <c r="X77" s="99"/>
      <c r="Y77" s="76"/>
      <c r="Z77" s="99"/>
      <c r="AA77" s="99"/>
      <c r="AB77" s="99"/>
      <c r="AC77" s="76"/>
      <c r="AD77" s="99"/>
      <c r="AE77" s="99"/>
      <c r="AF77" s="99"/>
      <c r="AG77" s="76"/>
      <c r="AH77" s="76"/>
      <c r="AI77" s="76"/>
      <c r="AJ77" s="76"/>
      <c r="AK77" s="76"/>
      <c r="AL77" s="76"/>
    </row>
    <row r="78" spans="1:38" s="74" customFormat="1" ht="12.75">
      <c r="A78" s="76"/>
      <c r="B78" s="76"/>
      <c r="C78" s="76"/>
      <c r="D78" s="99"/>
      <c r="E78" s="99"/>
      <c r="F78" s="99"/>
      <c r="G78" s="99"/>
      <c r="H78" s="99"/>
      <c r="I78" s="99"/>
      <c r="J78" s="99"/>
      <c r="K78" s="99"/>
      <c r="L78" s="99"/>
      <c r="M78" s="76"/>
      <c r="N78" s="99"/>
      <c r="O78" s="99"/>
      <c r="P78" s="99"/>
      <c r="Q78" s="76"/>
      <c r="R78" s="99"/>
      <c r="S78" s="99"/>
      <c r="T78" s="99"/>
      <c r="U78" s="76"/>
      <c r="V78" s="99"/>
      <c r="W78" s="99"/>
      <c r="X78" s="99"/>
      <c r="Y78" s="76"/>
      <c r="Z78" s="99"/>
      <c r="AA78" s="99"/>
      <c r="AB78" s="99"/>
      <c r="AC78" s="76"/>
      <c r="AD78" s="99"/>
      <c r="AE78" s="99"/>
      <c r="AF78" s="99"/>
      <c r="AG78" s="76"/>
      <c r="AH78" s="76"/>
      <c r="AI78" s="76"/>
      <c r="AJ78" s="76"/>
      <c r="AK78" s="76"/>
      <c r="AL78" s="76"/>
    </row>
    <row r="79" spans="1:38" s="74" customFormat="1" ht="12.75">
      <c r="A79" s="76"/>
      <c r="B79" s="76"/>
      <c r="C79" s="76"/>
      <c r="D79" s="99"/>
      <c r="E79" s="99"/>
      <c r="F79" s="99"/>
      <c r="G79" s="99"/>
      <c r="H79" s="99"/>
      <c r="I79" s="99"/>
      <c r="J79" s="99"/>
      <c r="K79" s="99"/>
      <c r="L79" s="99"/>
      <c r="M79" s="76"/>
      <c r="N79" s="99"/>
      <c r="O79" s="99"/>
      <c r="P79" s="99"/>
      <c r="Q79" s="76"/>
      <c r="R79" s="99"/>
      <c r="S79" s="99"/>
      <c r="T79" s="99"/>
      <c r="U79" s="76"/>
      <c r="V79" s="99"/>
      <c r="W79" s="99"/>
      <c r="X79" s="99"/>
      <c r="Y79" s="76"/>
      <c r="Z79" s="99"/>
      <c r="AA79" s="99"/>
      <c r="AB79" s="99"/>
      <c r="AC79" s="76"/>
      <c r="AD79" s="99"/>
      <c r="AE79" s="99"/>
      <c r="AF79" s="99"/>
      <c r="AG79" s="76"/>
      <c r="AH79" s="76"/>
      <c r="AI79" s="76"/>
      <c r="AJ79" s="76"/>
      <c r="AK79" s="76"/>
      <c r="AL79" s="76"/>
    </row>
    <row r="80" spans="1:38" s="74" customFormat="1" ht="12.75">
      <c r="A80" s="76"/>
      <c r="B80" s="76"/>
      <c r="C80" s="76"/>
      <c r="D80" s="99"/>
      <c r="E80" s="99"/>
      <c r="F80" s="99"/>
      <c r="G80" s="99"/>
      <c r="H80" s="99"/>
      <c r="I80" s="99"/>
      <c r="J80" s="99"/>
      <c r="K80" s="99"/>
      <c r="L80" s="99"/>
      <c r="M80" s="76"/>
      <c r="N80" s="99"/>
      <c r="O80" s="99"/>
      <c r="P80" s="99"/>
      <c r="Q80" s="76"/>
      <c r="R80" s="99"/>
      <c r="S80" s="99"/>
      <c r="T80" s="99"/>
      <c r="U80" s="76"/>
      <c r="V80" s="99"/>
      <c r="W80" s="99"/>
      <c r="X80" s="99"/>
      <c r="Y80" s="76"/>
      <c r="Z80" s="99"/>
      <c r="AA80" s="99"/>
      <c r="AB80" s="99"/>
      <c r="AC80" s="76"/>
      <c r="AD80" s="99"/>
      <c r="AE80" s="99"/>
      <c r="AF80" s="99"/>
      <c r="AG80" s="76"/>
      <c r="AH80" s="76"/>
      <c r="AI80" s="76"/>
      <c r="AJ80" s="76"/>
      <c r="AK80" s="76"/>
      <c r="AL80" s="76"/>
    </row>
    <row r="81" spans="1:38" s="74" customFormat="1" ht="12.75">
      <c r="A81" s="76"/>
      <c r="B81" s="76"/>
      <c r="C81" s="76"/>
      <c r="D81" s="99"/>
      <c r="E81" s="99"/>
      <c r="F81" s="99"/>
      <c r="G81" s="99"/>
      <c r="H81" s="99"/>
      <c r="I81" s="99"/>
      <c r="J81" s="99"/>
      <c r="K81" s="99"/>
      <c r="L81" s="99"/>
      <c r="M81" s="76"/>
      <c r="N81" s="99"/>
      <c r="O81" s="99"/>
      <c r="P81" s="99"/>
      <c r="Q81" s="76"/>
      <c r="R81" s="99"/>
      <c r="S81" s="99"/>
      <c r="T81" s="99"/>
      <c r="U81" s="76"/>
      <c r="V81" s="99"/>
      <c r="W81" s="99"/>
      <c r="X81" s="99"/>
      <c r="Y81" s="76"/>
      <c r="Z81" s="99"/>
      <c r="AA81" s="99"/>
      <c r="AB81" s="99"/>
      <c r="AC81" s="76"/>
      <c r="AD81" s="99"/>
      <c r="AE81" s="99"/>
      <c r="AF81" s="99"/>
      <c r="AG81" s="76"/>
      <c r="AH81" s="76"/>
      <c r="AI81" s="76"/>
      <c r="AJ81" s="76"/>
      <c r="AK81" s="76"/>
      <c r="AL81" s="76"/>
    </row>
    <row r="82" spans="1:38" s="74" customFormat="1" ht="12.7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</row>
    <row r="83" spans="1:38" s="74" customFormat="1" ht="12.7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</row>
    <row r="84" spans="1:38" s="74" customFormat="1" ht="12.7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</row>
    <row r="85" s="74" customFormat="1" ht="12.75"/>
    <row r="86" s="74" customFormat="1" ht="12.75"/>
    <row r="87" s="74" customFormat="1" ht="12.75"/>
    <row r="88" s="74" customFormat="1" ht="12.75"/>
    <row r="89" s="74" customFormat="1" ht="12.75"/>
    <row r="90" s="74" customFormat="1" ht="12.75"/>
    <row r="91" s="74" customFormat="1" ht="12.75"/>
    <row r="92" s="74" customFormat="1" ht="12.75"/>
    <row r="93" s="74" customFormat="1" ht="12.75"/>
    <row r="94" s="74" customFormat="1" ht="12.75"/>
    <row r="95" s="74" customFormat="1" ht="12.75"/>
    <row r="96" s="74" customFormat="1" ht="12.75"/>
    <row r="97" s="74" customFormat="1" ht="12.75"/>
    <row r="98" s="74" customFormat="1" ht="12.75"/>
    <row r="99" s="74" customFormat="1" ht="12.75"/>
    <row r="100" s="74" customFormat="1" ht="12.75"/>
    <row r="101" s="74" customFormat="1" ht="12.75"/>
    <row r="102" s="74" customFormat="1" ht="12.75"/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10.710937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656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5"/>
      <c r="B3" s="128" t="s">
        <v>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0" t="s">
        <v>1</v>
      </c>
      <c r="E4" s="120"/>
      <c r="F4" s="120"/>
      <c r="G4" s="120" t="s">
        <v>2</v>
      </c>
      <c r="H4" s="120"/>
      <c r="I4" s="120"/>
      <c r="J4" s="121" t="s">
        <v>3</v>
      </c>
      <c r="K4" s="122"/>
      <c r="L4" s="122"/>
      <c r="M4" s="123"/>
      <c r="N4" s="121" t="s">
        <v>4</v>
      </c>
      <c r="O4" s="124"/>
      <c r="P4" s="124"/>
      <c r="Q4" s="125"/>
      <c r="R4" s="121" t="s">
        <v>5</v>
      </c>
      <c r="S4" s="124"/>
      <c r="T4" s="124"/>
      <c r="U4" s="125"/>
      <c r="V4" s="121" t="s">
        <v>6</v>
      </c>
      <c r="W4" s="126"/>
      <c r="X4" s="126"/>
      <c r="Y4" s="127"/>
      <c r="Z4" s="121" t="s">
        <v>7</v>
      </c>
      <c r="AA4" s="122"/>
      <c r="AB4" s="122"/>
      <c r="AC4" s="123"/>
      <c r="AD4" s="121" t="s">
        <v>8</v>
      </c>
      <c r="AE4" s="122"/>
      <c r="AF4" s="122"/>
      <c r="AG4" s="123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9" t="s">
        <v>33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97</v>
      </c>
      <c r="B9" s="60" t="s">
        <v>553</v>
      </c>
      <c r="C9" s="39" t="s">
        <v>554</v>
      </c>
      <c r="D9" s="77">
        <v>282200000</v>
      </c>
      <c r="E9" s="78">
        <v>118665950</v>
      </c>
      <c r="F9" s="79">
        <f>$D9+$E9</f>
        <v>400865950</v>
      </c>
      <c r="G9" s="77">
        <v>282200000</v>
      </c>
      <c r="H9" s="78">
        <v>118665950</v>
      </c>
      <c r="I9" s="80">
        <f>$G9+$H9</f>
        <v>400865950</v>
      </c>
      <c r="J9" s="77">
        <v>55142337</v>
      </c>
      <c r="K9" s="78">
        <v>56561490</v>
      </c>
      <c r="L9" s="78">
        <f>$J9+$K9</f>
        <v>111703827</v>
      </c>
      <c r="M9" s="40">
        <f>IF($F9=0,0,$L9/$F9)</f>
        <v>0.2786563114178193</v>
      </c>
      <c r="N9" s="105">
        <v>35154338</v>
      </c>
      <c r="O9" s="106">
        <v>27095378</v>
      </c>
      <c r="P9" s="107">
        <f>$N9+$O9</f>
        <v>62249716</v>
      </c>
      <c r="Q9" s="40">
        <f>IF($F9=0,0,$P9/$F9)</f>
        <v>0.15528811065145343</v>
      </c>
      <c r="R9" s="105">
        <v>0</v>
      </c>
      <c r="S9" s="107">
        <v>0</v>
      </c>
      <c r="T9" s="107">
        <f>$R9+$S9</f>
        <v>0</v>
      </c>
      <c r="U9" s="40">
        <f>IF($I9=0,0,$T9/$I9)</f>
        <v>0</v>
      </c>
      <c r="V9" s="105">
        <v>0</v>
      </c>
      <c r="W9" s="107">
        <v>0</v>
      </c>
      <c r="X9" s="107">
        <f>$V9+$W9</f>
        <v>0</v>
      </c>
      <c r="Y9" s="40">
        <f>IF($I9=0,0,$X9/$I9)</f>
        <v>0</v>
      </c>
      <c r="Z9" s="77">
        <f>$J9+$N9</f>
        <v>90296675</v>
      </c>
      <c r="AA9" s="78">
        <f>$K9+$O9</f>
        <v>83656868</v>
      </c>
      <c r="AB9" s="78">
        <f>$Z9+$AA9</f>
        <v>173953543</v>
      </c>
      <c r="AC9" s="40">
        <f>IF($F9=0,0,$AB9/$F9)</f>
        <v>0.4339444220692728</v>
      </c>
      <c r="AD9" s="77">
        <v>53918289</v>
      </c>
      <c r="AE9" s="78">
        <v>29170467</v>
      </c>
      <c r="AF9" s="78">
        <f>$AD9+$AE9</f>
        <v>83088756</v>
      </c>
      <c r="AG9" s="40">
        <f>IF($AI9=0,0,$AK9/$AI9)</f>
        <v>0.4252960190207844</v>
      </c>
      <c r="AH9" s="40">
        <f>IF($AF9=0,0,(($P9/$AF9)-1))</f>
        <v>-0.2508045733648967</v>
      </c>
      <c r="AI9" s="12">
        <v>343768788</v>
      </c>
      <c r="AJ9" s="12">
        <v>360169393</v>
      </c>
      <c r="AK9" s="12">
        <v>146203497</v>
      </c>
      <c r="AL9" s="12"/>
    </row>
    <row r="10" spans="1:38" s="13" customFormat="1" ht="12.75">
      <c r="A10" s="29" t="s">
        <v>97</v>
      </c>
      <c r="B10" s="60" t="s">
        <v>69</v>
      </c>
      <c r="C10" s="39" t="s">
        <v>70</v>
      </c>
      <c r="D10" s="77">
        <v>1393931895</v>
      </c>
      <c r="E10" s="78">
        <v>265678000</v>
      </c>
      <c r="F10" s="80">
        <f aca="true" t="shared" si="0" ref="F10:F36">$D10+$E10</f>
        <v>1659609895</v>
      </c>
      <c r="G10" s="77">
        <v>1393931895</v>
      </c>
      <c r="H10" s="78">
        <v>265678000</v>
      </c>
      <c r="I10" s="80">
        <f aca="true" t="shared" si="1" ref="I10:I36">$G10+$H10</f>
        <v>1659609895</v>
      </c>
      <c r="J10" s="77">
        <v>343587303</v>
      </c>
      <c r="K10" s="78">
        <v>18825078</v>
      </c>
      <c r="L10" s="78">
        <f aca="true" t="shared" si="2" ref="L10:L36">$J10+$K10</f>
        <v>362412381</v>
      </c>
      <c r="M10" s="40">
        <f aca="true" t="shared" si="3" ref="M10:M36">IF($F10=0,0,$L10/$F10)</f>
        <v>0.21837202953046986</v>
      </c>
      <c r="N10" s="105">
        <v>353610871</v>
      </c>
      <c r="O10" s="106">
        <v>44859992</v>
      </c>
      <c r="P10" s="107">
        <f aca="true" t="shared" si="4" ref="P10:P36">$N10+$O10</f>
        <v>398470863</v>
      </c>
      <c r="Q10" s="40">
        <f aca="true" t="shared" si="5" ref="Q10:Q36">IF($F10=0,0,$P10/$F10)</f>
        <v>0.24009911256886066</v>
      </c>
      <c r="R10" s="105">
        <v>0</v>
      </c>
      <c r="S10" s="107">
        <v>0</v>
      </c>
      <c r="T10" s="107">
        <f aca="true" t="shared" si="6" ref="T10:T36">$R10+$S10</f>
        <v>0</v>
      </c>
      <c r="U10" s="40">
        <f aca="true" t="shared" si="7" ref="U10:U36">IF($I10=0,0,$T10/$I10)</f>
        <v>0</v>
      </c>
      <c r="V10" s="105">
        <v>0</v>
      </c>
      <c r="W10" s="107">
        <v>0</v>
      </c>
      <c r="X10" s="107">
        <f aca="true" t="shared" si="8" ref="X10:X36">$V10+$W10</f>
        <v>0</v>
      </c>
      <c r="Y10" s="40">
        <f aca="true" t="shared" si="9" ref="Y10:Y36">IF($I10=0,0,$X10/$I10)</f>
        <v>0</v>
      </c>
      <c r="Z10" s="77">
        <f aca="true" t="shared" si="10" ref="Z10:Z36">$J10+$N10</f>
        <v>697198174</v>
      </c>
      <c r="AA10" s="78">
        <f aca="true" t="shared" si="11" ref="AA10:AA36">$K10+$O10</f>
        <v>63685070</v>
      </c>
      <c r="AB10" s="78">
        <f aca="true" t="shared" si="12" ref="AB10:AB36">$Z10+$AA10</f>
        <v>760883244</v>
      </c>
      <c r="AC10" s="40">
        <f aca="true" t="shared" si="13" ref="AC10:AC36">IF($F10=0,0,$AB10/$F10)</f>
        <v>0.45847114209933054</v>
      </c>
      <c r="AD10" s="77">
        <v>303981311</v>
      </c>
      <c r="AE10" s="78">
        <v>41144507</v>
      </c>
      <c r="AF10" s="78">
        <f aca="true" t="shared" si="14" ref="AF10:AF36">$AD10+$AE10</f>
        <v>345125818</v>
      </c>
      <c r="AG10" s="40">
        <f aca="true" t="shared" si="15" ref="AG10:AG36">IF($AI10=0,0,$AK10/$AI10)</f>
        <v>0.43976484950499695</v>
      </c>
      <c r="AH10" s="40">
        <f aca="true" t="shared" si="16" ref="AH10:AH36">IF($AF10=0,0,(($P10/$AF10)-1))</f>
        <v>0.15456694984204278</v>
      </c>
      <c r="AI10" s="12">
        <v>1425102167</v>
      </c>
      <c r="AJ10" s="12">
        <v>1467398327</v>
      </c>
      <c r="AK10" s="12">
        <v>626709840</v>
      </c>
      <c r="AL10" s="12"/>
    </row>
    <row r="11" spans="1:38" s="13" customFormat="1" ht="12.75">
      <c r="A11" s="29" t="s">
        <v>97</v>
      </c>
      <c r="B11" s="60" t="s">
        <v>83</v>
      </c>
      <c r="C11" s="39" t="s">
        <v>84</v>
      </c>
      <c r="D11" s="77">
        <v>3561323579</v>
      </c>
      <c r="E11" s="78">
        <v>1085040077</v>
      </c>
      <c r="F11" s="79">
        <f t="shared" si="0"/>
        <v>4646363656</v>
      </c>
      <c r="G11" s="77">
        <v>3561323579</v>
      </c>
      <c r="H11" s="78">
        <v>1085040077</v>
      </c>
      <c r="I11" s="80">
        <f t="shared" si="1"/>
        <v>4646363656</v>
      </c>
      <c r="J11" s="77">
        <v>803121116</v>
      </c>
      <c r="K11" s="78">
        <v>124364189</v>
      </c>
      <c r="L11" s="78">
        <f t="shared" si="2"/>
        <v>927485305</v>
      </c>
      <c r="M11" s="40">
        <f t="shared" si="3"/>
        <v>0.19961530643480913</v>
      </c>
      <c r="N11" s="105">
        <v>678366252</v>
      </c>
      <c r="O11" s="106">
        <v>215615607</v>
      </c>
      <c r="P11" s="107">
        <f t="shared" si="4"/>
        <v>893981859</v>
      </c>
      <c r="Q11" s="40">
        <f t="shared" si="5"/>
        <v>0.19240462546352183</v>
      </c>
      <c r="R11" s="105">
        <v>0</v>
      </c>
      <c r="S11" s="107">
        <v>0</v>
      </c>
      <c r="T11" s="107">
        <f t="shared" si="6"/>
        <v>0</v>
      </c>
      <c r="U11" s="40">
        <f t="shared" si="7"/>
        <v>0</v>
      </c>
      <c r="V11" s="105">
        <v>0</v>
      </c>
      <c r="W11" s="107">
        <v>0</v>
      </c>
      <c r="X11" s="107">
        <f t="shared" si="8"/>
        <v>0</v>
      </c>
      <c r="Y11" s="40">
        <f t="shared" si="9"/>
        <v>0</v>
      </c>
      <c r="Z11" s="77">
        <f t="shared" si="10"/>
        <v>1481487368</v>
      </c>
      <c r="AA11" s="78">
        <f t="shared" si="11"/>
        <v>339979796</v>
      </c>
      <c r="AB11" s="78">
        <f t="shared" si="12"/>
        <v>1821467164</v>
      </c>
      <c r="AC11" s="40">
        <f t="shared" si="13"/>
        <v>0.39201993189833095</v>
      </c>
      <c r="AD11" s="77">
        <v>698736823</v>
      </c>
      <c r="AE11" s="78">
        <v>296165871</v>
      </c>
      <c r="AF11" s="78">
        <f t="shared" si="14"/>
        <v>994902694</v>
      </c>
      <c r="AG11" s="40">
        <f t="shared" si="15"/>
        <v>0.4646524444148737</v>
      </c>
      <c r="AH11" s="40">
        <f t="shared" si="16"/>
        <v>-0.10143789499076383</v>
      </c>
      <c r="AI11" s="12">
        <v>4137302554</v>
      </c>
      <c r="AJ11" s="12">
        <v>5084115724</v>
      </c>
      <c r="AK11" s="12">
        <v>1922407745</v>
      </c>
      <c r="AL11" s="12"/>
    </row>
    <row r="12" spans="1:38" s="13" customFormat="1" ht="12.75">
      <c r="A12" s="29" t="s">
        <v>97</v>
      </c>
      <c r="B12" s="60" t="s">
        <v>555</v>
      </c>
      <c r="C12" s="39" t="s">
        <v>556</v>
      </c>
      <c r="D12" s="77">
        <v>121200352</v>
      </c>
      <c r="E12" s="78">
        <v>27214750</v>
      </c>
      <c r="F12" s="79">
        <f t="shared" si="0"/>
        <v>148415102</v>
      </c>
      <c r="G12" s="77">
        <v>121200352</v>
      </c>
      <c r="H12" s="78">
        <v>27214750</v>
      </c>
      <c r="I12" s="80">
        <f t="shared" si="1"/>
        <v>148415102</v>
      </c>
      <c r="J12" s="77">
        <v>31480199</v>
      </c>
      <c r="K12" s="78">
        <v>4653562</v>
      </c>
      <c r="L12" s="78">
        <f t="shared" si="2"/>
        <v>36133761</v>
      </c>
      <c r="M12" s="40">
        <f t="shared" si="3"/>
        <v>0.24346417927199887</v>
      </c>
      <c r="N12" s="105">
        <v>27297274</v>
      </c>
      <c r="O12" s="106">
        <v>7045482</v>
      </c>
      <c r="P12" s="107">
        <f t="shared" si="4"/>
        <v>34342756</v>
      </c>
      <c r="Q12" s="40">
        <f t="shared" si="5"/>
        <v>0.2313966404847399</v>
      </c>
      <c r="R12" s="105">
        <v>0</v>
      </c>
      <c r="S12" s="107">
        <v>0</v>
      </c>
      <c r="T12" s="107">
        <f t="shared" si="6"/>
        <v>0</v>
      </c>
      <c r="U12" s="40">
        <f t="shared" si="7"/>
        <v>0</v>
      </c>
      <c r="V12" s="105">
        <v>0</v>
      </c>
      <c r="W12" s="107">
        <v>0</v>
      </c>
      <c r="X12" s="107">
        <f t="shared" si="8"/>
        <v>0</v>
      </c>
      <c r="Y12" s="40">
        <f t="shared" si="9"/>
        <v>0</v>
      </c>
      <c r="Z12" s="77">
        <f t="shared" si="10"/>
        <v>58777473</v>
      </c>
      <c r="AA12" s="78">
        <f t="shared" si="11"/>
        <v>11699044</v>
      </c>
      <c r="AB12" s="78">
        <f t="shared" si="12"/>
        <v>70476517</v>
      </c>
      <c r="AC12" s="40">
        <f t="shared" si="13"/>
        <v>0.4748608197567388</v>
      </c>
      <c r="AD12" s="77">
        <v>23908793</v>
      </c>
      <c r="AE12" s="78">
        <v>4892369</v>
      </c>
      <c r="AF12" s="78">
        <f t="shared" si="14"/>
        <v>28801162</v>
      </c>
      <c r="AG12" s="40">
        <f t="shared" si="15"/>
        <v>0.4143815265902399</v>
      </c>
      <c r="AH12" s="40">
        <f t="shared" si="16"/>
        <v>0.19240869517695147</v>
      </c>
      <c r="AI12" s="12">
        <v>138885979</v>
      </c>
      <c r="AJ12" s="12">
        <v>106935780</v>
      </c>
      <c r="AK12" s="12">
        <v>57551784</v>
      </c>
      <c r="AL12" s="12"/>
    </row>
    <row r="13" spans="1:38" s="13" customFormat="1" ht="12.75">
      <c r="A13" s="29" t="s">
        <v>97</v>
      </c>
      <c r="B13" s="60" t="s">
        <v>557</v>
      </c>
      <c r="C13" s="39" t="s">
        <v>558</v>
      </c>
      <c r="D13" s="77">
        <v>581545740</v>
      </c>
      <c r="E13" s="78">
        <v>183547738</v>
      </c>
      <c r="F13" s="79">
        <f t="shared" si="0"/>
        <v>765093478</v>
      </c>
      <c r="G13" s="77">
        <v>581545740</v>
      </c>
      <c r="H13" s="78">
        <v>183547738</v>
      </c>
      <c r="I13" s="80">
        <f t="shared" si="1"/>
        <v>765093478</v>
      </c>
      <c r="J13" s="77">
        <v>117951947</v>
      </c>
      <c r="K13" s="78">
        <v>24203089</v>
      </c>
      <c r="L13" s="78">
        <f t="shared" si="2"/>
        <v>142155036</v>
      </c>
      <c r="M13" s="40">
        <f t="shared" si="3"/>
        <v>0.18580087281831462</v>
      </c>
      <c r="N13" s="105">
        <v>134330602</v>
      </c>
      <c r="O13" s="106">
        <v>17141237</v>
      </c>
      <c r="P13" s="107">
        <f t="shared" si="4"/>
        <v>151471839</v>
      </c>
      <c r="Q13" s="40">
        <f t="shared" si="5"/>
        <v>0.1979782122780035</v>
      </c>
      <c r="R13" s="105">
        <v>0</v>
      </c>
      <c r="S13" s="107">
        <v>0</v>
      </c>
      <c r="T13" s="107">
        <f t="shared" si="6"/>
        <v>0</v>
      </c>
      <c r="U13" s="40">
        <f t="shared" si="7"/>
        <v>0</v>
      </c>
      <c r="V13" s="105">
        <v>0</v>
      </c>
      <c r="W13" s="107">
        <v>0</v>
      </c>
      <c r="X13" s="107">
        <f t="shared" si="8"/>
        <v>0</v>
      </c>
      <c r="Y13" s="40">
        <f t="shared" si="9"/>
        <v>0</v>
      </c>
      <c r="Z13" s="77">
        <f t="shared" si="10"/>
        <v>252282549</v>
      </c>
      <c r="AA13" s="78">
        <f t="shared" si="11"/>
        <v>41344326</v>
      </c>
      <c r="AB13" s="78">
        <f t="shared" si="12"/>
        <v>293626875</v>
      </c>
      <c r="AC13" s="40">
        <f t="shared" si="13"/>
        <v>0.38377908509631814</v>
      </c>
      <c r="AD13" s="77">
        <v>120212415</v>
      </c>
      <c r="AE13" s="78">
        <v>29735584</v>
      </c>
      <c r="AF13" s="78">
        <f t="shared" si="14"/>
        <v>149947999</v>
      </c>
      <c r="AG13" s="40">
        <f t="shared" si="15"/>
        <v>0.47162309288419474</v>
      </c>
      <c r="AH13" s="40">
        <f t="shared" si="16"/>
        <v>0.01016245638596347</v>
      </c>
      <c r="AI13" s="12">
        <v>617293859</v>
      </c>
      <c r="AJ13" s="12">
        <v>704800944</v>
      </c>
      <c r="AK13" s="12">
        <v>291130039</v>
      </c>
      <c r="AL13" s="12"/>
    </row>
    <row r="14" spans="1:38" s="13" customFormat="1" ht="12.75">
      <c r="A14" s="29" t="s">
        <v>116</v>
      </c>
      <c r="B14" s="60" t="s">
        <v>559</v>
      </c>
      <c r="C14" s="39" t="s">
        <v>560</v>
      </c>
      <c r="D14" s="77">
        <v>278908000</v>
      </c>
      <c r="E14" s="78">
        <v>36250000</v>
      </c>
      <c r="F14" s="79">
        <f t="shared" si="0"/>
        <v>315158000</v>
      </c>
      <c r="G14" s="77">
        <v>278908000</v>
      </c>
      <c r="H14" s="78">
        <v>36250000</v>
      </c>
      <c r="I14" s="80">
        <f t="shared" si="1"/>
        <v>315158000</v>
      </c>
      <c r="J14" s="77">
        <v>81535097</v>
      </c>
      <c r="K14" s="78">
        <v>378602</v>
      </c>
      <c r="L14" s="78">
        <f t="shared" si="2"/>
        <v>81913699</v>
      </c>
      <c r="M14" s="40">
        <f t="shared" si="3"/>
        <v>0.25991311976849707</v>
      </c>
      <c r="N14" s="105">
        <v>20659309</v>
      </c>
      <c r="O14" s="106">
        <v>7750</v>
      </c>
      <c r="P14" s="107">
        <f t="shared" si="4"/>
        <v>20667059</v>
      </c>
      <c r="Q14" s="40">
        <f t="shared" si="5"/>
        <v>0.06557681861161703</v>
      </c>
      <c r="R14" s="105">
        <v>0</v>
      </c>
      <c r="S14" s="107">
        <v>0</v>
      </c>
      <c r="T14" s="107">
        <f t="shared" si="6"/>
        <v>0</v>
      </c>
      <c r="U14" s="40">
        <f t="shared" si="7"/>
        <v>0</v>
      </c>
      <c r="V14" s="105">
        <v>0</v>
      </c>
      <c r="W14" s="107">
        <v>0</v>
      </c>
      <c r="X14" s="107">
        <f t="shared" si="8"/>
        <v>0</v>
      </c>
      <c r="Y14" s="40">
        <f t="shared" si="9"/>
        <v>0</v>
      </c>
      <c r="Z14" s="77">
        <f t="shared" si="10"/>
        <v>102194406</v>
      </c>
      <c r="AA14" s="78">
        <f t="shared" si="11"/>
        <v>386352</v>
      </c>
      <c r="AB14" s="78">
        <f t="shared" si="12"/>
        <v>102580758</v>
      </c>
      <c r="AC14" s="40">
        <f t="shared" si="13"/>
        <v>0.3254899383801141</v>
      </c>
      <c r="AD14" s="77">
        <v>68229371</v>
      </c>
      <c r="AE14" s="78">
        <v>840595</v>
      </c>
      <c r="AF14" s="78">
        <f t="shared" si="14"/>
        <v>69069966</v>
      </c>
      <c r="AG14" s="40">
        <f t="shared" si="15"/>
        <v>0.4781397218541502</v>
      </c>
      <c r="AH14" s="40">
        <f t="shared" si="16"/>
        <v>-0.7007808140516532</v>
      </c>
      <c r="AI14" s="12">
        <v>257347000</v>
      </c>
      <c r="AJ14" s="12">
        <v>256943000</v>
      </c>
      <c r="AK14" s="12">
        <v>123047823</v>
      </c>
      <c r="AL14" s="12"/>
    </row>
    <row r="15" spans="1:38" s="57" customFormat="1" ht="12.75">
      <c r="A15" s="61"/>
      <c r="B15" s="62" t="s">
        <v>561</v>
      </c>
      <c r="C15" s="32"/>
      <c r="D15" s="81">
        <f>SUM(D9:D14)</f>
        <v>6219109566</v>
      </c>
      <c r="E15" s="82">
        <f>SUM(E9:E14)</f>
        <v>1716396515</v>
      </c>
      <c r="F15" s="90">
        <f t="shared" si="0"/>
        <v>7935506081</v>
      </c>
      <c r="G15" s="81">
        <f>SUM(G9:G14)</f>
        <v>6219109566</v>
      </c>
      <c r="H15" s="82">
        <f>SUM(H9:H14)</f>
        <v>1716396515</v>
      </c>
      <c r="I15" s="83">
        <f t="shared" si="1"/>
        <v>7935506081</v>
      </c>
      <c r="J15" s="81">
        <f>SUM(J9:J14)</f>
        <v>1432817999</v>
      </c>
      <c r="K15" s="82">
        <f>SUM(K9:K14)</f>
        <v>228986010</v>
      </c>
      <c r="L15" s="82">
        <f t="shared" si="2"/>
        <v>1661804009</v>
      </c>
      <c r="M15" s="44">
        <f t="shared" si="3"/>
        <v>0.20941374022494433</v>
      </c>
      <c r="N15" s="111">
        <f>SUM(N9:N14)</f>
        <v>1249418646</v>
      </c>
      <c r="O15" s="112">
        <f>SUM(O9:O14)</f>
        <v>311765446</v>
      </c>
      <c r="P15" s="113">
        <f t="shared" si="4"/>
        <v>1561184092</v>
      </c>
      <c r="Q15" s="44">
        <f t="shared" si="5"/>
        <v>0.19673403007502527</v>
      </c>
      <c r="R15" s="111">
        <f>SUM(R9:R14)</f>
        <v>0</v>
      </c>
      <c r="S15" s="113">
        <f>SUM(S9:S14)</f>
        <v>0</v>
      </c>
      <c r="T15" s="113">
        <f t="shared" si="6"/>
        <v>0</v>
      </c>
      <c r="U15" s="44">
        <f t="shared" si="7"/>
        <v>0</v>
      </c>
      <c r="V15" s="111">
        <f>SUM(V9:V14)</f>
        <v>0</v>
      </c>
      <c r="W15" s="113">
        <f>SUM(W9:W14)</f>
        <v>0</v>
      </c>
      <c r="X15" s="113">
        <f t="shared" si="8"/>
        <v>0</v>
      </c>
      <c r="Y15" s="44">
        <f t="shared" si="9"/>
        <v>0</v>
      </c>
      <c r="Z15" s="81">
        <f t="shared" si="10"/>
        <v>2682236645</v>
      </c>
      <c r="AA15" s="82">
        <f t="shared" si="11"/>
        <v>540751456</v>
      </c>
      <c r="AB15" s="82">
        <f t="shared" si="12"/>
        <v>3222988101</v>
      </c>
      <c r="AC15" s="44">
        <f t="shared" si="13"/>
        <v>0.4061477702999696</v>
      </c>
      <c r="AD15" s="81">
        <f>SUM(AD9:AD14)</f>
        <v>1268987002</v>
      </c>
      <c r="AE15" s="82">
        <f>SUM(AE9:AE14)</f>
        <v>401949393</v>
      </c>
      <c r="AF15" s="82">
        <f t="shared" si="14"/>
        <v>1670936395</v>
      </c>
      <c r="AG15" s="44">
        <f t="shared" si="15"/>
        <v>0.4576861091063081</v>
      </c>
      <c r="AH15" s="44">
        <f t="shared" si="16"/>
        <v>-0.06568311237244906</v>
      </c>
      <c r="AI15" s="63">
        <f>SUM(AI9:AI14)</f>
        <v>6919700347</v>
      </c>
      <c r="AJ15" s="63">
        <f>SUM(AJ9:AJ14)</f>
        <v>7980363168</v>
      </c>
      <c r="AK15" s="63">
        <f>SUM(AK9:AK14)</f>
        <v>3167050728</v>
      </c>
      <c r="AL15" s="63"/>
    </row>
    <row r="16" spans="1:38" s="13" customFormat="1" ht="12.75">
      <c r="A16" s="29" t="s">
        <v>97</v>
      </c>
      <c r="B16" s="60" t="s">
        <v>562</v>
      </c>
      <c r="C16" s="39" t="s">
        <v>563</v>
      </c>
      <c r="D16" s="77">
        <v>110956561</v>
      </c>
      <c r="E16" s="78">
        <v>51518000</v>
      </c>
      <c r="F16" s="79">
        <f t="shared" si="0"/>
        <v>162474561</v>
      </c>
      <c r="G16" s="77">
        <v>110956561</v>
      </c>
      <c r="H16" s="78">
        <v>51518000</v>
      </c>
      <c r="I16" s="80">
        <f t="shared" si="1"/>
        <v>162474561</v>
      </c>
      <c r="J16" s="77">
        <v>22721071</v>
      </c>
      <c r="K16" s="78">
        <v>19034619</v>
      </c>
      <c r="L16" s="78">
        <f t="shared" si="2"/>
        <v>41755690</v>
      </c>
      <c r="M16" s="40">
        <f t="shared" si="3"/>
        <v>0.25699832480236706</v>
      </c>
      <c r="N16" s="105">
        <v>24476788</v>
      </c>
      <c r="O16" s="106">
        <v>8529372</v>
      </c>
      <c r="P16" s="107">
        <f t="shared" si="4"/>
        <v>33006160</v>
      </c>
      <c r="Q16" s="40">
        <f t="shared" si="5"/>
        <v>0.20314663290581225</v>
      </c>
      <c r="R16" s="105">
        <v>0</v>
      </c>
      <c r="S16" s="107">
        <v>0</v>
      </c>
      <c r="T16" s="107">
        <f t="shared" si="6"/>
        <v>0</v>
      </c>
      <c r="U16" s="40">
        <f t="shared" si="7"/>
        <v>0</v>
      </c>
      <c r="V16" s="105">
        <v>0</v>
      </c>
      <c r="W16" s="107">
        <v>0</v>
      </c>
      <c r="X16" s="107">
        <f t="shared" si="8"/>
        <v>0</v>
      </c>
      <c r="Y16" s="40">
        <f t="shared" si="9"/>
        <v>0</v>
      </c>
      <c r="Z16" s="77">
        <f t="shared" si="10"/>
        <v>47197859</v>
      </c>
      <c r="AA16" s="78">
        <f t="shared" si="11"/>
        <v>27563991</v>
      </c>
      <c r="AB16" s="78">
        <f t="shared" si="12"/>
        <v>74761850</v>
      </c>
      <c r="AC16" s="40">
        <f t="shared" si="13"/>
        <v>0.4601449577081793</v>
      </c>
      <c r="AD16" s="77">
        <v>25940726</v>
      </c>
      <c r="AE16" s="78">
        <v>7795877</v>
      </c>
      <c r="AF16" s="78">
        <f t="shared" si="14"/>
        <v>33736603</v>
      </c>
      <c r="AG16" s="40">
        <f t="shared" si="15"/>
        <v>0.600342842254552</v>
      </c>
      <c r="AH16" s="40">
        <f t="shared" si="16"/>
        <v>-0.021651350018850435</v>
      </c>
      <c r="AI16" s="12">
        <v>113177998</v>
      </c>
      <c r="AJ16" s="12">
        <v>148188422</v>
      </c>
      <c r="AK16" s="12">
        <v>67945601</v>
      </c>
      <c r="AL16" s="12"/>
    </row>
    <row r="17" spans="1:38" s="13" customFormat="1" ht="12.75">
      <c r="A17" s="29" t="s">
        <v>97</v>
      </c>
      <c r="B17" s="60" t="s">
        <v>564</v>
      </c>
      <c r="C17" s="39" t="s">
        <v>565</v>
      </c>
      <c r="D17" s="77">
        <v>153245635</v>
      </c>
      <c r="E17" s="78">
        <v>25850000</v>
      </c>
      <c r="F17" s="79">
        <f t="shared" si="0"/>
        <v>179095635</v>
      </c>
      <c r="G17" s="77">
        <v>153245635</v>
      </c>
      <c r="H17" s="78">
        <v>25850000</v>
      </c>
      <c r="I17" s="80">
        <f t="shared" si="1"/>
        <v>179095635</v>
      </c>
      <c r="J17" s="77">
        <v>37979873</v>
      </c>
      <c r="K17" s="78">
        <v>9870574</v>
      </c>
      <c r="L17" s="78">
        <f t="shared" si="2"/>
        <v>47850447</v>
      </c>
      <c r="M17" s="40">
        <f t="shared" si="3"/>
        <v>0.2671781866710487</v>
      </c>
      <c r="N17" s="105">
        <v>9175254</v>
      </c>
      <c r="O17" s="106">
        <v>0</v>
      </c>
      <c r="P17" s="107">
        <f t="shared" si="4"/>
        <v>9175254</v>
      </c>
      <c r="Q17" s="40">
        <f t="shared" si="5"/>
        <v>0.05123103084003136</v>
      </c>
      <c r="R17" s="105">
        <v>0</v>
      </c>
      <c r="S17" s="107">
        <v>0</v>
      </c>
      <c r="T17" s="107">
        <f t="shared" si="6"/>
        <v>0</v>
      </c>
      <c r="U17" s="40">
        <f t="shared" si="7"/>
        <v>0</v>
      </c>
      <c r="V17" s="105">
        <v>0</v>
      </c>
      <c r="W17" s="107">
        <v>0</v>
      </c>
      <c r="X17" s="107">
        <f t="shared" si="8"/>
        <v>0</v>
      </c>
      <c r="Y17" s="40">
        <f t="shared" si="9"/>
        <v>0</v>
      </c>
      <c r="Z17" s="77">
        <f t="shared" si="10"/>
        <v>47155127</v>
      </c>
      <c r="AA17" s="78">
        <f t="shared" si="11"/>
        <v>9870574</v>
      </c>
      <c r="AB17" s="78">
        <f t="shared" si="12"/>
        <v>57025701</v>
      </c>
      <c r="AC17" s="40">
        <f t="shared" si="13"/>
        <v>0.31840921751108003</v>
      </c>
      <c r="AD17" s="77">
        <v>29468688</v>
      </c>
      <c r="AE17" s="78">
        <v>9217792</v>
      </c>
      <c r="AF17" s="78">
        <f t="shared" si="14"/>
        <v>38686480</v>
      </c>
      <c r="AG17" s="40">
        <f t="shared" si="15"/>
        <v>0.44663478752117325</v>
      </c>
      <c r="AH17" s="40">
        <f t="shared" si="16"/>
        <v>-0.7628304772106431</v>
      </c>
      <c r="AI17" s="12">
        <v>186301104</v>
      </c>
      <c r="AJ17" s="12">
        <v>199286427</v>
      </c>
      <c r="AK17" s="12">
        <v>83208554</v>
      </c>
      <c r="AL17" s="12"/>
    </row>
    <row r="18" spans="1:38" s="13" customFormat="1" ht="12.75">
      <c r="A18" s="29" t="s">
        <v>97</v>
      </c>
      <c r="B18" s="60" t="s">
        <v>566</v>
      </c>
      <c r="C18" s="39" t="s">
        <v>567</v>
      </c>
      <c r="D18" s="77">
        <v>515629697</v>
      </c>
      <c r="E18" s="78">
        <v>67938500</v>
      </c>
      <c r="F18" s="79">
        <f t="shared" si="0"/>
        <v>583568197</v>
      </c>
      <c r="G18" s="77">
        <v>515629697</v>
      </c>
      <c r="H18" s="78">
        <v>67938500</v>
      </c>
      <c r="I18" s="80">
        <f t="shared" si="1"/>
        <v>583568197</v>
      </c>
      <c r="J18" s="77">
        <v>89722462</v>
      </c>
      <c r="K18" s="78">
        <v>15948528</v>
      </c>
      <c r="L18" s="78">
        <f t="shared" si="2"/>
        <v>105670990</v>
      </c>
      <c r="M18" s="40">
        <f t="shared" si="3"/>
        <v>0.18107736258286877</v>
      </c>
      <c r="N18" s="105">
        <v>25694858</v>
      </c>
      <c r="O18" s="106">
        <v>2128481</v>
      </c>
      <c r="P18" s="107">
        <f t="shared" si="4"/>
        <v>27823339</v>
      </c>
      <c r="Q18" s="40">
        <f t="shared" si="5"/>
        <v>0.04767795630919209</v>
      </c>
      <c r="R18" s="105">
        <v>0</v>
      </c>
      <c r="S18" s="107">
        <v>0</v>
      </c>
      <c r="T18" s="107">
        <f t="shared" si="6"/>
        <v>0</v>
      </c>
      <c r="U18" s="40">
        <f t="shared" si="7"/>
        <v>0</v>
      </c>
      <c r="V18" s="105">
        <v>0</v>
      </c>
      <c r="W18" s="107">
        <v>0</v>
      </c>
      <c r="X18" s="107">
        <f t="shared" si="8"/>
        <v>0</v>
      </c>
      <c r="Y18" s="40">
        <f t="shared" si="9"/>
        <v>0</v>
      </c>
      <c r="Z18" s="77">
        <f t="shared" si="10"/>
        <v>115417320</v>
      </c>
      <c r="AA18" s="78">
        <f t="shared" si="11"/>
        <v>18077009</v>
      </c>
      <c r="AB18" s="78">
        <f t="shared" si="12"/>
        <v>133494329</v>
      </c>
      <c r="AC18" s="40">
        <f t="shared" si="13"/>
        <v>0.22875531889206088</v>
      </c>
      <c r="AD18" s="77">
        <v>97343876</v>
      </c>
      <c r="AE18" s="78">
        <v>7896771</v>
      </c>
      <c r="AF18" s="78">
        <f t="shared" si="14"/>
        <v>105240647</v>
      </c>
      <c r="AG18" s="40">
        <f t="shared" si="15"/>
        <v>0.33481626411253457</v>
      </c>
      <c r="AH18" s="40">
        <f t="shared" si="16"/>
        <v>-0.7356217412840497</v>
      </c>
      <c r="AI18" s="12">
        <v>557910060</v>
      </c>
      <c r="AJ18" s="12">
        <v>573717322</v>
      </c>
      <c r="AK18" s="12">
        <v>186797362</v>
      </c>
      <c r="AL18" s="12"/>
    </row>
    <row r="19" spans="1:38" s="13" customFormat="1" ht="12.75">
      <c r="A19" s="29" t="s">
        <v>97</v>
      </c>
      <c r="B19" s="60" t="s">
        <v>568</v>
      </c>
      <c r="C19" s="39" t="s">
        <v>569</v>
      </c>
      <c r="D19" s="77">
        <v>345239153</v>
      </c>
      <c r="E19" s="78">
        <v>40061300</v>
      </c>
      <c r="F19" s="79">
        <f t="shared" si="0"/>
        <v>385300453</v>
      </c>
      <c r="G19" s="77">
        <v>345239153</v>
      </c>
      <c r="H19" s="78">
        <v>40061300</v>
      </c>
      <c r="I19" s="80">
        <f t="shared" si="1"/>
        <v>385300453</v>
      </c>
      <c r="J19" s="77">
        <v>63400041</v>
      </c>
      <c r="K19" s="78">
        <v>1239517</v>
      </c>
      <c r="L19" s="78">
        <f t="shared" si="2"/>
        <v>64639558</v>
      </c>
      <c r="M19" s="40">
        <f t="shared" si="3"/>
        <v>0.16776403322837516</v>
      </c>
      <c r="N19" s="105">
        <v>40378917</v>
      </c>
      <c r="O19" s="106">
        <v>540590</v>
      </c>
      <c r="P19" s="107">
        <f t="shared" si="4"/>
        <v>40919507</v>
      </c>
      <c r="Q19" s="40">
        <f t="shared" si="5"/>
        <v>0.10620155434906794</v>
      </c>
      <c r="R19" s="105">
        <v>0</v>
      </c>
      <c r="S19" s="107">
        <v>0</v>
      </c>
      <c r="T19" s="107">
        <f t="shared" si="6"/>
        <v>0</v>
      </c>
      <c r="U19" s="40">
        <f t="shared" si="7"/>
        <v>0</v>
      </c>
      <c r="V19" s="105">
        <v>0</v>
      </c>
      <c r="W19" s="107">
        <v>0</v>
      </c>
      <c r="X19" s="107">
        <f t="shared" si="8"/>
        <v>0</v>
      </c>
      <c r="Y19" s="40">
        <f t="shared" si="9"/>
        <v>0</v>
      </c>
      <c r="Z19" s="77">
        <f t="shared" si="10"/>
        <v>103778958</v>
      </c>
      <c r="AA19" s="78">
        <f t="shared" si="11"/>
        <v>1780107</v>
      </c>
      <c r="AB19" s="78">
        <f t="shared" si="12"/>
        <v>105559065</v>
      </c>
      <c r="AC19" s="40">
        <f t="shared" si="13"/>
        <v>0.2739655875774431</v>
      </c>
      <c r="AD19" s="77">
        <v>60999980</v>
      </c>
      <c r="AE19" s="78">
        <v>1597459</v>
      </c>
      <c r="AF19" s="78">
        <f t="shared" si="14"/>
        <v>62597439</v>
      </c>
      <c r="AG19" s="40">
        <f t="shared" si="15"/>
        <v>0.37410378174976483</v>
      </c>
      <c r="AH19" s="40">
        <f t="shared" si="16"/>
        <v>-0.3463070110583917</v>
      </c>
      <c r="AI19" s="12">
        <v>372050000</v>
      </c>
      <c r="AJ19" s="12">
        <v>365883000</v>
      </c>
      <c r="AK19" s="12">
        <v>139185312</v>
      </c>
      <c r="AL19" s="12"/>
    </row>
    <row r="20" spans="1:38" s="13" customFormat="1" ht="12.75">
      <c r="A20" s="29" t="s">
        <v>97</v>
      </c>
      <c r="B20" s="60" t="s">
        <v>570</v>
      </c>
      <c r="C20" s="39" t="s">
        <v>571</v>
      </c>
      <c r="D20" s="77">
        <v>218716811</v>
      </c>
      <c r="E20" s="78">
        <v>59020543</v>
      </c>
      <c r="F20" s="79">
        <f t="shared" si="0"/>
        <v>277737354</v>
      </c>
      <c r="G20" s="77">
        <v>218716811</v>
      </c>
      <c r="H20" s="78">
        <v>59020543</v>
      </c>
      <c r="I20" s="80">
        <f t="shared" si="1"/>
        <v>277737354</v>
      </c>
      <c r="J20" s="77">
        <v>46299472</v>
      </c>
      <c r="K20" s="78">
        <v>17685329</v>
      </c>
      <c r="L20" s="78">
        <f t="shared" si="2"/>
        <v>63984801</v>
      </c>
      <c r="M20" s="40">
        <f t="shared" si="3"/>
        <v>0.23037880961449644</v>
      </c>
      <c r="N20" s="105">
        <v>37334372</v>
      </c>
      <c r="O20" s="106">
        <v>13131575</v>
      </c>
      <c r="P20" s="107">
        <f t="shared" si="4"/>
        <v>50465947</v>
      </c>
      <c r="Q20" s="40">
        <f t="shared" si="5"/>
        <v>0.18170385176204998</v>
      </c>
      <c r="R20" s="105">
        <v>0</v>
      </c>
      <c r="S20" s="107">
        <v>0</v>
      </c>
      <c r="T20" s="107">
        <f t="shared" si="6"/>
        <v>0</v>
      </c>
      <c r="U20" s="40">
        <f t="shared" si="7"/>
        <v>0</v>
      </c>
      <c r="V20" s="105">
        <v>0</v>
      </c>
      <c r="W20" s="107">
        <v>0</v>
      </c>
      <c r="X20" s="107">
        <f t="shared" si="8"/>
        <v>0</v>
      </c>
      <c r="Y20" s="40">
        <f t="shared" si="9"/>
        <v>0</v>
      </c>
      <c r="Z20" s="77">
        <f t="shared" si="10"/>
        <v>83633844</v>
      </c>
      <c r="AA20" s="78">
        <f t="shared" si="11"/>
        <v>30816904</v>
      </c>
      <c r="AB20" s="78">
        <f t="shared" si="12"/>
        <v>114450748</v>
      </c>
      <c r="AC20" s="40">
        <f t="shared" si="13"/>
        <v>0.4120826613765464</v>
      </c>
      <c r="AD20" s="77">
        <v>27920350</v>
      </c>
      <c r="AE20" s="78">
        <v>23084444</v>
      </c>
      <c r="AF20" s="78">
        <f t="shared" si="14"/>
        <v>51004794</v>
      </c>
      <c r="AG20" s="40">
        <f t="shared" si="15"/>
        <v>0.27614486896813456</v>
      </c>
      <c r="AH20" s="40">
        <f t="shared" si="16"/>
        <v>-0.010564634375349158</v>
      </c>
      <c r="AI20" s="12">
        <v>359402767</v>
      </c>
      <c r="AJ20" s="12">
        <v>299248055</v>
      </c>
      <c r="AK20" s="12">
        <v>99247230</v>
      </c>
      <c r="AL20" s="12"/>
    </row>
    <row r="21" spans="1:38" s="13" customFormat="1" ht="12.75">
      <c r="A21" s="29" t="s">
        <v>116</v>
      </c>
      <c r="B21" s="60" t="s">
        <v>572</v>
      </c>
      <c r="C21" s="39" t="s">
        <v>573</v>
      </c>
      <c r="D21" s="77">
        <v>455235153</v>
      </c>
      <c r="E21" s="78">
        <v>328257000</v>
      </c>
      <c r="F21" s="80">
        <f t="shared" si="0"/>
        <v>783492153</v>
      </c>
      <c r="G21" s="77">
        <v>455235153</v>
      </c>
      <c r="H21" s="78">
        <v>328257000</v>
      </c>
      <c r="I21" s="80">
        <f t="shared" si="1"/>
        <v>783492153</v>
      </c>
      <c r="J21" s="77">
        <v>119095415</v>
      </c>
      <c r="K21" s="78">
        <v>11777751</v>
      </c>
      <c r="L21" s="78">
        <f t="shared" si="2"/>
        <v>130873166</v>
      </c>
      <c r="M21" s="40">
        <f t="shared" si="3"/>
        <v>0.16703826005006586</v>
      </c>
      <c r="N21" s="105">
        <v>146711336</v>
      </c>
      <c r="O21" s="106">
        <v>60124480</v>
      </c>
      <c r="P21" s="107">
        <f t="shared" si="4"/>
        <v>206835816</v>
      </c>
      <c r="Q21" s="40">
        <f t="shared" si="5"/>
        <v>0.2639921985281198</v>
      </c>
      <c r="R21" s="105">
        <v>0</v>
      </c>
      <c r="S21" s="107">
        <v>0</v>
      </c>
      <c r="T21" s="107">
        <f t="shared" si="6"/>
        <v>0</v>
      </c>
      <c r="U21" s="40">
        <f t="shared" si="7"/>
        <v>0</v>
      </c>
      <c r="V21" s="105">
        <v>0</v>
      </c>
      <c r="W21" s="107">
        <v>0</v>
      </c>
      <c r="X21" s="107">
        <f t="shared" si="8"/>
        <v>0</v>
      </c>
      <c r="Y21" s="40">
        <f t="shared" si="9"/>
        <v>0</v>
      </c>
      <c r="Z21" s="77">
        <f t="shared" si="10"/>
        <v>265806751</v>
      </c>
      <c r="AA21" s="78">
        <f t="shared" si="11"/>
        <v>71902231</v>
      </c>
      <c r="AB21" s="78">
        <f t="shared" si="12"/>
        <v>337708982</v>
      </c>
      <c r="AC21" s="40">
        <f t="shared" si="13"/>
        <v>0.43103045857818567</v>
      </c>
      <c r="AD21" s="77">
        <v>217146141</v>
      </c>
      <c r="AE21" s="78">
        <v>93704904</v>
      </c>
      <c r="AF21" s="78">
        <f t="shared" si="14"/>
        <v>310851045</v>
      </c>
      <c r="AG21" s="40">
        <f t="shared" si="15"/>
        <v>0.6740247355806982</v>
      </c>
      <c r="AH21" s="40">
        <f t="shared" si="16"/>
        <v>-0.3346143777641153</v>
      </c>
      <c r="AI21" s="12">
        <v>732265000</v>
      </c>
      <c r="AJ21" s="12">
        <v>834509693</v>
      </c>
      <c r="AK21" s="12">
        <v>493564723</v>
      </c>
      <c r="AL21" s="12"/>
    </row>
    <row r="22" spans="1:38" s="57" customFormat="1" ht="12.75">
      <c r="A22" s="61"/>
      <c r="B22" s="62" t="s">
        <v>574</v>
      </c>
      <c r="C22" s="32"/>
      <c r="D22" s="81">
        <f>SUM(D16:D21)</f>
        <v>1799023010</v>
      </c>
      <c r="E22" s="82">
        <f>SUM(E16:E21)</f>
        <v>572645343</v>
      </c>
      <c r="F22" s="90">
        <f t="shared" si="0"/>
        <v>2371668353</v>
      </c>
      <c r="G22" s="81">
        <f>SUM(G16:G21)</f>
        <v>1799023010</v>
      </c>
      <c r="H22" s="82">
        <f>SUM(H16:H21)</f>
        <v>572645343</v>
      </c>
      <c r="I22" s="83">
        <f t="shared" si="1"/>
        <v>2371668353</v>
      </c>
      <c r="J22" s="81">
        <f>SUM(J16:J21)</f>
        <v>379218334</v>
      </c>
      <c r="K22" s="82">
        <f>SUM(K16:K21)</f>
        <v>75556318</v>
      </c>
      <c r="L22" s="82">
        <f t="shared" si="2"/>
        <v>454774652</v>
      </c>
      <c r="M22" s="44">
        <f t="shared" si="3"/>
        <v>0.19175305494326003</v>
      </c>
      <c r="N22" s="111">
        <f>SUM(N16:N21)</f>
        <v>283771525</v>
      </c>
      <c r="O22" s="112">
        <f>SUM(O16:O21)</f>
        <v>84454498</v>
      </c>
      <c r="P22" s="113">
        <f t="shared" si="4"/>
        <v>368226023</v>
      </c>
      <c r="Q22" s="44">
        <f t="shared" si="5"/>
        <v>0.15526033500182224</v>
      </c>
      <c r="R22" s="111">
        <f>SUM(R16:R21)</f>
        <v>0</v>
      </c>
      <c r="S22" s="113">
        <f>SUM(S16:S21)</f>
        <v>0</v>
      </c>
      <c r="T22" s="113">
        <f t="shared" si="6"/>
        <v>0</v>
      </c>
      <c r="U22" s="44">
        <f t="shared" si="7"/>
        <v>0</v>
      </c>
      <c r="V22" s="111">
        <f>SUM(V16:V21)</f>
        <v>0</v>
      </c>
      <c r="W22" s="113">
        <f>SUM(W16:W21)</f>
        <v>0</v>
      </c>
      <c r="X22" s="113">
        <f t="shared" si="8"/>
        <v>0</v>
      </c>
      <c r="Y22" s="44">
        <f t="shared" si="9"/>
        <v>0</v>
      </c>
      <c r="Z22" s="81">
        <f t="shared" si="10"/>
        <v>662989859</v>
      </c>
      <c r="AA22" s="82">
        <f t="shared" si="11"/>
        <v>160010816</v>
      </c>
      <c r="AB22" s="82">
        <f t="shared" si="12"/>
        <v>823000675</v>
      </c>
      <c r="AC22" s="44">
        <f t="shared" si="13"/>
        <v>0.34701338994508224</v>
      </c>
      <c r="AD22" s="81">
        <f>SUM(AD16:AD21)</f>
        <v>458819761</v>
      </c>
      <c r="AE22" s="82">
        <f>SUM(AE16:AE21)</f>
        <v>143297247</v>
      </c>
      <c r="AF22" s="82">
        <f t="shared" si="14"/>
        <v>602117008</v>
      </c>
      <c r="AG22" s="44">
        <f t="shared" si="15"/>
        <v>0.46096488215687886</v>
      </c>
      <c r="AH22" s="44">
        <f t="shared" si="16"/>
        <v>-0.3884477300797323</v>
      </c>
      <c r="AI22" s="63">
        <f>SUM(AI16:AI21)</f>
        <v>2321106929</v>
      </c>
      <c r="AJ22" s="63">
        <f>SUM(AJ16:AJ21)</f>
        <v>2420832919</v>
      </c>
      <c r="AK22" s="63">
        <f>SUM(AK16:AK21)</f>
        <v>1069948782</v>
      </c>
      <c r="AL22" s="63"/>
    </row>
    <row r="23" spans="1:38" s="13" customFormat="1" ht="12.75">
      <c r="A23" s="29" t="s">
        <v>97</v>
      </c>
      <c r="B23" s="60" t="s">
        <v>575</v>
      </c>
      <c r="C23" s="39" t="s">
        <v>576</v>
      </c>
      <c r="D23" s="77">
        <v>378087473</v>
      </c>
      <c r="E23" s="78">
        <v>44748450</v>
      </c>
      <c r="F23" s="79">
        <f t="shared" si="0"/>
        <v>422835923</v>
      </c>
      <c r="G23" s="77">
        <v>378087473</v>
      </c>
      <c r="H23" s="78">
        <v>44748450</v>
      </c>
      <c r="I23" s="80">
        <f t="shared" si="1"/>
        <v>422835923</v>
      </c>
      <c r="J23" s="77">
        <v>87540436</v>
      </c>
      <c r="K23" s="78">
        <v>5241528</v>
      </c>
      <c r="L23" s="78">
        <f t="shared" si="2"/>
        <v>92781964</v>
      </c>
      <c r="M23" s="40">
        <f t="shared" si="3"/>
        <v>0.21942781810428155</v>
      </c>
      <c r="N23" s="105">
        <v>26589015</v>
      </c>
      <c r="O23" s="106">
        <v>4072034</v>
      </c>
      <c r="P23" s="107">
        <f t="shared" si="4"/>
        <v>30661049</v>
      </c>
      <c r="Q23" s="40">
        <f t="shared" si="5"/>
        <v>0.07251287634802023</v>
      </c>
      <c r="R23" s="105">
        <v>0</v>
      </c>
      <c r="S23" s="107">
        <v>0</v>
      </c>
      <c r="T23" s="107">
        <f t="shared" si="6"/>
        <v>0</v>
      </c>
      <c r="U23" s="40">
        <f t="shared" si="7"/>
        <v>0</v>
      </c>
      <c r="V23" s="105">
        <v>0</v>
      </c>
      <c r="W23" s="107">
        <v>0</v>
      </c>
      <c r="X23" s="107">
        <f t="shared" si="8"/>
        <v>0</v>
      </c>
      <c r="Y23" s="40">
        <f t="shared" si="9"/>
        <v>0</v>
      </c>
      <c r="Z23" s="77">
        <f t="shared" si="10"/>
        <v>114129451</v>
      </c>
      <c r="AA23" s="78">
        <f t="shared" si="11"/>
        <v>9313562</v>
      </c>
      <c r="AB23" s="78">
        <f t="shared" si="12"/>
        <v>123443013</v>
      </c>
      <c r="AC23" s="40">
        <f t="shared" si="13"/>
        <v>0.29194069445230175</v>
      </c>
      <c r="AD23" s="77">
        <v>77811015</v>
      </c>
      <c r="AE23" s="78">
        <v>8578352</v>
      </c>
      <c r="AF23" s="78">
        <f t="shared" si="14"/>
        <v>86389367</v>
      </c>
      <c r="AG23" s="40">
        <f t="shared" si="15"/>
        <v>0.41413495823627533</v>
      </c>
      <c r="AH23" s="40">
        <f t="shared" si="16"/>
        <v>-0.6450830690772396</v>
      </c>
      <c r="AI23" s="12">
        <v>402295536</v>
      </c>
      <c r="AJ23" s="12">
        <v>400118592</v>
      </c>
      <c r="AK23" s="12">
        <v>166604645</v>
      </c>
      <c r="AL23" s="12"/>
    </row>
    <row r="24" spans="1:38" s="13" customFormat="1" ht="12.75">
      <c r="A24" s="29" t="s">
        <v>97</v>
      </c>
      <c r="B24" s="60" t="s">
        <v>577</v>
      </c>
      <c r="C24" s="39" t="s">
        <v>578</v>
      </c>
      <c r="D24" s="77">
        <v>145895200</v>
      </c>
      <c r="E24" s="78">
        <v>22170334</v>
      </c>
      <c r="F24" s="79">
        <f t="shared" si="0"/>
        <v>168065534</v>
      </c>
      <c r="G24" s="77">
        <v>145895200</v>
      </c>
      <c r="H24" s="78">
        <v>22170334</v>
      </c>
      <c r="I24" s="80">
        <f t="shared" si="1"/>
        <v>168065534</v>
      </c>
      <c r="J24" s="77">
        <v>31584238</v>
      </c>
      <c r="K24" s="78">
        <v>3730187</v>
      </c>
      <c r="L24" s="78">
        <f t="shared" si="2"/>
        <v>35314425</v>
      </c>
      <c r="M24" s="40">
        <f t="shared" si="3"/>
        <v>0.2101229452553907</v>
      </c>
      <c r="N24" s="105">
        <v>30136786</v>
      </c>
      <c r="O24" s="106">
        <v>9121427</v>
      </c>
      <c r="P24" s="107">
        <f t="shared" si="4"/>
        <v>39258213</v>
      </c>
      <c r="Q24" s="40">
        <f t="shared" si="5"/>
        <v>0.23358872021910215</v>
      </c>
      <c r="R24" s="105">
        <v>0</v>
      </c>
      <c r="S24" s="107">
        <v>0</v>
      </c>
      <c r="T24" s="107">
        <f t="shared" si="6"/>
        <v>0</v>
      </c>
      <c r="U24" s="40">
        <f t="shared" si="7"/>
        <v>0</v>
      </c>
      <c r="V24" s="105">
        <v>0</v>
      </c>
      <c r="W24" s="107">
        <v>0</v>
      </c>
      <c r="X24" s="107">
        <f t="shared" si="8"/>
        <v>0</v>
      </c>
      <c r="Y24" s="40">
        <f t="shared" si="9"/>
        <v>0</v>
      </c>
      <c r="Z24" s="77">
        <f t="shared" si="10"/>
        <v>61721024</v>
      </c>
      <c r="AA24" s="78">
        <f t="shared" si="11"/>
        <v>12851614</v>
      </c>
      <c r="AB24" s="78">
        <f t="shared" si="12"/>
        <v>74572638</v>
      </c>
      <c r="AC24" s="40">
        <f t="shared" si="13"/>
        <v>0.4437116654744928</v>
      </c>
      <c r="AD24" s="77">
        <v>33389541</v>
      </c>
      <c r="AE24" s="78">
        <v>4941452</v>
      </c>
      <c r="AF24" s="78">
        <f t="shared" si="14"/>
        <v>38330993</v>
      </c>
      <c r="AG24" s="40">
        <f t="shared" si="15"/>
        <v>0.43325083564410105</v>
      </c>
      <c r="AH24" s="40">
        <f t="shared" si="16"/>
        <v>0.02418982466746944</v>
      </c>
      <c r="AI24" s="12">
        <v>163944794</v>
      </c>
      <c r="AJ24" s="12">
        <v>185362847</v>
      </c>
      <c r="AK24" s="12">
        <v>71029219</v>
      </c>
      <c r="AL24" s="12"/>
    </row>
    <row r="25" spans="1:38" s="13" customFormat="1" ht="12.75">
      <c r="A25" s="29" t="s">
        <v>97</v>
      </c>
      <c r="B25" s="60" t="s">
        <v>579</v>
      </c>
      <c r="C25" s="39" t="s">
        <v>580</v>
      </c>
      <c r="D25" s="77">
        <v>151955384</v>
      </c>
      <c r="E25" s="78">
        <v>66446000</v>
      </c>
      <c r="F25" s="79">
        <f t="shared" si="0"/>
        <v>218401384</v>
      </c>
      <c r="G25" s="77">
        <v>151955384</v>
      </c>
      <c r="H25" s="78">
        <v>66446000</v>
      </c>
      <c r="I25" s="80">
        <f t="shared" si="1"/>
        <v>218401384</v>
      </c>
      <c r="J25" s="77">
        <v>37599595</v>
      </c>
      <c r="K25" s="78">
        <v>17071417</v>
      </c>
      <c r="L25" s="78">
        <f t="shared" si="2"/>
        <v>54671012</v>
      </c>
      <c r="M25" s="40">
        <f t="shared" si="3"/>
        <v>0.2503235602206623</v>
      </c>
      <c r="N25" s="105">
        <v>31220114</v>
      </c>
      <c r="O25" s="106">
        <v>16387300</v>
      </c>
      <c r="P25" s="107">
        <f t="shared" si="4"/>
        <v>47607414</v>
      </c>
      <c r="Q25" s="40">
        <f t="shared" si="5"/>
        <v>0.21798128348856982</v>
      </c>
      <c r="R25" s="105">
        <v>0</v>
      </c>
      <c r="S25" s="107">
        <v>0</v>
      </c>
      <c r="T25" s="107">
        <f t="shared" si="6"/>
        <v>0</v>
      </c>
      <c r="U25" s="40">
        <f t="shared" si="7"/>
        <v>0</v>
      </c>
      <c r="V25" s="105">
        <v>0</v>
      </c>
      <c r="W25" s="107">
        <v>0</v>
      </c>
      <c r="X25" s="107">
        <f t="shared" si="8"/>
        <v>0</v>
      </c>
      <c r="Y25" s="40">
        <f t="shared" si="9"/>
        <v>0</v>
      </c>
      <c r="Z25" s="77">
        <f t="shared" si="10"/>
        <v>68819709</v>
      </c>
      <c r="AA25" s="78">
        <f t="shared" si="11"/>
        <v>33458717</v>
      </c>
      <c r="AB25" s="78">
        <f t="shared" si="12"/>
        <v>102278426</v>
      </c>
      <c r="AC25" s="40">
        <f t="shared" si="13"/>
        <v>0.4683048437092322</v>
      </c>
      <c r="AD25" s="77">
        <v>26687102</v>
      </c>
      <c r="AE25" s="78">
        <v>29032990</v>
      </c>
      <c r="AF25" s="78">
        <f t="shared" si="14"/>
        <v>55720092</v>
      </c>
      <c r="AG25" s="40">
        <f t="shared" si="15"/>
        <v>0.4936457308114577</v>
      </c>
      <c r="AH25" s="40">
        <f t="shared" si="16"/>
        <v>-0.14559699578385477</v>
      </c>
      <c r="AI25" s="12">
        <v>270350838</v>
      </c>
      <c r="AJ25" s="12">
        <v>270731156</v>
      </c>
      <c r="AK25" s="12">
        <v>133457537</v>
      </c>
      <c r="AL25" s="12"/>
    </row>
    <row r="26" spans="1:38" s="13" customFormat="1" ht="12.75">
      <c r="A26" s="29" t="s">
        <v>97</v>
      </c>
      <c r="B26" s="60" t="s">
        <v>581</v>
      </c>
      <c r="C26" s="39" t="s">
        <v>582</v>
      </c>
      <c r="D26" s="77">
        <v>242327293</v>
      </c>
      <c r="E26" s="78">
        <v>26754000</v>
      </c>
      <c r="F26" s="79">
        <f t="shared" si="0"/>
        <v>269081293</v>
      </c>
      <c r="G26" s="77">
        <v>242327293</v>
      </c>
      <c r="H26" s="78">
        <v>26754000</v>
      </c>
      <c r="I26" s="80">
        <f t="shared" si="1"/>
        <v>269081293</v>
      </c>
      <c r="J26" s="77">
        <v>44275314</v>
      </c>
      <c r="K26" s="78">
        <v>910831</v>
      </c>
      <c r="L26" s="78">
        <f t="shared" si="2"/>
        <v>45186145</v>
      </c>
      <c r="M26" s="40">
        <f t="shared" si="3"/>
        <v>0.1679274857654263</v>
      </c>
      <c r="N26" s="105">
        <v>43297255</v>
      </c>
      <c r="O26" s="106">
        <v>4666463</v>
      </c>
      <c r="P26" s="107">
        <f t="shared" si="4"/>
        <v>47963718</v>
      </c>
      <c r="Q26" s="40">
        <f t="shared" si="5"/>
        <v>0.17824991646669394</v>
      </c>
      <c r="R26" s="105">
        <v>0</v>
      </c>
      <c r="S26" s="107">
        <v>0</v>
      </c>
      <c r="T26" s="107">
        <f t="shared" si="6"/>
        <v>0</v>
      </c>
      <c r="U26" s="40">
        <f t="shared" si="7"/>
        <v>0</v>
      </c>
      <c r="V26" s="105">
        <v>0</v>
      </c>
      <c r="W26" s="107">
        <v>0</v>
      </c>
      <c r="X26" s="107">
        <f t="shared" si="8"/>
        <v>0</v>
      </c>
      <c r="Y26" s="40">
        <f t="shared" si="9"/>
        <v>0</v>
      </c>
      <c r="Z26" s="77">
        <f t="shared" si="10"/>
        <v>87572569</v>
      </c>
      <c r="AA26" s="78">
        <f t="shared" si="11"/>
        <v>5577294</v>
      </c>
      <c r="AB26" s="78">
        <f t="shared" si="12"/>
        <v>93149863</v>
      </c>
      <c r="AC26" s="40">
        <f t="shared" si="13"/>
        <v>0.34617740223212023</v>
      </c>
      <c r="AD26" s="77">
        <v>37910958</v>
      </c>
      <c r="AE26" s="78">
        <v>6070747</v>
      </c>
      <c r="AF26" s="78">
        <f t="shared" si="14"/>
        <v>43981705</v>
      </c>
      <c r="AG26" s="40">
        <f t="shared" si="15"/>
        <v>0.3339070031172642</v>
      </c>
      <c r="AH26" s="40">
        <f t="shared" si="16"/>
        <v>0.09053794071876031</v>
      </c>
      <c r="AI26" s="12">
        <v>249576215</v>
      </c>
      <c r="AJ26" s="12">
        <v>229309461</v>
      </c>
      <c r="AK26" s="12">
        <v>83335246</v>
      </c>
      <c r="AL26" s="12"/>
    </row>
    <row r="27" spans="1:38" s="13" customFormat="1" ht="12.75">
      <c r="A27" s="29" t="s">
        <v>97</v>
      </c>
      <c r="B27" s="60" t="s">
        <v>583</v>
      </c>
      <c r="C27" s="39" t="s">
        <v>584</v>
      </c>
      <c r="D27" s="77">
        <v>105081622</v>
      </c>
      <c r="E27" s="78">
        <v>49900000</v>
      </c>
      <c r="F27" s="79">
        <f t="shared" si="0"/>
        <v>154981622</v>
      </c>
      <c r="G27" s="77">
        <v>105081622</v>
      </c>
      <c r="H27" s="78">
        <v>49900000</v>
      </c>
      <c r="I27" s="80">
        <f t="shared" si="1"/>
        <v>154981622</v>
      </c>
      <c r="J27" s="77">
        <v>4511509</v>
      </c>
      <c r="K27" s="78">
        <v>13199630</v>
      </c>
      <c r="L27" s="78">
        <f t="shared" si="2"/>
        <v>17711139</v>
      </c>
      <c r="M27" s="40">
        <f t="shared" si="3"/>
        <v>0.11427896270178409</v>
      </c>
      <c r="N27" s="105">
        <v>0</v>
      </c>
      <c r="O27" s="106">
        <v>5477223</v>
      </c>
      <c r="P27" s="107">
        <f t="shared" si="4"/>
        <v>5477223</v>
      </c>
      <c r="Q27" s="40">
        <f t="shared" si="5"/>
        <v>0.035341112896598796</v>
      </c>
      <c r="R27" s="105">
        <v>0</v>
      </c>
      <c r="S27" s="107">
        <v>0</v>
      </c>
      <c r="T27" s="107">
        <f t="shared" si="6"/>
        <v>0</v>
      </c>
      <c r="U27" s="40">
        <f t="shared" si="7"/>
        <v>0</v>
      </c>
      <c r="V27" s="105">
        <v>0</v>
      </c>
      <c r="W27" s="107">
        <v>0</v>
      </c>
      <c r="X27" s="107">
        <f t="shared" si="8"/>
        <v>0</v>
      </c>
      <c r="Y27" s="40">
        <f t="shared" si="9"/>
        <v>0</v>
      </c>
      <c r="Z27" s="77">
        <f t="shared" si="10"/>
        <v>4511509</v>
      </c>
      <c r="AA27" s="78">
        <f t="shared" si="11"/>
        <v>18676853</v>
      </c>
      <c r="AB27" s="78">
        <f t="shared" si="12"/>
        <v>23188362</v>
      </c>
      <c r="AC27" s="40">
        <f t="shared" si="13"/>
        <v>0.1496200755983829</v>
      </c>
      <c r="AD27" s="77">
        <v>15529340</v>
      </c>
      <c r="AE27" s="78">
        <v>11178788</v>
      </c>
      <c r="AF27" s="78">
        <f t="shared" si="14"/>
        <v>26708128</v>
      </c>
      <c r="AG27" s="40">
        <f t="shared" si="15"/>
        <v>0.22575291844614148</v>
      </c>
      <c r="AH27" s="40">
        <f t="shared" si="16"/>
        <v>-0.7949229912332305</v>
      </c>
      <c r="AI27" s="12">
        <v>223324320</v>
      </c>
      <c r="AJ27" s="12">
        <v>169207071</v>
      </c>
      <c r="AK27" s="12">
        <v>50416117</v>
      </c>
      <c r="AL27" s="12"/>
    </row>
    <row r="28" spans="1:38" s="13" customFormat="1" ht="12.75">
      <c r="A28" s="29" t="s">
        <v>116</v>
      </c>
      <c r="B28" s="60" t="s">
        <v>585</v>
      </c>
      <c r="C28" s="39" t="s">
        <v>586</v>
      </c>
      <c r="D28" s="77">
        <v>250533942</v>
      </c>
      <c r="E28" s="78">
        <v>204145350</v>
      </c>
      <c r="F28" s="79">
        <f t="shared" si="0"/>
        <v>454679292</v>
      </c>
      <c r="G28" s="77">
        <v>250533942</v>
      </c>
      <c r="H28" s="78">
        <v>204145350</v>
      </c>
      <c r="I28" s="80">
        <f t="shared" si="1"/>
        <v>454679292</v>
      </c>
      <c r="J28" s="77">
        <v>30112020</v>
      </c>
      <c r="K28" s="78">
        <v>80701480</v>
      </c>
      <c r="L28" s="78">
        <f t="shared" si="2"/>
        <v>110813500</v>
      </c>
      <c r="M28" s="40">
        <f t="shared" si="3"/>
        <v>0.24371793910508685</v>
      </c>
      <c r="N28" s="105">
        <v>103453270</v>
      </c>
      <c r="O28" s="106">
        <v>272088</v>
      </c>
      <c r="P28" s="107">
        <f t="shared" si="4"/>
        <v>103725358</v>
      </c>
      <c r="Q28" s="40">
        <f t="shared" si="5"/>
        <v>0.22812861686254232</v>
      </c>
      <c r="R28" s="105">
        <v>0</v>
      </c>
      <c r="S28" s="107">
        <v>0</v>
      </c>
      <c r="T28" s="107">
        <f t="shared" si="6"/>
        <v>0</v>
      </c>
      <c r="U28" s="40">
        <f t="shared" si="7"/>
        <v>0</v>
      </c>
      <c r="V28" s="105">
        <v>0</v>
      </c>
      <c r="W28" s="107">
        <v>0</v>
      </c>
      <c r="X28" s="107">
        <f t="shared" si="8"/>
        <v>0</v>
      </c>
      <c r="Y28" s="40">
        <f t="shared" si="9"/>
        <v>0</v>
      </c>
      <c r="Z28" s="77">
        <f t="shared" si="10"/>
        <v>133565290</v>
      </c>
      <c r="AA28" s="78">
        <f t="shared" si="11"/>
        <v>80973568</v>
      </c>
      <c r="AB28" s="78">
        <f t="shared" si="12"/>
        <v>214538858</v>
      </c>
      <c r="AC28" s="40">
        <f t="shared" si="13"/>
        <v>0.47184655596762914</v>
      </c>
      <c r="AD28" s="77">
        <v>68680388</v>
      </c>
      <c r="AE28" s="78">
        <v>64922290</v>
      </c>
      <c r="AF28" s="78">
        <f t="shared" si="14"/>
        <v>133602678</v>
      </c>
      <c r="AG28" s="40">
        <f t="shared" si="15"/>
        <v>0.47305598940881644</v>
      </c>
      <c r="AH28" s="40">
        <f t="shared" si="16"/>
        <v>-0.22362815212431597</v>
      </c>
      <c r="AI28" s="12">
        <v>454125638</v>
      </c>
      <c r="AJ28" s="12">
        <v>445584343</v>
      </c>
      <c r="AK28" s="12">
        <v>214826853</v>
      </c>
      <c r="AL28" s="12"/>
    </row>
    <row r="29" spans="1:38" s="57" customFormat="1" ht="12.75">
      <c r="A29" s="61"/>
      <c r="B29" s="62" t="s">
        <v>587</v>
      </c>
      <c r="C29" s="32"/>
      <c r="D29" s="81">
        <f>SUM(D23:D28)</f>
        <v>1273880914</v>
      </c>
      <c r="E29" s="82">
        <f>SUM(E23:E28)</f>
        <v>414164134</v>
      </c>
      <c r="F29" s="90">
        <f t="shared" si="0"/>
        <v>1688045048</v>
      </c>
      <c r="G29" s="81">
        <f>SUM(G23:G28)</f>
        <v>1273880914</v>
      </c>
      <c r="H29" s="82">
        <f>SUM(H23:H28)</f>
        <v>414164134</v>
      </c>
      <c r="I29" s="83">
        <f t="shared" si="1"/>
        <v>1688045048</v>
      </c>
      <c r="J29" s="81">
        <f>SUM(J23:J28)</f>
        <v>235623112</v>
      </c>
      <c r="K29" s="82">
        <f>SUM(K23:K28)</f>
        <v>120855073</v>
      </c>
      <c r="L29" s="82">
        <f t="shared" si="2"/>
        <v>356478185</v>
      </c>
      <c r="M29" s="44">
        <f t="shared" si="3"/>
        <v>0.21117812313264758</v>
      </c>
      <c r="N29" s="111">
        <f>SUM(N23:N28)</f>
        <v>234696440</v>
      </c>
      <c r="O29" s="112">
        <f>SUM(O23:O28)</f>
        <v>39996535</v>
      </c>
      <c r="P29" s="113">
        <f t="shared" si="4"/>
        <v>274692975</v>
      </c>
      <c r="Q29" s="44">
        <f t="shared" si="5"/>
        <v>0.16272846232714994</v>
      </c>
      <c r="R29" s="111">
        <f>SUM(R23:R28)</f>
        <v>0</v>
      </c>
      <c r="S29" s="113">
        <f>SUM(S23:S28)</f>
        <v>0</v>
      </c>
      <c r="T29" s="113">
        <f t="shared" si="6"/>
        <v>0</v>
      </c>
      <c r="U29" s="44">
        <f t="shared" si="7"/>
        <v>0</v>
      </c>
      <c r="V29" s="111">
        <f>SUM(V23:V28)</f>
        <v>0</v>
      </c>
      <c r="W29" s="113">
        <f>SUM(W23:W28)</f>
        <v>0</v>
      </c>
      <c r="X29" s="113">
        <f t="shared" si="8"/>
        <v>0</v>
      </c>
      <c r="Y29" s="44">
        <f t="shared" si="9"/>
        <v>0</v>
      </c>
      <c r="Z29" s="81">
        <f t="shared" si="10"/>
        <v>470319552</v>
      </c>
      <c r="AA29" s="82">
        <f t="shared" si="11"/>
        <v>160851608</v>
      </c>
      <c r="AB29" s="82">
        <f t="shared" si="12"/>
        <v>631171160</v>
      </c>
      <c r="AC29" s="44">
        <f t="shared" si="13"/>
        <v>0.3739065854597975</v>
      </c>
      <c r="AD29" s="81">
        <f>SUM(AD23:AD28)</f>
        <v>260008344</v>
      </c>
      <c r="AE29" s="82">
        <f>SUM(AE23:AE28)</f>
        <v>124724619</v>
      </c>
      <c r="AF29" s="82">
        <f t="shared" si="14"/>
        <v>384732963</v>
      </c>
      <c r="AG29" s="44">
        <f t="shared" si="15"/>
        <v>0.40806449350964963</v>
      </c>
      <c r="AH29" s="44">
        <f t="shared" si="16"/>
        <v>-0.28601653245916436</v>
      </c>
      <c r="AI29" s="63">
        <f>SUM(AI23:AI28)</f>
        <v>1763617341</v>
      </c>
      <c r="AJ29" s="63">
        <f>SUM(AJ23:AJ28)</f>
        <v>1700313470</v>
      </c>
      <c r="AK29" s="63">
        <f>SUM(AK23:AK28)</f>
        <v>719669617</v>
      </c>
      <c r="AL29" s="63"/>
    </row>
    <row r="30" spans="1:38" s="13" customFormat="1" ht="12.75">
      <c r="A30" s="29" t="s">
        <v>97</v>
      </c>
      <c r="B30" s="60" t="s">
        <v>588</v>
      </c>
      <c r="C30" s="39" t="s">
        <v>589</v>
      </c>
      <c r="D30" s="77">
        <v>137593508</v>
      </c>
      <c r="E30" s="78">
        <v>28809000</v>
      </c>
      <c r="F30" s="80">
        <f t="shared" si="0"/>
        <v>166402508</v>
      </c>
      <c r="G30" s="77">
        <v>137593508</v>
      </c>
      <c r="H30" s="78">
        <v>28809000</v>
      </c>
      <c r="I30" s="80">
        <f t="shared" si="1"/>
        <v>166402508</v>
      </c>
      <c r="J30" s="77">
        <v>27313559</v>
      </c>
      <c r="K30" s="78">
        <v>3434063</v>
      </c>
      <c r="L30" s="78">
        <f t="shared" si="2"/>
        <v>30747622</v>
      </c>
      <c r="M30" s="40">
        <f t="shared" si="3"/>
        <v>0.18477859720720075</v>
      </c>
      <c r="N30" s="105">
        <v>21968343</v>
      </c>
      <c r="O30" s="106">
        <v>9255736</v>
      </c>
      <c r="P30" s="107">
        <f t="shared" si="4"/>
        <v>31224079</v>
      </c>
      <c r="Q30" s="40">
        <f t="shared" si="5"/>
        <v>0.18764187736881946</v>
      </c>
      <c r="R30" s="105">
        <v>0</v>
      </c>
      <c r="S30" s="107">
        <v>0</v>
      </c>
      <c r="T30" s="107">
        <f t="shared" si="6"/>
        <v>0</v>
      </c>
      <c r="U30" s="40">
        <f t="shared" si="7"/>
        <v>0</v>
      </c>
      <c r="V30" s="105">
        <v>0</v>
      </c>
      <c r="W30" s="107">
        <v>0</v>
      </c>
      <c r="X30" s="107">
        <f t="shared" si="8"/>
        <v>0</v>
      </c>
      <c r="Y30" s="40">
        <f t="shared" si="9"/>
        <v>0</v>
      </c>
      <c r="Z30" s="77">
        <f t="shared" si="10"/>
        <v>49281902</v>
      </c>
      <c r="AA30" s="78">
        <f t="shared" si="11"/>
        <v>12689799</v>
      </c>
      <c r="AB30" s="78">
        <f t="shared" si="12"/>
        <v>61971701</v>
      </c>
      <c r="AC30" s="40">
        <f t="shared" si="13"/>
        <v>0.37242047457602023</v>
      </c>
      <c r="AD30" s="77">
        <v>27473587</v>
      </c>
      <c r="AE30" s="78">
        <v>9863402</v>
      </c>
      <c r="AF30" s="78">
        <f t="shared" si="14"/>
        <v>37336989</v>
      </c>
      <c r="AG30" s="40">
        <f t="shared" si="15"/>
        <v>0.5342435449899704</v>
      </c>
      <c r="AH30" s="40">
        <f t="shared" si="16"/>
        <v>-0.16372262905292123</v>
      </c>
      <c r="AI30" s="12">
        <v>154532409</v>
      </c>
      <c r="AJ30" s="12">
        <v>178190151</v>
      </c>
      <c r="AK30" s="12">
        <v>82557942</v>
      </c>
      <c r="AL30" s="12"/>
    </row>
    <row r="31" spans="1:38" s="13" customFormat="1" ht="12.75">
      <c r="A31" s="29" t="s">
        <v>97</v>
      </c>
      <c r="B31" s="60" t="s">
        <v>91</v>
      </c>
      <c r="C31" s="39" t="s">
        <v>92</v>
      </c>
      <c r="D31" s="77">
        <v>1301809336</v>
      </c>
      <c r="E31" s="78">
        <v>200568766</v>
      </c>
      <c r="F31" s="79">
        <f t="shared" si="0"/>
        <v>1502378102</v>
      </c>
      <c r="G31" s="77">
        <v>1161859484</v>
      </c>
      <c r="H31" s="78">
        <v>286484152</v>
      </c>
      <c r="I31" s="80">
        <f t="shared" si="1"/>
        <v>1448343636</v>
      </c>
      <c r="J31" s="77">
        <v>293454922</v>
      </c>
      <c r="K31" s="78">
        <v>24089971</v>
      </c>
      <c r="L31" s="78">
        <f t="shared" si="2"/>
        <v>317544893</v>
      </c>
      <c r="M31" s="40">
        <f t="shared" si="3"/>
        <v>0.21136150252541422</v>
      </c>
      <c r="N31" s="105">
        <v>309791042</v>
      </c>
      <c r="O31" s="106">
        <v>48351055</v>
      </c>
      <c r="P31" s="107">
        <f t="shared" si="4"/>
        <v>358142097</v>
      </c>
      <c r="Q31" s="40">
        <f t="shared" si="5"/>
        <v>0.23838346453747766</v>
      </c>
      <c r="R31" s="105">
        <v>0</v>
      </c>
      <c r="S31" s="107">
        <v>0</v>
      </c>
      <c r="T31" s="107">
        <f t="shared" si="6"/>
        <v>0</v>
      </c>
      <c r="U31" s="40">
        <f t="shared" si="7"/>
        <v>0</v>
      </c>
      <c r="V31" s="105">
        <v>0</v>
      </c>
      <c r="W31" s="107">
        <v>0</v>
      </c>
      <c r="X31" s="107">
        <f t="shared" si="8"/>
        <v>0</v>
      </c>
      <c r="Y31" s="40">
        <f t="shared" si="9"/>
        <v>0</v>
      </c>
      <c r="Z31" s="77">
        <f t="shared" si="10"/>
        <v>603245964</v>
      </c>
      <c r="AA31" s="78">
        <f t="shared" si="11"/>
        <v>72441026</v>
      </c>
      <c r="AB31" s="78">
        <f t="shared" si="12"/>
        <v>675686990</v>
      </c>
      <c r="AC31" s="40">
        <f t="shared" si="13"/>
        <v>0.44974496706289185</v>
      </c>
      <c r="AD31" s="77">
        <v>223228014</v>
      </c>
      <c r="AE31" s="78">
        <v>30696999</v>
      </c>
      <c r="AF31" s="78">
        <f t="shared" si="14"/>
        <v>253925013</v>
      </c>
      <c r="AG31" s="40">
        <f t="shared" si="15"/>
        <v>0.4264105239062702</v>
      </c>
      <c r="AH31" s="40">
        <f t="shared" si="16"/>
        <v>0.41042464768919795</v>
      </c>
      <c r="AI31" s="12">
        <v>1161528931</v>
      </c>
      <c r="AJ31" s="12">
        <v>1290230980</v>
      </c>
      <c r="AK31" s="12">
        <v>495288160</v>
      </c>
      <c r="AL31" s="12"/>
    </row>
    <row r="32" spans="1:38" s="13" customFormat="1" ht="12.75">
      <c r="A32" s="29" t="s">
        <v>97</v>
      </c>
      <c r="B32" s="60" t="s">
        <v>57</v>
      </c>
      <c r="C32" s="39" t="s">
        <v>58</v>
      </c>
      <c r="D32" s="77">
        <v>2119885100</v>
      </c>
      <c r="E32" s="78">
        <v>114856000</v>
      </c>
      <c r="F32" s="79">
        <f t="shared" si="0"/>
        <v>2234741100</v>
      </c>
      <c r="G32" s="77">
        <v>2119885100</v>
      </c>
      <c r="H32" s="78">
        <v>114856000</v>
      </c>
      <c r="I32" s="80">
        <f t="shared" si="1"/>
        <v>2234741100</v>
      </c>
      <c r="J32" s="77">
        <v>303121210</v>
      </c>
      <c r="K32" s="78">
        <v>8687188</v>
      </c>
      <c r="L32" s="78">
        <f t="shared" si="2"/>
        <v>311808398</v>
      </c>
      <c r="M32" s="40">
        <f t="shared" si="3"/>
        <v>0.13952775021679245</v>
      </c>
      <c r="N32" s="105">
        <v>790144249</v>
      </c>
      <c r="O32" s="106">
        <v>21535614</v>
      </c>
      <c r="P32" s="107">
        <f t="shared" si="4"/>
        <v>811679863</v>
      </c>
      <c r="Q32" s="40">
        <f t="shared" si="5"/>
        <v>0.36320979777030993</v>
      </c>
      <c r="R32" s="105">
        <v>0</v>
      </c>
      <c r="S32" s="107">
        <v>0</v>
      </c>
      <c r="T32" s="107">
        <f t="shared" si="6"/>
        <v>0</v>
      </c>
      <c r="U32" s="40">
        <f t="shared" si="7"/>
        <v>0</v>
      </c>
      <c r="V32" s="105">
        <v>0</v>
      </c>
      <c r="W32" s="107">
        <v>0</v>
      </c>
      <c r="X32" s="107">
        <f t="shared" si="8"/>
        <v>0</v>
      </c>
      <c r="Y32" s="40">
        <f t="shared" si="9"/>
        <v>0</v>
      </c>
      <c r="Z32" s="77">
        <f t="shared" si="10"/>
        <v>1093265459</v>
      </c>
      <c r="AA32" s="78">
        <f t="shared" si="11"/>
        <v>30222802</v>
      </c>
      <c r="AB32" s="78">
        <f t="shared" si="12"/>
        <v>1123488261</v>
      </c>
      <c r="AC32" s="40">
        <f t="shared" si="13"/>
        <v>0.5027375479871024</v>
      </c>
      <c r="AD32" s="77">
        <v>388811938</v>
      </c>
      <c r="AE32" s="78">
        <v>10706366</v>
      </c>
      <c r="AF32" s="78">
        <f t="shared" si="14"/>
        <v>399518304</v>
      </c>
      <c r="AG32" s="40">
        <f t="shared" si="15"/>
        <v>0.34505548709196476</v>
      </c>
      <c r="AH32" s="40">
        <f t="shared" si="16"/>
        <v>1.0316462471767003</v>
      </c>
      <c r="AI32" s="12">
        <v>1937724995</v>
      </c>
      <c r="AJ32" s="12">
        <v>2349961312</v>
      </c>
      <c r="AK32" s="12">
        <v>668622642</v>
      </c>
      <c r="AL32" s="12"/>
    </row>
    <row r="33" spans="1:38" s="13" customFormat="1" ht="12.75">
      <c r="A33" s="29" t="s">
        <v>97</v>
      </c>
      <c r="B33" s="60" t="s">
        <v>590</v>
      </c>
      <c r="C33" s="39" t="s">
        <v>591</v>
      </c>
      <c r="D33" s="77">
        <v>306776230</v>
      </c>
      <c r="E33" s="78">
        <v>54849500</v>
      </c>
      <c r="F33" s="79">
        <f t="shared" si="0"/>
        <v>361625730</v>
      </c>
      <c r="G33" s="77">
        <v>306776230</v>
      </c>
      <c r="H33" s="78">
        <v>54849500</v>
      </c>
      <c r="I33" s="80">
        <f t="shared" si="1"/>
        <v>361625730</v>
      </c>
      <c r="J33" s="77">
        <v>29553439</v>
      </c>
      <c r="K33" s="78">
        <v>16896</v>
      </c>
      <c r="L33" s="78">
        <f t="shared" si="2"/>
        <v>29570335</v>
      </c>
      <c r="M33" s="40">
        <f t="shared" si="3"/>
        <v>0.08177055045281208</v>
      </c>
      <c r="N33" s="105">
        <v>90373294</v>
      </c>
      <c r="O33" s="106">
        <v>3673972</v>
      </c>
      <c r="P33" s="107">
        <f t="shared" si="4"/>
        <v>94047266</v>
      </c>
      <c r="Q33" s="40">
        <f t="shared" si="5"/>
        <v>0.2600679603190846</v>
      </c>
      <c r="R33" s="105">
        <v>0</v>
      </c>
      <c r="S33" s="107">
        <v>0</v>
      </c>
      <c r="T33" s="107">
        <f t="shared" si="6"/>
        <v>0</v>
      </c>
      <c r="U33" s="40">
        <f t="shared" si="7"/>
        <v>0</v>
      </c>
      <c r="V33" s="105">
        <v>0</v>
      </c>
      <c r="W33" s="107">
        <v>0</v>
      </c>
      <c r="X33" s="107">
        <f t="shared" si="8"/>
        <v>0</v>
      </c>
      <c r="Y33" s="40">
        <f t="shared" si="9"/>
        <v>0</v>
      </c>
      <c r="Z33" s="77">
        <f t="shared" si="10"/>
        <v>119926733</v>
      </c>
      <c r="AA33" s="78">
        <f t="shared" si="11"/>
        <v>3690868</v>
      </c>
      <c r="AB33" s="78">
        <f t="shared" si="12"/>
        <v>123617601</v>
      </c>
      <c r="AC33" s="40">
        <f t="shared" si="13"/>
        <v>0.3418385107718967</v>
      </c>
      <c r="AD33" s="77">
        <v>29519353</v>
      </c>
      <c r="AE33" s="78">
        <v>8208582</v>
      </c>
      <c r="AF33" s="78">
        <f t="shared" si="14"/>
        <v>37727935</v>
      </c>
      <c r="AG33" s="40">
        <f t="shared" si="15"/>
        <v>0.23160848718273347</v>
      </c>
      <c r="AH33" s="40">
        <f t="shared" si="16"/>
        <v>1.4927753400762591</v>
      </c>
      <c r="AI33" s="12">
        <v>318723808</v>
      </c>
      <c r="AJ33" s="12">
        <v>322439820</v>
      </c>
      <c r="AK33" s="12">
        <v>73819139</v>
      </c>
      <c r="AL33" s="12"/>
    </row>
    <row r="34" spans="1:38" s="13" customFormat="1" ht="12.75">
      <c r="A34" s="29" t="s">
        <v>116</v>
      </c>
      <c r="B34" s="60" t="s">
        <v>592</v>
      </c>
      <c r="C34" s="39" t="s">
        <v>593</v>
      </c>
      <c r="D34" s="77">
        <v>324508856</v>
      </c>
      <c r="E34" s="78">
        <v>12127200</v>
      </c>
      <c r="F34" s="79">
        <f t="shared" si="0"/>
        <v>336636056</v>
      </c>
      <c r="G34" s="77">
        <v>324508856</v>
      </c>
      <c r="H34" s="78">
        <v>12127200</v>
      </c>
      <c r="I34" s="80">
        <f t="shared" si="1"/>
        <v>336636056</v>
      </c>
      <c r="J34" s="77">
        <v>47380004</v>
      </c>
      <c r="K34" s="78">
        <v>1047234</v>
      </c>
      <c r="L34" s="78">
        <f t="shared" si="2"/>
        <v>48427238</v>
      </c>
      <c r="M34" s="40">
        <f t="shared" si="3"/>
        <v>0.1438563610072713</v>
      </c>
      <c r="N34" s="105">
        <v>50141048</v>
      </c>
      <c r="O34" s="106">
        <v>617577</v>
      </c>
      <c r="P34" s="107">
        <f t="shared" si="4"/>
        <v>50758625</v>
      </c>
      <c r="Q34" s="40">
        <f t="shared" si="5"/>
        <v>0.15078190257789856</v>
      </c>
      <c r="R34" s="105">
        <v>0</v>
      </c>
      <c r="S34" s="107">
        <v>0</v>
      </c>
      <c r="T34" s="107">
        <f t="shared" si="6"/>
        <v>0</v>
      </c>
      <c r="U34" s="40">
        <f t="shared" si="7"/>
        <v>0</v>
      </c>
      <c r="V34" s="105">
        <v>0</v>
      </c>
      <c r="W34" s="107">
        <v>0</v>
      </c>
      <c r="X34" s="107">
        <f t="shared" si="8"/>
        <v>0</v>
      </c>
      <c r="Y34" s="40">
        <f t="shared" si="9"/>
        <v>0</v>
      </c>
      <c r="Z34" s="77">
        <f t="shared" si="10"/>
        <v>97521052</v>
      </c>
      <c r="AA34" s="78">
        <f t="shared" si="11"/>
        <v>1664811</v>
      </c>
      <c r="AB34" s="78">
        <f t="shared" si="12"/>
        <v>99185863</v>
      </c>
      <c r="AC34" s="40">
        <f t="shared" si="13"/>
        <v>0.29463826358516987</v>
      </c>
      <c r="AD34" s="77">
        <v>44299996</v>
      </c>
      <c r="AE34" s="78">
        <v>122338</v>
      </c>
      <c r="AF34" s="78">
        <f t="shared" si="14"/>
        <v>44422334</v>
      </c>
      <c r="AG34" s="40">
        <f t="shared" si="15"/>
        <v>0.23818794755505415</v>
      </c>
      <c r="AH34" s="40">
        <f t="shared" si="16"/>
        <v>0.1426375075204287</v>
      </c>
      <c r="AI34" s="12">
        <v>302618217</v>
      </c>
      <c r="AJ34" s="12">
        <v>313744538</v>
      </c>
      <c r="AK34" s="12">
        <v>72080012</v>
      </c>
      <c r="AL34" s="12"/>
    </row>
    <row r="35" spans="1:38" s="57" customFormat="1" ht="12.75">
      <c r="A35" s="61"/>
      <c r="B35" s="62" t="s">
        <v>594</v>
      </c>
      <c r="C35" s="32"/>
      <c r="D35" s="81">
        <f>SUM(D30:D34)</f>
        <v>4190573030</v>
      </c>
      <c r="E35" s="82">
        <f>SUM(E30:E34)</f>
        <v>411210466</v>
      </c>
      <c r="F35" s="90">
        <f t="shared" si="0"/>
        <v>4601783496</v>
      </c>
      <c r="G35" s="81">
        <f>SUM(G30:G34)</f>
        <v>4050623178</v>
      </c>
      <c r="H35" s="82">
        <f>SUM(H30:H34)</f>
        <v>497125852</v>
      </c>
      <c r="I35" s="83">
        <f t="shared" si="1"/>
        <v>4547749030</v>
      </c>
      <c r="J35" s="81">
        <f>SUM(J30:J34)</f>
        <v>700823134</v>
      </c>
      <c r="K35" s="82">
        <f>SUM(K30:K34)</f>
        <v>37275352</v>
      </c>
      <c r="L35" s="82">
        <f t="shared" si="2"/>
        <v>738098486</v>
      </c>
      <c r="M35" s="44">
        <f t="shared" si="3"/>
        <v>0.16039400520289057</v>
      </c>
      <c r="N35" s="111">
        <f>SUM(N30:N34)</f>
        <v>1262417976</v>
      </c>
      <c r="O35" s="112">
        <f>SUM(O30:O34)</f>
        <v>83433954</v>
      </c>
      <c r="P35" s="113">
        <f t="shared" si="4"/>
        <v>1345851930</v>
      </c>
      <c r="Q35" s="44">
        <f t="shared" si="5"/>
        <v>0.2924631137405426</v>
      </c>
      <c r="R35" s="111">
        <f>SUM(R30:R34)</f>
        <v>0</v>
      </c>
      <c r="S35" s="113">
        <f>SUM(S30:S34)</f>
        <v>0</v>
      </c>
      <c r="T35" s="113">
        <f t="shared" si="6"/>
        <v>0</v>
      </c>
      <c r="U35" s="44">
        <f t="shared" si="7"/>
        <v>0</v>
      </c>
      <c r="V35" s="111">
        <f>SUM(V30:V34)</f>
        <v>0</v>
      </c>
      <c r="W35" s="113">
        <f>SUM(W30:W34)</f>
        <v>0</v>
      </c>
      <c r="X35" s="113">
        <f t="shared" si="8"/>
        <v>0</v>
      </c>
      <c r="Y35" s="44">
        <f t="shared" si="9"/>
        <v>0</v>
      </c>
      <c r="Z35" s="81">
        <f t="shared" si="10"/>
        <v>1963241110</v>
      </c>
      <c r="AA35" s="82">
        <f t="shared" si="11"/>
        <v>120709306</v>
      </c>
      <c r="AB35" s="82">
        <f t="shared" si="12"/>
        <v>2083950416</v>
      </c>
      <c r="AC35" s="44">
        <f t="shared" si="13"/>
        <v>0.4528571189434332</v>
      </c>
      <c r="AD35" s="81">
        <f>SUM(AD30:AD34)</f>
        <v>713332888</v>
      </c>
      <c r="AE35" s="82">
        <f>SUM(AE30:AE34)</f>
        <v>59597687</v>
      </c>
      <c r="AF35" s="82">
        <f t="shared" si="14"/>
        <v>772930575</v>
      </c>
      <c r="AG35" s="44">
        <f t="shared" si="15"/>
        <v>0.35930884493333276</v>
      </c>
      <c r="AH35" s="44">
        <f t="shared" si="16"/>
        <v>0.74123261976019</v>
      </c>
      <c r="AI35" s="63">
        <f>SUM(AI30:AI34)</f>
        <v>3875128360</v>
      </c>
      <c r="AJ35" s="63">
        <f>SUM(AJ30:AJ34)</f>
        <v>4454566801</v>
      </c>
      <c r="AK35" s="63">
        <f>SUM(AK30:AK34)</f>
        <v>1392367895</v>
      </c>
      <c r="AL35" s="63"/>
    </row>
    <row r="36" spans="1:38" s="57" customFormat="1" ht="12.75">
      <c r="A36" s="61"/>
      <c r="B36" s="62" t="s">
        <v>595</v>
      </c>
      <c r="C36" s="32"/>
      <c r="D36" s="81">
        <f>SUM(D9:D14,D16:D21,D23:D28,D30:D34)</f>
        <v>13482586520</v>
      </c>
      <c r="E36" s="82">
        <f>SUM(E9:E14,E16:E21,E23:E28,E30:E34)</f>
        <v>3114416458</v>
      </c>
      <c r="F36" s="83">
        <f t="shared" si="0"/>
        <v>16597002978</v>
      </c>
      <c r="G36" s="81">
        <f>SUM(G9:G14,G16:G21,G23:G28,G30:G34)</f>
        <v>13342636668</v>
      </c>
      <c r="H36" s="82">
        <f>SUM(H9:H14,H16:H21,H23:H28,H30:H34)</f>
        <v>3200331844</v>
      </c>
      <c r="I36" s="90">
        <f t="shared" si="1"/>
        <v>16542968512</v>
      </c>
      <c r="J36" s="81">
        <f>SUM(J9:J14,J16:J21,J23:J28,J30:J34)</f>
        <v>2748482579</v>
      </c>
      <c r="K36" s="92">
        <f>SUM(K9:K14,K16:K21,K23:K28,K30:K34)</f>
        <v>462672753</v>
      </c>
      <c r="L36" s="82">
        <f t="shared" si="2"/>
        <v>3211155332</v>
      </c>
      <c r="M36" s="44">
        <f t="shared" si="3"/>
        <v>0.1934780234875246</v>
      </c>
      <c r="N36" s="111">
        <f>SUM(N9:N14,N16:N21,N23:N28,N30:N34)</f>
        <v>3030304587</v>
      </c>
      <c r="O36" s="112">
        <f>SUM(O9:O14,O16:O21,O23:O28,O30:O34)</f>
        <v>519650433</v>
      </c>
      <c r="P36" s="113">
        <f t="shared" si="4"/>
        <v>3549955020</v>
      </c>
      <c r="Q36" s="44">
        <f t="shared" si="5"/>
        <v>0.2138913287360139</v>
      </c>
      <c r="R36" s="111">
        <f>SUM(R9:R14,R16:R21,R23:R28,R30:R34)</f>
        <v>0</v>
      </c>
      <c r="S36" s="113">
        <f>SUM(S9:S14,S16:S21,S23:S28,S30:S34)</f>
        <v>0</v>
      </c>
      <c r="T36" s="113">
        <f t="shared" si="6"/>
        <v>0</v>
      </c>
      <c r="U36" s="44">
        <f t="shared" si="7"/>
        <v>0</v>
      </c>
      <c r="V36" s="111">
        <f>SUM(V9:V14,V16:V21,V23:V28,V30:V34)</f>
        <v>0</v>
      </c>
      <c r="W36" s="113">
        <f>SUM(W9:W14,W16:W21,W23:W28,W30:W34)</f>
        <v>0</v>
      </c>
      <c r="X36" s="113">
        <f t="shared" si="8"/>
        <v>0</v>
      </c>
      <c r="Y36" s="44">
        <f t="shared" si="9"/>
        <v>0</v>
      </c>
      <c r="Z36" s="81">
        <f t="shared" si="10"/>
        <v>5778787166</v>
      </c>
      <c r="AA36" s="82">
        <f t="shared" si="11"/>
        <v>982323186</v>
      </c>
      <c r="AB36" s="82">
        <f t="shared" si="12"/>
        <v>6761110352</v>
      </c>
      <c r="AC36" s="44">
        <f t="shared" si="13"/>
        <v>0.40736935222353854</v>
      </c>
      <c r="AD36" s="81">
        <f>SUM(AD9:AD14,AD16:AD21,AD23:AD28,AD30:AD34)</f>
        <v>2701147995</v>
      </c>
      <c r="AE36" s="82">
        <f>SUM(AE9:AE14,AE16:AE21,AE23:AE28,AE30:AE34)</f>
        <v>729568946</v>
      </c>
      <c r="AF36" s="82">
        <f t="shared" si="14"/>
        <v>3430716941</v>
      </c>
      <c r="AG36" s="44">
        <f t="shared" si="15"/>
        <v>0.4266954142919478</v>
      </c>
      <c r="AH36" s="44">
        <f t="shared" si="16"/>
        <v>0.03475602360981833</v>
      </c>
      <c r="AI36" s="63">
        <f>SUM(AI9:AI14,AI16:AI21,AI23:AI28,AI30:AI34)</f>
        <v>14879552977</v>
      </c>
      <c r="AJ36" s="63">
        <f>SUM(AJ9:AJ14,AJ16:AJ21,AJ23:AJ28,AJ30:AJ34)</f>
        <v>16556076358</v>
      </c>
      <c r="AK36" s="63">
        <f>SUM(AK9:AK14,AK16:AK21,AK23:AK28,AK30:AK34)</f>
        <v>6349037022</v>
      </c>
      <c r="AL36" s="63"/>
    </row>
    <row r="37" spans="1:38" s="13" customFormat="1" ht="12.75">
      <c r="A37" s="64"/>
      <c r="B37" s="65"/>
      <c r="C37" s="66"/>
      <c r="D37" s="93"/>
      <c r="E37" s="93"/>
      <c r="F37" s="94"/>
      <c r="G37" s="95"/>
      <c r="H37" s="93"/>
      <c r="I37" s="96"/>
      <c r="J37" s="95"/>
      <c r="K37" s="97"/>
      <c r="L37" s="93"/>
      <c r="M37" s="70"/>
      <c r="N37" s="95"/>
      <c r="O37" s="97"/>
      <c r="P37" s="93"/>
      <c r="Q37" s="70"/>
      <c r="R37" s="95"/>
      <c r="S37" s="97"/>
      <c r="T37" s="93"/>
      <c r="U37" s="70"/>
      <c r="V37" s="95"/>
      <c r="W37" s="97"/>
      <c r="X37" s="93"/>
      <c r="Y37" s="70"/>
      <c r="Z37" s="95"/>
      <c r="AA37" s="97"/>
      <c r="AB37" s="93"/>
      <c r="AC37" s="70"/>
      <c r="AD37" s="95"/>
      <c r="AE37" s="93"/>
      <c r="AF37" s="93"/>
      <c r="AG37" s="70"/>
      <c r="AH37" s="70"/>
      <c r="AI37" s="12"/>
      <c r="AJ37" s="12"/>
      <c r="AK37" s="12"/>
      <c r="AL37" s="12"/>
    </row>
    <row r="38" spans="1:38" s="13" customFormat="1" ht="13.5">
      <c r="A38" s="12"/>
      <c r="B38" s="130" t="s">
        <v>657</v>
      </c>
      <c r="C38" s="12"/>
      <c r="D38" s="88"/>
      <c r="E38" s="88"/>
      <c r="F38" s="88"/>
      <c r="G38" s="88"/>
      <c r="H38" s="88"/>
      <c r="I38" s="88"/>
      <c r="J38" s="88"/>
      <c r="K38" s="88"/>
      <c r="L38" s="88"/>
      <c r="M38" s="12"/>
      <c r="N38" s="88"/>
      <c r="O38" s="88"/>
      <c r="P38" s="88"/>
      <c r="Q38" s="12"/>
      <c r="R38" s="88"/>
      <c r="S38" s="88"/>
      <c r="T38" s="88"/>
      <c r="U38" s="12"/>
      <c r="V38" s="88"/>
      <c r="W38" s="88"/>
      <c r="X38" s="88"/>
      <c r="Y38" s="12"/>
      <c r="Z38" s="88"/>
      <c r="AA38" s="88"/>
      <c r="AB38" s="88"/>
      <c r="AC38" s="12"/>
      <c r="AD38" s="88"/>
      <c r="AE38" s="88"/>
      <c r="AF38" s="88"/>
      <c r="AG38" s="12"/>
      <c r="AH38" s="12"/>
      <c r="AI38" s="12"/>
      <c r="AJ38" s="12"/>
      <c r="AK38" s="12"/>
      <c r="AL38" s="12"/>
    </row>
    <row r="39" spans="1:38" ht="12.75">
      <c r="A39" s="2"/>
      <c r="B39" s="2"/>
      <c r="C39" s="2"/>
      <c r="D39" s="89"/>
      <c r="E39" s="89"/>
      <c r="F39" s="89"/>
      <c r="G39" s="89"/>
      <c r="H39" s="89"/>
      <c r="I39" s="89"/>
      <c r="J39" s="89"/>
      <c r="K39" s="89"/>
      <c r="L39" s="89"/>
      <c r="M39" s="2"/>
      <c r="N39" s="89"/>
      <c r="O39" s="89"/>
      <c r="P39" s="89"/>
      <c r="Q39" s="2"/>
      <c r="R39" s="89"/>
      <c r="S39" s="89"/>
      <c r="T39" s="89"/>
      <c r="U39" s="2"/>
      <c r="V39" s="89"/>
      <c r="W39" s="89"/>
      <c r="X39" s="89"/>
      <c r="Y39" s="2"/>
      <c r="Z39" s="89"/>
      <c r="AA39" s="89"/>
      <c r="AB39" s="89"/>
      <c r="AC39" s="2"/>
      <c r="AD39" s="89"/>
      <c r="AE39" s="89"/>
      <c r="AF39" s="89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89"/>
      <c r="E40" s="89"/>
      <c r="F40" s="89"/>
      <c r="G40" s="89"/>
      <c r="H40" s="89"/>
      <c r="I40" s="89"/>
      <c r="J40" s="89"/>
      <c r="K40" s="89"/>
      <c r="L40" s="89"/>
      <c r="M40" s="2"/>
      <c r="N40" s="89"/>
      <c r="O40" s="89"/>
      <c r="P40" s="89"/>
      <c r="Q40" s="2"/>
      <c r="R40" s="89"/>
      <c r="S40" s="89"/>
      <c r="T40" s="89"/>
      <c r="U40" s="2"/>
      <c r="V40" s="89"/>
      <c r="W40" s="89"/>
      <c r="X40" s="89"/>
      <c r="Y40" s="2"/>
      <c r="Z40" s="89"/>
      <c r="AA40" s="89"/>
      <c r="AB40" s="89"/>
      <c r="AC40" s="2"/>
      <c r="AD40" s="89"/>
      <c r="AE40" s="89"/>
      <c r="AF40" s="89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89"/>
      <c r="E41" s="89"/>
      <c r="F41" s="89"/>
      <c r="G41" s="89"/>
      <c r="H41" s="89"/>
      <c r="I41" s="89"/>
      <c r="J41" s="89"/>
      <c r="K41" s="89"/>
      <c r="L41" s="89"/>
      <c r="M41" s="2"/>
      <c r="N41" s="89"/>
      <c r="O41" s="89"/>
      <c r="P41" s="89"/>
      <c r="Q41" s="2"/>
      <c r="R41" s="89"/>
      <c r="S41" s="89"/>
      <c r="T41" s="89"/>
      <c r="U41" s="2"/>
      <c r="V41" s="89"/>
      <c r="W41" s="89"/>
      <c r="X41" s="89"/>
      <c r="Y41" s="2"/>
      <c r="Z41" s="89"/>
      <c r="AA41" s="89"/>
      <c r="AB41" s="89"/>
      <c r="AC41" s="2"/>
      <c r="AD41" s="89"/>
      <c r="AE41" s="89"/>
      <c r="AF41" s="89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9"/>
      <c r="E42" s="89"/>
      <c r="F42" s="89"/>
      <c r="G42" s="89"/>
      <c r="H42" s="89"/>
      <c r="I42" s="89"/>
      <c r="J42" s="89"/>
      <c r="K42" s="89"/>
      <c r="L42" s="89"/>
      <c r="M42" s="2"/>
      <c r="N42" s="89"/>
      <c r="O42" s="89"/>
      <c r="P42" s="89"/>
      <c r="Q42" s="2"/>
      <c r="R42" s="89"/>
      <c r="S42" s="89"/>
      <c r="T42" s="89"/>
      <c r="U42" s="2"/>
      <c r="V42" s="89"/>
      <c r="W42" s="89"/>
      <c r="X42" s="89"/>
      <c r="Y42" s="2"/>
      <c r="Z42" s="89"/>
      <c r="AA42" s="89"/>
      <c r="AB42" s="89"/>
      <c r="AC42" s="2"/>
      <c r="AD42" s="89"/>
      <c r="AE42" s="89"/>
      <c r="AF42" s="89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9"/>
      <c r="E43" s="89"/>
      <c r="F43" s="89"/>
      <c r="G43" s="89"/>
      <c r="H43" s="89"/>
      <c r="I43" s="89"/>
      <c r="J43" s="89"/>
      <c r="K43" s="89"/>
      <c r="L43" s="89"/>
      <c r="M43" s="2"/>
      <c r="N43" s="89"/>
      <c r="O43" s="89"/>
      <c r="P43" s="89"/>
      <c r="Q43" s="2"/>
      <c r="R43" s="89"/>
      <c r="S43" s="89"/>
      <c r="T43" s="89"/>
      <c r="U43" s="2"/>
      <c r="V43" s="89"/>
      <c r="W43" s="89"/>
      <c r="X43" s="89"/>
      <c r="Y43" s="2"/>
      <c r="Z43" s="89"/>
      <c r="AA43" s="89"/>
      <c r="AB43" s="89"/>
      <c r="AC43" s="2"/>
      <c r="AD43" s="89"/>
      <c r="AE43" s="89"/>
      <c r="AF43" s="89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9"/>
      <c r="E44" s="89"/>
      <c r="F44" s="89"/>
      <c r="G44" s="89"/>
      <c r="H44" s="89"/>
      <c r="I44" s="89"/>
      <c r="J44" s="89"/>
      <c r="K44" s="89"/>
      <c r="L44" s="89"/>
      <c r="M44" s="2"/>
      <c r="N44" s="89"/>
      <c r="O44" s="89"/>
      <c r="P44" s="89"/>
      <c r="Q44" s="2"/>
      <c r="R44" s="89"/>
      <c r="S44" s="89"/>
      <c r="T44" s="89"/>
      <c r="U44" s="2"/>
      <c r="V44" s="89"/>
      <c r="W44" s="89"/>
      <c r="X44" s="89"/>
      <c r="Y44" s="2"/>
      <c r="Z44" s="89"/>
      <c r="AA44" s="89"/>
      <c r="AB44" s="89"/>
      <c r="AC44" s="2"/>
      <c r="AD44" s="89"/>
      <c r="AE44" s="89"/>
      <c r="AF44" s="89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9"/>
      <c r="E45" s="89"/>
      <c r="F45" s="89"/>
      <c r="G45" s="89"/>
      <c r="H45" s="89"/>
      <c r="I45" s="89"/>
      <c r="J45" s="89"/>
      <c r="K45" s="89"/>
      <c r="L45" s="89"/>
      <c r="M45" s="2"/>
      <c r="N45" s="89"/>
      <c r="O45" s="89"/>
      <c r="P45" s="89"/>
      <c r="Q45" s="2"/>
      <c r="R45" s="89"/>
      <c r="S45" s="89"/>
      <c r="T45" s="89"/>
      <c r="U45" s="2"/>
      <c r="V45" s="89"/>
      <c r="W45" s="89"/>
      <c r="X45" s="89"/>
      <c r="Y45" s="2"/>
      <c r="Z45" s="89"/>
      <c r="AA45" s="89"/>
      <c r="AB45" s="89"/>
      <c r="AC45" s="2"/>
      <c r="AD45" s="89"/>
      <c r="AE45" s="89"/>
      <c r="AF45" s="89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9"/>
      <c r="E46" s="89"/>
      <c r="F46" s="89"/>
      <c r="G46" s="89"/>
      <c r="H46" s="89"/>
      <c r="I46" s="89"/>
      <c r="J46" s="89"/>
      <c r="K46" s="89"/>
      <c r="L46" s="89"/>
      <c r="M46" s="2"/>
      <c r="N46" s="89"/>
      <c r="O46" s="89"/>
      <c r="P46" s="89"/>
      <c r="Q46" s="2"/>
      <c r="R46" s="89"/>
      <c r="S46" s="89"/>
      <c r="T46" s="89"/>
      <c r="U46" s="2"/>
      <c r="V46" s="89"/>
      <c r="W46" s="89"/>
      <c r="X46" s="89"/>
      <c r="Y46" s="2"/>
      <c r="Z46" s="89"/>
      <c r="AA46" s="89"/>
      <c r="AB46" s="89"/>
      <c r="AC46" s="2"/>
      <c r="AD46" s="89"/>
      <c r="AE46" s="89"/>
      <c r="AF46" s="89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9"/>
      <c r="E47" s="89"/>
      <c r="F47" s="89"/>
      <c r="G47" s="89"/>
      <c r="H47" s="89"/>
      <c r="I47" s="89"/>
      <c r="J47" s="89"/>
      <c r="K47" s="89"/>
      <c r="L47" s="89"/>
      <c r="M47" s="2"/>
      <c r="N47" s="89"/>
      <c r="O47" s="89"/>
      <c r="P47" s="89"/>
      <c r="Q47" s="2"/>
      <c r="R47" s="89"/>
      <c r="S47" s="89"/>
      <c r="T47" s="89"/>
      <c r="U47" s="2"/>
      <c r="V47" s="89"/>
      <c r="W47" s="89"/>
      <c r="X47" s="89"/>
      <c r="Y47" s="2"/>
      <c r="Z47" s="89"/>
      <c r="AA47" s="89"/>
      <c r="AB47" s="89"/>
      <c r="AC47" s="2"/>
      <c r="AD47" s="89"/>
      <c r="AE47" s="89"/>
      <c r="AF47" s="89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9"/>
      <c r="E48" s="89"/>
      <c r="F48" s="89"/>
      <c r="G48" s="89"/>
      <c r="H48" s="89"/>
      <c r="I48" s="89"/>
      <c r="J48" s="89"/>
      <c r="K48" s="89"/>
      <c r="L48" s="89"/>
      <c r="M48" s="2"/>
      <c r="N48" s="89"/>
      <c r="O48" s="89"/>
      <c r="P48" s="89"/>
      <c r="Q48" s="2"/>
      <c r="R48" s="89"/>
      <c r="S48" s="89"/>
      <c r="T48" s="89"/>
      <c r="U48" s="2"/>
      <c r="V48" s="89"/>
      <c r="W48" s="89"/>
      <c r="X48" s="89"/>
      <c r="Y48" s="2"/>
      <c r="Z48" s="89"/>
      <c r="AA48" s="89"/>
      <c r="AB48" s="89"/>
      <c r="AC48" s="2"/>
      <c r="AD48" s="89"/>
      <c r="AE48" s="89"/>
      <c r="AF48" s="89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9"/>
      <c r="E49" s="89"/>
      <c r="F49" s="89"/>
      <c r="G49" s="89"/>
      <c r="H49" s="89"/>
      <c r="I49" s="89"/>
      <c r="J49" s="89"/>
      <c r="K49" s="89"/>
      <c r="L49" s="89"/>
      <c r="M49" s="2"/>
      <c r="N49" s="89"/>
      <c r="O49" s="89"/>
      <c r="P49" s="89"/>
      <c r="Q49" s="2"/>
      <c r="R49" s="89"/>
      <c r="S49" s="89"/>
      <c r="T49" s="89"/>
      <c r="U49" s="2"/>
      <c r="V49" s="89"/>
      <c r="W49" s="89"/>
      <c r="X49" s="89"/>
      <c r="Y49" s="2"/>
      <c r="Z49" s="89"/>
      <c r="AA49" s="89"/>
      <c r="AB49" s="89"/>
      <c r="AC49" s="2"/>
      <c r="AD49" s="89"/>
      <c r="AE49" s="89"/>
      <c r="AF49" s="89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9"/>
      <c r="E50" s="89"/>
      <c r="F50" s="89"/>
      <c r="G50" s="89"/>
      <c r="H50" s="89"/>
      <c r="I50" s="89"/>
      <c r="J50" s="89"/>
      <c r="K50" s="89"/>
      <c r="L50" s="89"/>
      <c r="M50" s="2"/>
      <c r="N50" s="89"/>
      <c r="O50" s="89"/>
      <c r="P50" s="89"/>
      <c r="Q50" s="2"/>
      <c r="R50" s="89"/>
      <c r="S50" s="89"/>
      <c r="T50" s="89"/>
      <c r="U50" s="2"/>
      <c r="V50" s="89"/>
      <c r="W50" s="89"/>
      <c r="X50" s="89"/>
      <c r="Y50" s="2"/>
      <c r="Z50" s="89"/>
      <c r="AA50" s="89"/>
      <c r="AB50" s="89"/>
      <c r="AC50" s="2"/>
      <c r="AD50" s="89"/>
      <c r="AE50" s="89"/>
      <c r="AF50" s="89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9"/>
      <c r="E51" s="89"/>
      <c r="F51" s="89"/>
      <c r="G51" s="89"/>
      <c r="H51" s="89"/>
      <c r="I51" s="89"/>
      <c r="J51" s="89"/>
      <c r="K51" s="89"/>
      <c r="L51" s="89"/>
      <c r="M51" s="2"/>
      <c r="N51" s="89"/>
      <c r="O51" s="89"/>
      <c r="P51" s="89"/>
      <c r="Q51" s="2"/>
      <c r="R51" s="89"/>
      <c r="S51" s="89"/>
      <c r="T51" s="89"/>
      <c r="U51" s="2"/>
      <c r="V51" s="89"/>
      <c r="W51" s="89"/>
      <c r="X51" s="89"/>
      <c r="Y51" s="2"/>
      <c r="Z51" s="89"/>
      <c r="AA51" s="89"/>
      <c r="AB51" s="89"/>
      <c r="AC51" s="2"/>
      <c r="AD51" s="89"/>
      <c r="AE51" s="89"/>
      <c r="AF51" s="89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9"/>
      <c r="E52" s="89"/>
      <c r="F52" s="89"/>
      <c r="G52" s="89"/>
      <c r="H52" s="89"/>
      <c r="I52" s="89"/>
      <c r="J52" s="89"/>
      <c r="K52" s="89"/>
      <c r="L52" s="89"/>
      <c r="M52" s="2"/>
      <c r="N52" s="89"/>
      <c r="O52" s="89"/>
      <c r="P52" s="89"/>
      <c r="Q52" s="2"/>
      <c r="R52" s="89"/>
      <c r="S52" s="89"/>
      <c r="T52" s="89"/>
      <c r="U52" s="2"/>
      <c r="V52" s="89"/>
      <c r="W52" s="89"/>
      <c r="X52" s="89"/>
      <c r="Y52" s="2"/>
      <c r="Z52" s="89"/>
      <c r="AA52" s="89"/>
      <c r="AB52" s="89"/>
      <c r="AC52" s="2"/>
      <c r="AD52" s="89"/>
      <c r="AE52" s="89"/>
      <c r="AF52" s="89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9"/>
      <c r="E53" s="89"/>
      <c r="F53" s="89"/>
      <c r="G53" s="89"/>
      <c r="H53" s="89"/>
      <c r="I53" s="89"/>
      <c r="J53" s="89"/>
      <c r="K53" s="89"/>
      <c r="L53" s="89"/>
      <c r="M53" s="2"/>
      <c r="N53" s="89"/>
      <c r="O53" s="89"/>
      <c r="P53" s="89"/>
      <c r="Q53" s="2"/>
      <c r="R53" s="89"/>
      <c r="S53" s="89"/>
      <c r="T53" s="89"/>
      <c r="U53" s="2"/>
      <c r="V53" s="89"/>
      <c r="W53" s="89"/>
      <c r="X53" s="89"/>
      <c r="Y53" s="2"/>
      <c r="Z53" s="89"/>
      <c r="AA53" s="89"/>
      <c r="AB53" s="89"/>
      <c r="AC53" s="2"/>
      <c r="AD53" s="89"/>
      <c r="AE53" s="89"/>
      <c r="AF53" s="89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9"/>
      <c r="E54" s="89"/>
      <c r="F54" s="89"/>
      <c r="G54" s="89"/>
      <c r="H54" s="89"/>
      <c r="I54" s="89"/>
      <c r="J54" s="89"/>
      <c r="K54" s="89"/>
      <c r="L54" s="89"/>
      <c r="M54" s="2"/>
      <c r="N54" s="89"/>
      <c r="O54" s="89"/>
      <c r="P54" s="89"/>
      <c r="Q54" s="2"/>
      <c r="R54" s="89"/>
      <c r="S54" s="89"/>
      <c r="T54" s="89"/>
      <c r="U54" s="2"/>
      <c r="V54" s="89"/>
      <c r="W54" s="89"/>
      <c r="X54" s="89"/>
      <c r="Y54" s="2"/>
      <c r="Z54" s="89"/>
      <c r="AA54" s="89"/>
      <c r="AB54" s="89"/>
      <c r="AC54" s="2"/>
      <c r="AD54" s="89"/>
      <c r="AE54" s="89"/>
      <c r="AF54" s="89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9"/>
      <c r="E55" s="89"/>
      <c r="F55" s="89"/>
      <c r="G55" s="89"/>
      <c r="H55" s="89"/>
      <c r="I55" s="89"/>
      <c r="J55" s="89"/>
      <c r="K55" s="89"/>
      <c r="L55" s="89"/>
      <c r="M55" s="2"/>
      <c r="N55" s="89"/>
      <c r="O55" s="89"/>
      <c r="P55" s="89"/>
      <c r="Q55" s="2"/>
      <c r="R55" s="89"/>
      <c r="S55" s="89"/>
      <c r="T55" s="89"/>
      <c r="U55" s="2"/>
      <c r="V55" s="89"/>
      <c r="W55" s="89"/>
      <c r="X55" s="89"/>
      <c r="Y55" s="2"/>
      <c r="Z55" s="89"/>
      <c r="AA55" s="89"/>
      <c r="AB55" s="89"/>
      <c r="AC55" s="2"/>
      <c r="AD55" s="89"/>
      <c r="AE55" s="89"/>
      <c r="AF55" s="89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9"/>
      <c r="E56" s="89"/>
      <c r="F56" s="89"/>
      <c r="G56" s="89"/>
      <c r="H56" s="89"/>
      <c r="I56" s="89"/>
      <c r="J56" s="89"/>
      <c r="K56" s="89"/>
      <c r="L56" s="89"/>
      <c r="M56" s="2"/>
      <c r="N56" s="89"/>
      <c r="O56" s="89"/>
      <c r="P56" s="89"/>
      <c r="Q56" s="2"/>
      <c r="R56" s="89"/>
      <c r="S56" s="89"/>
      <c r="T56" s="89"/>
      <c r="U56" s="2"/>
      <c r="V56" s="89"/>
      <c r="W56" s="89"/>
      <c r="X56" s="89"/>
      <c r="Y56" s="2"/>
      <c r="Z56" s="89"/>
      <c r="AA56" s="89"/>
      <c r="AB56" s="89"/>
      <c r="AC56" s="2"/>
      <c r="AD56" s="89"/>
      <c r="AE56" s="89"/>
      <c r="AF56" s="89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9"/>
      <c r="E57" s="89"/>
      <c r="F57" s="89"/>
      <c r="G57" s="89"/>
      <c r="H57" s="89"/>
      <c r="I57" s="89"/>
      <c r="J57" s="89"/>
      <c r="K57" s="89"/>
      <c r="L57" s="89"/>
      <c r="M57" s="2"/>
      <c r="N57" s="89"/>
      <c r="O57" s="89"/>
      <c r="P57" s="89"/>
      <c r="Q57" s="2"/>
      <c r="R57" s="89"/>
      <c r="S57" s="89"/>
      <c r="T57" s="89"/>
      <c r="U57" s="2"/>
      <c r="V57" s="89"/>
      <c r="W57" s="89"/>
      <c r="X57" s="89"/>
      <c r="Y57" s="2"/>
      <c r="Z57" s="89"/>
      <c r="AA57" s="89"/>
      <c r="AB57" s="89"/>
      <c r="AC57" s="2"/>
      <c r="AD57" s="89"/>
      <c r="AE57" s="89"/>
      <c r="AF57" s="89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9"/>
      <c r="E58" s="89"/>
      <c r="F58" s="89"/>
      <c r="G58" s="89"/>
      <c r="H58" s="89"/>
      <c r="I58" s="89"/>
      <c r="J58" s="89"/>
      <c r="K58" s="89"/>
      <c r="L58" s="89"/>
      <c r="M58" s="2"/>
      <c r="N58" s="89"/>
      <c r="O58" s="89"/>
      <c r="P58" s="89"/>
      <c r="Q58" s="2"/>
      <c r="R58" s="89"/>
      <c r="S58" s="89"/>
      <c r="T58" s="89"/>
      <c r="U58" s="2"/>
      <c r="V58" s="89"/>
      <c r="W58" s="89"/>
      <c r="X58" s="89"/>
      <c r="Y58" s="2"/>
      <c r="Z58" s="89"/>
      <c r="AA58" s="89"/>
      <c r="AB58" s="89"/>
      <c r="AC58" s="2"/>
      <c r="AD58" s="89"/>
      <c r="AE58" s="89"/>
      <c r="AF58" s="89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9"/>
      <c r="E59" s="89"/>
      <c r="F59" s="89"/>
      <c r="G59" s="89"/>
      <c r="H59" s="89"/>
      <c r="I59" s="89"/>
      <c r="J59" s="89"/>
      <c r="K59" s="89"/>
      <c r="L59" s="89"/>
      <c r="M59" s="2"/>
      <c r="N59" s="89"/>
      <c r="O59" s="89"/>
      <c r="P59" s="89"/>
      <c r="Q59" s="2"/>
      <c r="R59" s="89"/>
      <c r="S59" s="89"/>
      <c r="T59" s="89"/>
      <c r="U59" s="2"/>
      <c r="V59" s="89"/>
      <c r="W59" s="89"/>
      <c r="X59" s="89"/>
      <c r="Y59" s="2"/>
      <c r="Z59" s="89"/>
      <c r="AA59" s="89"/>
      <c r="AB59" s="89"/>
      <c r="AC59" s="2"/>
      <c r="AD59" s="89"/>
      <c r="AE59" s="89"/>
      <c r="AF59" s="89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9"/>
      <c r="E60" s="89"/>
      <c r="F60" s="89"/>
      <c r="G60" s="89"/>
      <c r="H60" s="89"/>
      <c r="I60" s="89"/>
      <c r="J60" s="89"/>
      <c r="K60" s="89"/>
      <c r="L60" s="89"/>
      <c r="M60" s="2"/>
      <c r="N60" s="89"/>
      <c r="O60" s="89"/>
      <c r="P60" s="89"/>
      <c r="Q60" s="2"/>
      <c r="R60" s="89"/>
      <c r="S60" s="89"/>
      <c r="T60" s="89"/>
      <c r="U60" s="2"/>
      <c r="V60" s="89"/>
      <c r="W60" s="89"/>
      <c r="X60" s="89"/>
      <c r="Y60" s="2"/>
      <c r="Z60" s="89"/>
      <c r="AA60" s="89"/>
      <c r="AB60" s="89"/>
      <c r="AC60" s="2"/>
      <c r="AD60" s="89"/>
      <c r="AE60" s="89"/>
      <c r="AF60" s="89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9"/>
      <c r="E61" s="89"/>
      <c r="F61" s="89"/>
      <c r="G61" s="89"/>
      <c r="H61" s="89"/>
      <c r="I61" s="89"/>
      <c r="J61" s="89"/>
      <c r="K61" s="89"/>
      <c r="L61" s="89"/>
      <c r="M61" s="2"/>
      <c r="N61" s="89"/>
      <c r="O61" s="89"/>
      <c r="P61" s="89"/>
      <c r="Q61" s="2"/>
      <c r="R61" s="89"/>
      <c r="S61" s="89"/>
      <c r="T61" s="89"/>
      <c r="U61" s="2"/>
      <c r="V61" s="89"/>
      <c r="W61" s="89"/>
      <c r="X61" s="89"/>
      <c r="Y61" s="2"/>
      <c r="Z61" s="89"/>
      <c r="AA61" s="89"/>
      <c r="AB61" s="89"/>
      <c r="AC61" s="2"/>
      <c r="AD61" s="89"/>
      <c r="AE61" s="89"/>
      <c r="AF61" s="89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9"/>
      <c r="E62" s="89"/>
      <c r="F62" s="89"/>
      <c r="G62" s="89"/>
      <c r="H62" s="89"/>
      <c r="I62" s="89"/>
      <c r="J62" s="89"/>
      <c r="K62" s="89"/>
      <c r="L62" s="89"/>
      <c r="M62" s="2"/>
      <c r="N62" s="89"/>
      <c r="O62" s="89"/>
      <c r="P62" s="89"/>
      <c r="Q62" s="2"/>
      <c r="R62" s="89"/>
      <c r="S62" s="89"/>
      <c r="T62" s="89"/>
      <c r="U62" s="2"/>
      <c r="V62" s="89"/>
      <c r="W62" s="89"/>
      <c r="X62" s="89"/>
      <c r="Y62" s="2"/>
      <c r="Z62" s="89"/>
      <c r="AA62" s="89"/>
      <c r="AB62" s="89"/>
      <c r="AC62" s="2"/>
      <c r="AD62" s="89"/>
      <c r="AE62" s="89"/>
      <c r="AF62" s="89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9"/>
      <c r="E63" s="89"/>
      <c r="F63" s="89"/>
      <c r="G63" s="89"/>
      <c r="H63" s="89"/>
      <c r="I63" s="89"/>
      <c r="J63" s="89"/>
      <c r="K63" s="89"/>
      <c r="L63" s="89"/>
      <c r="M63" s="2"/>
      <c r="N63" s="89"/>
      <c r="O63" s="89"/>
      <c r="P63" s="89"/>
      <c r="Q63" s="2"/>
      <c r="R63" s="89"/>
      <c r="S63" s="89"/>
      <c r="T63" s="89"/>
      <c r="U63" s="2"/>
      <c r="V63" s="89"/>
      <c r="W63" s="89"/>
      <c r="X63" s="89"/>
      <c r="Y63" s="2"/>
      <c r="Z63" s="89"/>
      <c r="AA63" s="89"/>
      <c r="AB63" s="89"/>
      <c r="AC63" s="2"/>
      <c r="AD63" s="89"/>
      <c r="AE63" s="89"/>
      <c r="AF63" s="89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9"/>
      <c r="E64" s="89"/>
      <c r="F64" s="89"/>
      <c r="G64" s="89"/>
      <c r="H64" s="89"/>
      <c r="I64" s="89"/>
      <c r="J64" s="89"/>
      <c r="K64" s="89"/>
      <c r="L64" s="89"/>
      <c r="M64" s="2"/>
      <c r="N64" s="89"/>
      <c r="O64" s="89"/>
      <c r="P64" s="89"/>
      <c r="Q64" s="2"/>
      <c r="R64" s="89"/>
      <c r="S64" s="89"/>
      <c r="T64" s="89"/>
      <c r="U64" s="2"/>
      <c r="V64" s="89"/>
      <c r="W64" s="89"/>
      <c r="X64" s="89"/>
      <c r="Y64" s="2"/>
      <c r="Z64" s="89"/>
      <c r="AA64" s="89"/>
      <c r="AB64" s="89"/>
      <c r="AC64" s="2"/>
      <c r="AD64" s="89"/>
      <c r="AE64" s="89"/>
      <c r="AF64" s="89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9"/>
      <c r="E65" s="89"/>
      <c r="F65" s="89"/>
      <c r="G65" s="89"/>
      <c r="H65" s="89"/>
      <c r="I65" s="89"/>
      <c r="J65" s="89"/>
      <c r="K65" s="89"/>
      <c r="L65" s="89"/>
      <c r="M65" s="2"/>
      <c r="N65" s="89"/>
      <c r="O65" s="89"/>
      <c r="P65" s="89"/>
      <c r="Q65" s="2"/>
      <c r="R65" s="89"/>
      <c r="S65" s="89"/>
      <c r="T65" s="89"/>
      <c r="U65" s="2"/>
      <c r="V65" s="89"/>
      <c r="W65" s="89"/>
      <c r="X65" s="89"/>
      <c r="Y65" s="2"/>
      <c r="Z65" s="89"/>
      <c r="AA65" s="89"/>
      <c r="AB65" s="89"/>
      <c r="AC65" s="2"/>
      <c r="AD65" s="89"/>
      <c r="AE65" s="89"/>
      <c r="AF65" s="89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9"/>
      <c r="E66" s="89"/>
      <c r="F66" s="89"/>
      <c r="G66" s="89"/>
      <c r="H66" s="89"/>
      <c r="I66" s="89"/>
      <c r="J66" s="89"/>
      <c r="K66" s="89"/>
      <c r="L66" s="89"/>
      <c r="M66" s="2"/>
      <c r="N66" s="89"/>
      <c r="O66" s="89"/>
      <c r="P66" s="89"/>
      <c r="Q66" s="2"/>
      <c r="R66" s="89"/>
      <c r="S66" s="89"/>
      <c r="T66" s="89"/>
      <c r="U66" s="2"/>
      <c r="V66" s="89"/>
      <c r="W66" s="89"/>
      <c r="X66" s="89"/>
      <c r="Y66" s="2"/>
      <c r="Z66" s="89"/>
      <c r="AA66" s="89"/>
      <c r="AB66" s="89"/>
      <c r="AC66" s="2"/>
      <c r="AD66" s="89"/>
      <c r="AE66" s="89"/>
      <c r="AF66" s="89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9"/>
      <c r="E67" s="89"/>
      <c r="F67" s="89"/>
      <c r="G67" s="89"/>
      <c r="H67" s="89"/>
      <c r="I67" s="89"/>
      <c r="J67" s="89"/>
      <c r="K67" s="89"/>
      <c r="L67" s="89"/>
      <c r="M67" s="2"/>
      <c r="N67" s="89"/>
      <c r="O67" s="89"/>
      <c r="P67" s="89"/>
      <c r="Q67" s="2"/>
      <c r="R67" s="89"/>
      <c r="S67" s="89"/>
      <c r="T67" s="89"/>
      <c r="U67" s="2"/>
      <c r="V67" s="89"/>
      <c r="W67" s="89"/>
      <c r="X67" s="89"/>
      <c r="Y67" s="2"/>
      <c r="Z67" s="89"/>
      <c r="AA67" s="89"/>
      <c r="AB67" s="89"/>
      <c r="AC67" s="2"/>
      <c r="AD67" s="89"/>
      <c r="AE67" s="89"/>
      <c r="AF67" s="89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9"/>
      <c r="E68" s="89"/>
      <c r="F68" s="89"/>
      <c r="G68" s="89"/>
      <c r="H68" s="89"/>
      <c r="I68" s="89"/>
      <c r="J68" s="89"/>
      <c r="K68" s="89"/>
      <c r="L68" s="89"/>
      <c r="M68" s="2"/>
      <c r="N68" s="89"/>
      <c r="O68" s="89"/>
      <c r="P68" s="89"/>
      <c r="Q68" s="2"/>
      <c r="R68" s="89"/>
      <c r="S68" s="89"/>
      <c r="T68" s="89"/>
      <c r="U68" s="2"/>
      <c r="V68" s="89"/>
      <c r="W68" s="89"/>
      <c r="X68" s="89"/>
      <c r="Y68" s="2"/>
      <c r="Z68" s="89"/>
      <c r="AA68" s="89"/>
      <c r="AB68" s="89"/>
      <c r="AC68" s="2"/>
      <c r="AD68" s="89"/>
      <c r="AE68" s="89"/>
      <c r="AF68" s="89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9"/>
      <c r="E69" s="89"/>
      <c r="F69" s="89"/>
      <c r="G69" s="89"/>
      <c r="H69" s="89"/>
      <c r="I69" s="89"/>
      <c r="J69" s="89"/>
      <c r="K69" s="89"/>
      <c r="L69" s="89"/>
      <c r="M69" s="2"/>
      <c r="N69" s="89"/>
      <c r="O69" s="89"/>
      <c r="P69" s="89"/>
      <c r="Q69" s="2"/>
      <c r="R69" s="89"/>
      <c r="S69" s="89"/>
      <c r="T69" s="89"/>
      <c r="U69" s="2"/>
      <c r="V69" s="89"/>
      <c r="W69" s="89"/>
      <c r="X69" s="89"/>
      <c r="Y69" s="2"/>
      <c r="Z69" s="89"/>
      <c r="AA69" s="89"/>
      <c r="AB69" s="89"/>
      <c r="AC69" s="2"/>
      <c r="AD69" s="89"/>
      <c r="AE69" s="89"/>
      <c r="AF69" s="89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9"/>
      <c r="E70" s="89"/>
      <c r="F70" s="89"/>
      <c r="G70" s="89"/>
      <c r="H70" s="89"/>
      <c r="I70" s="89"/>
      <c r="J70" s="89"/>
      <c r="K70" s="89"/>
      <c r="L70" s="89"/>
      <c r="M70" s="2"/>
      <c r="N70" s="89"/>
      <c r="O70" s="89"/>
      <c r="P70" s="89"/>
      <c r="Q70" s="2"/>
      <c r="R70" s="89"/>
      <c r="S70" s="89"/>
      <c r="T70" s="89"/>
      <c r="U70" s="2"/>
      <c r="V70" s="89"/>
      <c r="W70" s="89"/>
      <c r="X70" s="89"/>
      <c r="Y70" s="2"/>
      <c r="Z70" s="89"/>
      <c r="AA70" s="89"/>
      <c r="AB70" s="89"/>
      <c r="AC70" s="2"/>
      <c r="AD70" s="89"/>
      <c r="AE70" s="89"/>
      <c r="AF70" s="89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9"/>
      <c r="E71" s="89"/>
      <c r="F71" s="89"/>
      <c r="G71" s="89"/>
      <c r="H71" s="89"/>
      <c r="I71" s="89"/>
      <c r="J71" s="89"/>
      <c r="K71" s="89"/>
      <c r="L71" s="89"/>
      <c r="M71" s="2"/>
      <c r="N71" s="89"/>
      <c r="O71" s="89"/>
      <c r="P71" s="89"/>
      <c r="Q71" s="2"/>
      <c r="R71" s="89"/>
      <c r="S71" s="89"/>
      <c r="T71" s="89"/>
      <c r="U71" s="2"/>
      <c r="V71" s="89"/>
      <c r="W71" s="89"/>
      <c r="X71" s="89"/>
      <c r="Y71" s="2"/>
      <c r="Z71" s="89"/>
      <c r="AA71" s="89"/>
      <c r="AB71" s="89"/>
      <c r="AC71" s="2"/>
      <c r="AD71" s="89"/>
      <c r="AE71" s="89"/>
      <c r="AF71" s="89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9"/>
      <c r="E72" s="89"/>
      <c r="F72" s="89"/>
      <c r="G72" s="89"/>
      <c r="H72" s="89"/>
      <c r="I72" s="89"/>
      <c r="J72" s="89"/>
      <c r="K72" s="89"/>
      <c r="L72" s="89"/>
      <c r="M72" s="2"/>
      <c r="N72" s="89"/>
      <c r="O72" s="89"/>
      <c r="P72" s="89"/>
      <c r="Q72" s="2"/>
      <c r="R72" s="89"/>
      <c r="S72" s="89"/>
      <c r="T72" s="89"/>
      <c r="U72" s="2"/>
      <c r="V72" s="89"/>
      <c r="W72" s="89"/>
      <c r="X72" s="89"/>
      <c r="Y72" s="2"/>
      <c r="Z72" s="89"/>
      <c r="AA72" s="89"/>
      <c r="AB72" s="89"/>
      <c r="AC72" s="2"/>
      <c r="AD72" s="89"/>
      <c r="AE72" s="89"/>
      <c r="AF72" s="89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9"/>
      <c r="E73" s="89"/>
      <c r="F73" s="89"/>
      <c r="G73" s="89"/>
      <c r="H73" s="89"/>
      <c r="I73" s="89"/>
      <c r="J73" s="89"/>
      <c r="K73" s="89"/>
      <c r="L73" s="89"/>
      <c r="M73" s="2"/>
      <c r="N73" s="89"/>
      <c r="O73" s="89"/>
      <c r="P73" s="89"/>
      <c r="Q73" s="2"/>
      <c r="R73" s="89"/>
      <c r="S73" s="89"/>
      <c r="T73" s="89"/>
      <c r="U73" s="2"/>
      <c r="V73" s="89"/>
      <c r="W73" s="89"/>
      <c r="X73" s="89"/>
      <c r="Y73" s="2"/>
      <c r="Z73" s="89"/>
      <c r="AA73" s="89"/>
      <c r="AB73" s="89"/>
      <c r="AC73" s="2"/>
      <c r="AD73" s="89"/>
      <c r="AE73" s="89"/>
      <c r="AF73" s="89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9"/>
      <c r="E74" s="89"/>
      <c r="F74" s="89"/>
      <c r="G74" s="89"/>
      <c r="H74" s="89"/>
      <c r="I74" s="89"/>
      <c r="J74" s="89"/>
      <c r="K74" s="89"/>
      <c r="L74" s="89"/>
      <c r="M74" s="2"/>
      <c r="N74" s="89"/>
      <c r="O74" s="89"/>
      <c r="P74" s="89"/>
      <c r="Q74" s="2"/>
      <c r="R74" s="89"/>
      <c r="S74" s="89"/>
      <c r="T74" s="89"/>
      <c r="U74" s="2"/>
      <c r="V74" s="89"/>
      <c r="W74" s="89"/>
      <c r="X74" s="89"/>
      <c r="Y74" s="2"/>
      <c r="Z74" s="89"/>
      <c r="AA74" s="89"/>
      <c r="AB74" s="89"/>
      <c r="AC74" s="2"/>
      <c r="AD74" s="89"/>
      <c r="AE74" s="89"/>
      <c r="AF74" s="89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9"/>
      <c r="E75" s="89"/>
      <c r="F75" s="89"/>
      <c r="G75" s="89"/>
      <c r="H75" s="89"/>
      <c r="I75" s="89"/>
      <c r="J75" s="89"/>
      <c r="K75" s="89"/>
      <c r="L75" s="89"/>
      <c r="M75" s="2"/>
      <c r="N75" s="89"/>
      <c r="O75" s="89"/>
      <c r="P75" s="89"/>
      <c r="Q75" s="2"/>
      <c r="R75" s="89"/>
      <c r="S75" s="89"/>
      <c r="T75" s="89"/>
      <c r="U75" s="2"/>
      <c r="V75" s="89"/>
      <c r="W75" s="89"/>
      <c r="X75" s="89"/>
      <c r="Y75" s="2"/>
      <c r="Z75" s="89"/>
      <c r="AA75" s="89"/>
      <c r="AB75" s="89"/>
      <c r="AC75" s="2"/>
      <c r="AD75" s="89"/>
      <c r="AE75" s="89"/>
      <c r="AF75" s="89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9"/>
      <c r="E76" s="89"/>
      <c r="F76" s="89"/>
      <c r="G76" s="89"/>
      <c r="H76" s="89"/>
      <c r="I76" s="89"/>
      <c r="J76" s="89"/>
      <c r="K76" s="89"/>
      <c r="L76" s="89"/>
      <c r="M76" s="2"/>
      <c r="N76" s="89"/>
      <c r="O76" s="89"/>
      <c r="P76" s="89"/>
      <c r="Q76" s="2"/>
      <c r="R76" s="89"/>
      <c r="S76" s="89"/>
      <c r="T76" s="89"/>
      <c r="U76" s="2"/>
      <c r="V76" s="89"/>
      <c r="W76" s="89"/>
      <c r="X76" s="89"/>
      <c r="Y76" s="2"/>
      <c r="Z76" s="89"/>
      <c r="AA76" s="89"/>
      <c r="AB76" s="89"/>
      <c r="AC76" s="2"/>
      <c r="AD76" s="89"/>
      <c r="AE76" s="89"/>
      <c r="AF76" s="89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9"/>
      <c r="E77" s="89"/>
      <c r="F77" s="89"/>
      <c r="G77" s="89"/>
      <c r="H77" s="89"/>
      <c r="I77" s="89"/>
      <c r="J77" s="89"/>
      <c r="K77" s="89"/>
      <c r="L77" s="89"/>
      <c r="M77" s="2"/>
      <c r="N77" s="89"/>
      <c r="O77" s="89"/>
      <c r="P77" s="89"/>
      <c r="Q77" s="2"/>
      <c r="R77" s="89"/>
      <c r="S77" s="89"/>
      <c r="T77" s="89"/>
      <c r="U77" s="2"/>
      <c r="V77" s="89"/>
      <c r="W77" s="89"/>
      <c r="X77" s="89"/>
      <c r="Y77" s="2"/>
      <c r="Z77" s="89"/>
      <c r="AA77" s="89"/>
      <c r="AB77" s="89"/>
      <c r="AC77" s="2"/>
      <c r="AD77" s="89"/>
      <c r="AE77" s="89"/>
      <c r="AF77" s="89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9"/>
      <c r="E78" s="89"/>
      <c r="F78" s="89"/>
      <c r="G78" s="89"/>
      <c r="H78" s="89"/>
      <c r="I78" s="89"/>
      <c r="J78" s="89"/>
      <c r="K78" s="89"/>
      <c r="L78" s="89"/>
      <c r="M78" s="2"/>
      <c r="N78" s="89"/>
      <c r="O78" s="89"/>
      <c r="P78" s="89"/>
      <c r="Q78" s="2"/>
      <c r="R78" s="89"/>
      <c r="S78" s="89"/>
      <c r="T78" s="89"/>
      <c r="U78" s="2"/>
      <c r="V78" s="89"/>
      <c r="W78" s="89"/>
      <c r="X78" s="89"/>
      <c r="Y78" s="2"/>
      <c r="Z78" s="89"/>
      <c r="AA78" s="89"/>
      <c r="AB78" s="89"/>
      <c r="AC78" s="2"/>
      <c r="AD78" s="89"/>
      <c r="AE78" s="89"/>
      <c r="AF78" s="89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9"/>
      <c r="E79" s="89"/>
      <c r="F79" s="89"/>
      <c r="G79" s="89"/>
      <c r="H79" s="89"/>
      <c r="I79" s="89"/>
      <c r="J79" s="89"/>
      <c r="K79" s="89"/>
      <c r="L79" s="89"/>
      <c r="M79" s="2"/>
      <c r="N79" s="89"/>
      <c r="O79" s="89"/>
      <c r="P79" s="89"/>
      <c r="Q79" s="2"/>
      <c r="R79" s="89"/>
      <c r="S79" s="89"/>
      <c r="T79" s="89"/>
      <c r="U79" s="2"/>
      <c r="V79" s="89"/>
      <c r="W79" s="89"/>
      <c r="X79" s="89"/>
      <c r="Y79" s="2"/>
      <c r="Z79" s="89"/>
      <c r="AA79" s="89"/>
      <c r="AB79" s="89"/>
      <c r="AC79" s="2"/>
      <c r="AD79" s="89"/>
      <c r="AE79" s="89"/>
      <c r="AF79" s="89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9"/>
      <c r="E80" s="89"/>
      <c r="F80" s="89"/>
      <c r="G80" s="89"/>
      <c r="H80" s="89"/>
      <c r="I80" s="89"/>
      <c r="J80" s="89"/>
      <c r="K80" s="89"/>
      <c r="L80" s="89"/>
      <c r="M80" s="2"/>
      <c r="N80" s="89"/>
      <c r="O80" s="89"/>
      <c r="P80" s="89"/>
      <c r="Q80" s="2"/>
      <c r="R80" s="89"/>
      <c r="S80" s="89"/>
      <c r="T80" s="89"/>
      <c r="U80" s="2"/>
      <c r="V80" s="89"/>
      <c r="W80" s="89"/>
      <c r="X80" s="89"/>
      <c r="Y80" s="2"/>
      <c r="Z80" s="89"/>
      <c r="AA80" s="89"/>
      <c r="AB80" s="89"/>
      <c r="AC80" s="2"/>
      <c r="AD80" s="89"/>
      <c r="AE80" s="89"/>
      <c r="AF80" s="89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9"/>
      <c r="E81" s="89"/>
      <c r="F81" s="89"/>
      <c r="G81" s="89"/>
      <c r="H81" s="89"/>
      <c r="I81" s="89"/>
      <c r="J81" s="89"/>
      <c r="K81" s="89"/>
      <c r="L81" s="89"/>
      <c r="M81" s="2"/>
      <c r="N81" s="89"/>
      <c r="O81" s="89"/>
      <c r="P81" s="89"/>
      <c r="Q81" s="2"/>
      <c r="R81" s="89"/>
      <c r="S81" s="89"/>
      <c r="T81" s="89"/>
      <c r="U81" s="2"/>
      <c r="V81" s="89"/>
      <c r="W81" s="89"/>
      <c r="X81" s="89"/>
      <c r="Y81" s="2"/>
      <c r="Z81" s="89"/>
      <c r="AA81" s="89"/>
      <c r="AB81" s="89"/>
      <c r="AC81" s="2"/>
      <c r="AD81" s="89"/>
      <c r="AE81" s="89"/>
      <c r="AF81" s="89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656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5"/>
      <c r="B3" s="128" t="s">
        <v>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0" t="s">
        <v>1</v>
      </c>
      <c r="E4" s="120"/>
      <c r="F4" s="120"/>
      <c r="G4" s="120" t="s">
        <v>2</v>
      </c>
      <c r="H4" s="120"/>
      <c r="I4" s="120"/>
      <c r="J4" s="121" t="s">
        <v>3</v>
      </c>
      <c r="K4" s="122"/>
      <c r="L4" s="122"/>
      <c r="M4" s="123"/>
      <c r="N4" s="121" t="s">
        <v>4</v>
      </c>
      <c r="O4" s="124"/>
      <c r="P4" s="124"/>
      <c r="Q4" s="125"/>
      <c r="R4" s="121" t="s">
        <v>5</v>
      </c>
      <c r="S4" s="124"/>
      <c r="T4" s="124"/>
      <c r="U4" s="125"/>
      <c r="V4" s="121" t="s">
        <v>6</v>
      </c>
      <c r="W4" s="126"/>
      <c r="X4" s="126"/>
      <c r="Y4" s="127"/>
      <c r="Z4" s="121" t="s">
        <v>7</v>
      </c>
      <c r="AA4" s="122"/>
      <c r="AB4" s="122"/>
      <c r="AC4" s="123"/>
      <c r="AD4" s="121" t="s">
        <v>8</v>
      </c>
      <c r="AE4" s="122"/>
      <c r="AF4" s="122"/>
      <c r="AG4" s="123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9" t="s">
        <v>37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60" t="s">
        <v>42</v>
      </c>
      <c r="C9" s="39" t="s">
        <v>43</v>
      </c>
      <c r="D9" s="77">
        <v>28438211143</v>
      </c>
      <c r="E9" s="78">
        <v>6211315323</v>
      </c>
      <c r="F9" s="79">
        <f>$D9+$E9</f>
        <v>34649526466</v>
      </c>
      <c r="G9" s="77">
        <v>29222886856</v>
      </c>
      <c r="H9" s="78">
        <v>6613105800</v>
      </c>
      <c r="I9" s="80">
        <f>$G9+$H9</f>
        <v>35835992656</v>
      </c>
      <c r="J9" s="77">
        <v>6262828128</v>
      </c>
      <c r="K9" s="78">
        <v>568959096</v>
      </c>
      <c r="L9" s="78">
        <f>$J9+$K9</f>
        <v>6831787224</v>
      </c>
      <c r="M9" s="40">
        <f>IF($F9=0,0,$L9/$F9)</f>
        <v>0.19716827099220882</v>
      </c>
      <c r="N9" s="105">
        <v>6638333775</v>
      </c>
      <c r="O9" s="106">
        <v>1218598251</v>
      </c>
      <c r="P9" s="107">
        <f>$N9+$O9</f>
        <v>7856932026</v>
      </c>
      <c r="Q9" s="40">
        <f>IF($F9=0,0,$P9/$F9)</f>
        <v>0.22675438389351868</v>
      </c>
      <c r="R9" s="105">
        <v>0</v>
      </c>
      <c r="S9" s="107">
        <v>0</v>
      </c>
      <c r="T9" s="107">
        <f>$R9+$S9</f>
        <v>0</v>
      </c>
      <c r="U9" s="40">
        <f>IF($I9=0,0,$T9/$I9)</f>
        <v>0</v>
      </c>
      <c r="V9" s="105">
        <v>0</v>
      </c>
      <c r="W9" s="107">
        <v>0</v>
      </c>
      <c r="X9" s="107">
        <f>$V9+$W9</f>
        <v>0</v>
      </c>
      <c r="Y9" s="40">
        <f>IF($I9=0,0,$X9/$I9)</f>
        <v>0</v>
      </c>
      <c r="Z9" s="77">
        <f>$J9+$N9</f>
        <v>12901161903</v>
      </c>
      <c r="AA9" s="78">
        <f>$K9+$O9</f>
        <v>1787557347</v>
      </c>
      <c r="AB9" s="78">
        <f>$Z9+$AA9</f>
        <v>14688719250</v>
      </c>
      <c r="AC9" s="40">
        <f>IF($F9=0,0,$AB9/$F9)</f>
        <v>0.4239226548857275</v>
      </c>
      <c r="AD9" s="77">
        <v>6540734683</v>
      </c>
      <c r="AE9" s="78">
        <v>1117122175</v>
      </c>
      <c r="AF9" s="78">
        <f>$AD9+$AE9</f>
        <v>7657856858</v>
      </c>
      <c r="AG9" s="40">
        <f>IF($AI9=0,0,$AK9/$AI9)</f>
        <v>0.4444241787050156</v>
      </c>
      <c r="AH9" s="40">
        <f>IF($AF9=0,0,(($P9/$AF9)-1))</f>
        <v>0.025996198635135137</v>
      </c>
      <c r="AI9" s="12">
        <v>31594674682</v>
      </c>
      <c r="AJ9" s="12">
        <v>31398533853</v>
      </c>
      <c r="AK9" s="12">
        <v>14041437347</v>
      </c>
      <c r="AL9" s="12"/>
    </row>
    <row r="10" spans="1:38" s="57" customFormat="1" ht="12.75">
      <c r="A10" s="61"/>
      <c r="B10" s="62" t="s">
        <v>96</v>
      </c>
      <c r="C10" s="32"/>
      <c r="D10" s="81">
        <f>D9</f>
        <v>28438211143</v>
      </c>
      <c r="E10" s="82">
        <f>E9</f>
        <v>6211315323</v>
      </c>
      <c r="F10" s="83">
        <f aca="true" t="shared" si="0" ref="F10:F45">$D10+$E10</f>
        <v>34649526466</v>
      </c>
      <c r="G10" s="81">
        <f>G9</f>
        <v>29222886856</v>
      </c>
      <c r="H10" s="82">
        <f>H9</f>
        <v>6613105800</v>
      </c>
      <c r="I10" s="83">
        <f aca="true" t="shared" si="1" ref="I10:I45">$G10+$H10</f>
        <v>35835992656</v>
      </c>
      <c r="J10" s="81">
        <f>J9</f>
        <v>6262828128</v>
      </c>
      <c r="K10" s="82">
        <f>K9</f>
        <v>568959096</v>
      </c>
      <c r="L10" s="82">
        <f aca="true" t="shared" si="2" ref="L10:L45">$J10+$K10</f>
        <v>6831787224</v>
      </c>
      <c r="M10" s="44">
        <f aca="true" t="shared" si="3" ref="M10:M45">IF($F10=0,0,$L10/$F10)</f>
        <v>0.19716827099220882</v>
      </c>
      <c r="N10" s="111">
        <f>N9</f>
        <v>6638333775</v>
      </c>
      <c r="O10" s="112">
        <f>O9</f>
        <v>1218598251</v>
      </c>
      <c r="P10" s="113">
        <f aca="true" t="shared" si="4" ref="P10:P45">$N10+$O10</f>
        <v>7856932026</v>
      </c>
      <c r="Q10" s="44">
        <f aca="true" t="shared" si="5" ref="Q10:Q45">IF($F10=0,0,$P10/$F10)</f>
        <v>0.22675438389351868</v>
      </c>
      <c r="R10" s="111">
        <f>R9</f>
        <v>0</v>
      </c>
      <c r="S10" s="113">
        <f>S9</f>
        <v>0</v>
      </c>
      <c r="T10" s="113">
        <f aca="true" t="shared" si="6" ref="T10:T45">$R10+$S10</f>
        <v>0</v>
      </c>
      <c r="U10" s="44">
        <f aca="true" t="shared" si="7" ref="U10:U45">IF($I10=0,0,$T10/$I10)</f>
        <v>0</v>
      </c>
      <c r="V10" s="111">
        <f>V9</f>
        <v>0</v>
      </c>
      <c r="W10" s="113">
        <f>W9</f>
        <v>0</v>
      </c>
      <c r="X10" s="113">
        <f aca="true" t="shared" si="8" ref="X10:X45">$V10+$W10</f>
        <v>0</v>
      </c>
      <c r="Y10" s="44">
        <f aca="true" t="shared" si="9" ref="Y10:Y45">IF($I10=0,0,$X10/$I10)</f>
        <v>0</v>
      </c>
      <c r="Z10" s="81">
        <f aca="true" t="shared" si="10" ref="Z10:Z45">$J10+$N10</f>
        <v>12901161903</v>
      </c>
      <c r="AA10" s="82">
        <f aca="true" t="shared" si="11" ref="AA10:AA45">$K10+$O10</f>
        <v>1787557347</v>
      </c>
      <c r="AB10" s="82">
        <f aca="true" t="shared" si="12" ref="AB10:AB45">$Z10+$AA10</f>
        <v>14688719250</v>
      </c>
      <c r="AC10" s="44">
        <f aca="true" t="shared" si="13" ref="AC10:AC45">IF($F10=0,0,$AB10/$F10)</f>
        <v>0.4239226548857275</v>
      </c>
      <c r="AD10" s="81">
        <f>AD9</f>
        <v>6540734683</v>
      </c>
      <c r="AE10" s="82">
        <f>AE9</f>
        <v>1117122175</v>
      </c>
      <c r="AF10" s="82">
        <f aca="true" t="shared" si="14" ref="AF10:AF45">$AD10+$AE10</f>
        <v>7657856858</v>
      </c>
      <c r="AG10" s="44">
        <f aca="true" t="shared" si="15" ref="AG10:AG45">IF($AI10=0,0,$AK10/$AI10)</f>
        <v>0.4444241787050156</v>
      </c>
      <c r="AH10" s="44">
        <f aca="true" t="shared" si="16" ref="AH10:AH45">IF($AF10=0,0,(($P10/$AF10)-1))</f>
        <v>0.025996198635135137</v>
      </c>
      <c r="AI10" s="63">
        <f>AI9</f>
        <v>31594674682</v>
      </c>
      <c r="AJ10" s="63">
        <f>AJ9</f>
        <v>31398533853</v>
      </c>
      <c r="AK10" s="63">
        <f>AK9</f>
        <v>14041437347</v>
      </c>
      <c r="AL10" s="63"/>
    </row>
    <row r="11" spans="1:38" s="13" customFormat="1" ht="12.75">
      <c r="A11" s="29" t="s">
        <v>97</v>
      </c>
      <c r="B11" s="60" t="s">
        <v>596</v>
      </c>
      <c r="C11" s="39" t="s">
        <v>597</v>
      </c>
      <c r="D11" s="77">
        <v>226757050</v>
      </c>
      <c r="E11" s="78">
        <v>27679975</v>
      </c>
      <c r="F11" s="79">
        <f t="shared" si="0"/>
        <v>254437025</v>
      </c>
      <c r="G11" s="77">
        <v>232012892</v>
      </c>
      <c r="H11" s="78">
        <v>38948326</v>
      </c>
      <c r="I11" s="80">
        <f t="shared" si="1"/>
        <v>270961218</v>
      </c>
      <c r="J11" s="77">
        <v>47672576</v>
      </c>
      <c r="K11" s="78">
        <v>3640913</v>
      </c>
      <c r="L11" s="78">
        <f t="shared" si="2"/>
        <v>51313489</v>
      </c>
      <c r="M11" s="40">
        <f t="shared" si="3"/>
        <v>0.20167461476960752</v>
      </c>
      <c r="N11" s="105">
        <v>50192764</v>
      </c>
      <c r="O11" s="106">
        <v>3465291</v>
      </c>
      <c r="P11" s="107">
        <f t="shared" si="4"/>
        <v>53658055</v>
      </c>
      <c r="Q11" s="40">
        <f t="shared" si="5"/>
        <v>0.21088933499360007</v>
      </c>
      <c r="R11" s="105">
        <v>0</v>
      </c>
      <c r="S11" s="107">
        <v>0</v>
      </c>
      <c r="T11" s="107">
        <f t="shared" si="6"/>
        <v>0</v>
      </c>
      <c r="U11" s="40">
        <f t="shared" si="7"/>
        <v>0</v>
      </c>
      <c r="V11" s="105">
        <v>0</v>
      </c>
      <c r="W11" s="107">
        <v>0</v>
      </c>
      <c r="X11" s="107">
        <f t="shared" si="8"/>
        <v>0</v>
      </c>
      <c r="Y11" s="40">
        <f t="shared" si="9"/>
        <v>0</v>
      </c>
      <c r="Z11" s="77">
        <f t="shared" si="10"/>
        <v>97865340</v>
      </c>
      <c r="AA11" s="78">
        <f t="shared" si="11"/>
        <v>7106204</v>
      </c>
      <c r="AB11" s="78">
        <f t="shared" si="12"/>
        <v>104971544</v>
      </c>
      <c r="AC11" s="40">
        <f t="shared" si="13"/>
        <v>0.4125639497632076</v>
      </c>
      <c r="AD11" s="77">
        <v>43372571</v>
      </c>
      <c r="AE11" s="78">
        <v>8413163</v>
      </c>
      <c r="AF11" s="78">
        <f t="shared" si="14"/>
        <v>51785734</v>
      </c>
      <c r="AG11" s="40">
        <f t="shared" si="15"/>
        <v>0.3698906522981782</v>
      </c>
      <c r="AH11" s="40">
        <f t="shared" si="16"/>
        <v>0.03615515037403938</v>
      </c>
      <c r="AI11" s="12">
        <v>271906309</v>
      </c>
      <c r="AJ11" s="12">
        <v>251919089</v>
      </c>
      <c r="AK11" s="12">
        <v>100575602</v>
      </c>
      <c r="AL11" s="12"/>
    </row>
    <row r="12" spans="1:38" s="13" customFormat="1" ht="12.75">
      <c r="A12" s="29" t="s">
        <v>97</v>
      </c>
      <c r="B12" s="60" t="s">
        <v>598</v>
      </c>
      <c r="C12" s="39" t="s">
        <v>599</v>
      </c>
      <c r="D12" s="77">
        <v>187401628</v>
      </c>
      <c r="E12" s="78">
        <v>50183781</v>
      </c>
      <c r="F12" s="79">
        <f t="shared" si="0"/>
        <v>237585409</v>
      </c>
      <c r="G12" s="77">
        <v>187401628</v>
      </c>
      <c r="H12" s="78">
        <v>50183781</v>
      </c>
      <c r="I12" s="80">
        <f t="shared" si="1"/>
        <v>237585409</v>
      </c>
      <c r="J12" s="77">
        <v>33997139</v>
      </c>
      <c r="K12" s="78">
        <v>5627937</v>
      </c>
      <c r="L12" s="78">
        <f t="shared" si="2"/>
        <v>39625076</v>
      </c>
      <c r="M12" s="40">
        <f t="shared" si="3"/>
        <v>0.16678244748607438</v>
      </c>
      <c r="N12" s="105">
        <v>51113972</v>
      </c>
      <c r="O12" s="106">
        <v>4437098</v>
      </c>
      <c r="P12" s="107">
        <f t="shared" si="4"/>
        <v>55551070</v>
      </c>
      <c r="Q12" s="40">
        <f t="shared" si="5"/>
        <v>0.23381515823642182</v>
      </c>
      <c r="R12" s="105">
        <v>0</v>
      </c>
      <c r="S12" s="107">
        <v>0</v>
      </c>
      <c r="T12" s="107">
        <f t="shared" si="6"/>
        <v>0</v>
      </c>
      <c r="U12" s="40">
        <f t="shared" si="7"/>
        <v>0</v>
      </c>
      <c r="V12" s="105">
        <v>0</v>
      </c>
      <c r="W12" s="107">
        <v>0</v>
      </c>
      <c r="X12" s="107">
        <f t="shared" si="8"/>
        <v>0</v>
      </c>
      <c r="Y12" s="40">
        <f t="shared" si="9"/>
        <v>0</v>
      </c>
      <c r="Z12" s="77">
        <f t="shared" si="10"/>
        <v>85111111</v>
      </c>
      <c r="AA12" s="78">
        <f t="shared" si="11"/>
        <v>10065035</v>
      </c>
      <c r="AB12" s="78">
        <f t="shared" si="12"/>
        <v>95176146</v>
      </c>
      <c r="AC12" s="40">
        <f t="shared" si="13"/>
        <v>0.4005976057224962</v>
      </c>
      <c r="AD12" s="77">
        <v>43923696</v>
      </c>
      <c r="AE12" s="78">
        <v>5812223</v>
      </c>
      <c r="AF12" s="78">
        <f t="shared" si="14"/>
        <v>49735919</v>
      </c>
      <c r="AG12" s="40">
        <f t="shared" si="15"/>
        <v>0.39726914924360685</v>
      </c>
      <c r="AH12" s="40">
        <f t="shared" si="16"/>
        <v>0.11692054991484113</v>
      </c>
      <c r="AI12" s="12">
        <v>248105100</v>
      </c>
      <c r="AJ12" s="12">
        <v>236687000</v>
      </c>
      <c r="AK12" s="12">
        <v>98564502</v>
      </c>
      <c r="AL12" s="12"/>
    </row>
    <row r="13" spans="1:38" s="13" customFormat="1" ht="12.75">
      <c r="A13" s="29" t="s">
        <v>97</v>
      </c>
      <c r="B13" s="60" t="s">
        <v>600</v>
      </c>
      <c r="C13" s="39" t="s">
        <v>601</v>
      </c>
      <c r="D13" s="77">
        <v>231555875</v>
      </c>
      <c r="E13" s="78">
        <v>49649000</v>
      </c>
      <c r="F13" s="79">
        <f t="shared" si="0"/>
        <v>281204875</v>
      </c>
      <c r="G13" s="77">
        <v>231555875</v>
      </c>
      <c r="H13" s="78">
        <v>49649000</v>
      </c>
      <c r="I13" s="80">
        <f t="shared" si="1"/>
        <v>281204875</v>
      </c>
      <c r="J13" s="77">
        <v>56555094</v>
      </c>
      <c r="K13" s="78">
        <v>2283389</v>
      </c>
      <c r="L13" s="78">
        <f t="shared" si="2"/>
        <v>58838483</v>
      </c>
      <c r="M13" s="40">
        <f t="shared" si="3"/>
        <v>0.20923706603592843</v>
      </c>
      <c r="N13" s="105">
        <v>57554081</v>
      </c>
      <c r="O13" s="106">
        <v>3774903</v>
      </c>
      <c r="P13" s="107">
        <f t="shared" si="4"/>
        <v>61328984</v>
      </c>
      <c r="Q13" s="40">
        <f t="shared" si="5"/>
        <v>0.21809360168453695</v>
      </c>
      <c r="R13" s="105">
        <v>0</v>
      </c>
      <c r="S13" s="107">
        <v>0</v>
      </c>
      <c r="T13" s="107">
        <f t="shared" si="6"/>
        <v>0</v>
      </c>
      <c r="U13" s="40">
        <f t="shared" si="7"/>
        <v>0</v>
      </c>
      <c r="V13" s="105">
        <v>0</v>
      </c>
      <c r="W13" s="107">
        <v>0</v>
      </c>
      <c r="X13" s="107">
        <f t="shared" si="8"/>
        <v>0</v>
      </c>
      <c r="Y13" s="40">
        <f t="shared" si="9"/>
        <v>0</v>
      </c>
      <c r="Z13" s="77">
        <f t="shared" si="10"/>
        <v>114109175</v>
      </c>
      <c r="AA13" s="78">
        <f t="shared" si="11"/>
        <v>6058292</v>
      </c>
      <c r="AB13" s="78">
        <f t="shared" si="12"/>
        <v>120167467</v>
      </c>
      <c r="AC13" s="40">
        <f t="shared" si="13"/>
        <v>0.42733066772046535</v>
      </c>
      <c r="AD13" s="77">
        <v>53478776</v>
      </c>
      <c r="AE13" s="78">
        <v>6735353</v>
      </c>
      <c r="AF13" s="78">
        <f t="shared" si="14"/>
        <v>60214129</v>
      </c>
      <c r="AG13" s="40">
        <f t="shared" si="15"/>
        <v>0.4810100335145048</v>
      </c>
      <c r="AH13" s="40">
        <f t="shared" si="16"/>
        <v>0.01851484059497066</v>
      </c>
      <c r="AI13" s="12">
        <v>233047752</v>
      </c>
      <c r="AJ13" s="12">
        <v>243285999</v>
      </c>
      <c r="AK13" s="12">
        <v>112098307</v>
      </c>
      <c r="AL13" s="12"/>
    </row>
    <row r="14" spans="1:38" s="13" customFormat="1" ht="12.75">
      <c r="A14" s="29" t="s">
        <v>97</v>
      </c>
      <c r="B14" s="60" t="s">
        <v>602</v>
      </c>
      <c r="C14" s="39" t="s">
        <v>603</v>
      </c>
      <c r="D14" s="77">
        <v>829581356</v>
      </c>
      <c r="E14" s="78">
        <v>211181506</v>
      </c>
      <c r="F14" s="79">
        <f t="shared" si="0"/>
        <v>1040762862</v>
      </c>
      <c r="G14" s="77">
        <v>830952952</v>
      </c>
      <c r="H14" s="78">
        <v>265373221</v>
      </c>
      <c r="I14" s="80">
        <f t="shared" si="1"/>
        <v>1096326173</v>
      </c>
      <c r="J14" s="77">
        <v>135848937</v>
      </c>
      <c r="K14" s="78">
        <v>30635882</v>
      </c>
      <c r="L14" s="78">
        <f t="shared" si="2"/>
        <v>166484819</v>
      </c>
      <c r="M14" s="40">
        <f t="shared" si="3"/>
        <v>0.15996421959184012</v>
      </c>
      <c r="N14" s="105">
        <v>202252994</v>
      </c>
      <c r="O14" s="106">
        <v>55511169</v>
      </c>
      <c r="P14" s="107">
        <f t="shared" si="4"/>
        <v>257764163</v>
      </c>
      <c r="Q14" s="40">
        <f t="shared" si="5"/>
        <v>0.2476684866566655</v>
      </c>
      <c r="R14" s="105">
        <v>0</v>
      </c>
      <c r="S14" s="107">
        <v>0</v>
      </c>
      <c r="T14" s="107">
        <f t="shared" si="6"/>
        <v>0</v>
      </c>
      <c r="U14" s="40">
        <f t="shared" si="7"/>
        <v>0</v>
      </c>
      <c r="V14" s="105">
        <v>0</v>
      </c>
      <c r="W14" s="107">
        <v>0</v>
      </c>
      <c r="X14" s="107">
        <f t="shared" si="8"/>
        <v>0</v>
      </c>
      <c r="Y14" s="40">
        <f t="shared" si="9"/>
        <v>0</v>
      </c>
      <c r="Z14" s="77">
        <f t="shared" si="10"/>
        <v>338101931</v>
      </c>
      <c r="AA14" s="78">
        <f t="shared" si="11"/>
        <v>86147051</v>
      </c>
      <c r="AB14" s="78">
        <f t="shared" si="12"/>
        <v>424248982</v>
      </c>
      <c r="AC14" s="40">
        <f t="shared" si="13"/>
        <v>0.4076327062485056</v>
      </c>
      <c r="AD14" s="77">
        <v>181949114</v>
      </c>
      <c r="AE14" s="78">
        <v>44294984</v>
      </c>
      <c r="AF14" s="78">
        <f t="shared" si="14"/>
        <v>226244098</v>
      </c>
      <c r="AG14" s="40">
        <f t="shared" si="15"/>
        <v>0.4270983064444644</v>
      </c>
      <c r="AH14" s="40">
        <f t="shared" si="16"/>
        <v>0.13931883871728656</v>
      </c>
      <c r="AI14" s="12">
        <v>946486942</v>
      </c>
      <c r="AJ14" s="12">
        <v>960810043</v>
      </c>
      <c r="AK14" s="12">
        <v>404242970</v>
      </c>
      <c r="AL14" s="12"/>
    </row>
    <row r="15" spans="1:38" s="13" customFormat="1" ht="12.75">
      <c r="A15" s="29" t="s">
        <v>97</v>
      </c>
      <c r="B15" s="60" t="s">
        <v>604</v>
      </c>
      <c r="C15" s="39" t="s">
        <v>605</v>
      </c>
      <c r="D15" s="77">
        <v>496231646</v>
      </c>
      <c r="E15" s="78">
        <v>81073972</v>
      </c>
      <c r="F15" s="79">
        <f t="shared" si="0"/>
        <v>577305618</v>
      </c>
      <c r="G15" s="77">
        <v>496231646</v>
      </c>
      <c r="H15" s="78">
        <v>81073972</v>
      </c>
      <c r="I15" s="80">
        <f t="shared" si="1"/>
        <v>577305618</v>
      </c>
      <c r="J15" s="77">
        <v>104670156</v>
      </c>
      <c r="K15" s="78">
        <v>7544385</v>
      </c>
      <c r="L15" s="78">
        <f t="shared" si="2"/>
        <v>112214541</v>
      </c>
      <c r="M15" s="40">
        <f t="shared" si="3"/>
        <v>0.19437631906086872</v>
      </c>
      <c r="N15" s="105">
        <v>122691810</v>
      </c>
      <c r="O15" s="106">
        <v>24333360</v>
      </c>
      <c r="P15" s="107">
        <f t="shared" si="4"/>
        <v>147025170</v>
      </c>
      <c r="Q15" s="40">
        <f t="shared" si="5"/>
        <v>0.25467476050094495</v>
      </c>
      <c r="R15" s="105">
        <v>0</v>
      </c>
      <c r="S15" s="107">
        <v>0</v>
      </c>
      <c r="T15" s="107">
        <f t="shared" si="6"/>
        <v>0</v>
      </c>
      <c r="U15" s="40">
        <f t="shared" si="7"/>
        <v>0</v>
      </c>
      <c r="V15" s="105">
        <v>0</v>
      </c>
      <c r="W15" s="107">
        <v>0</v>
      </c>
      <c r="X15" s="107">
        <f t="shared" si="8"/>
        <v>0</v>
      </c>
      <c r="Y15" s="40">
        <f t="shared" si="9"/>
        <v>0</v>
      </c>
      <c r="Z15" s="77">
        <f t="shared" si="10"/>
        <v>227361966</v>
      </c>
      <c r="AA15" s="78">
        <f t="shared" si="11"/>
        <v>31877745</v>
      </c>
      <c r="AB15" s="78">
        <f t="shared" si="12"/>
        <v>259239711</v>
      </c>
      <c r="AC15" s="40">
        <f t="shared" si="13"/>
        <v>0.44905107956181367</v>
      </c>
      <c r="AD15" s="77">
        <v>109651244</v>
      </c>
      <c r="AE15" s="78">
        <v>23873963</v>
      </c>
      <c r="AF15" s="78">
        <f t="shared" si="14"/>
        <v>133525207</v>
      </c>
      <c r="AG15" s="40">
        <f t="shared" si="15"/>
        <v>0.420558716393721</v>
      </c>
      <c r="AH15" s="40">
        <f t="shared" si="16"/>
        <v>0.10110422820763731</v>
      </c>
      <c r="AI15" s="12">
        <v>553587694</v>
      </c>
      <c r="AJ15" s="12">
        <v>575941195</v>
      </c>
      <c r="AK15" s="12">
        <v>232816130</v>
      </c>
      <c r="AL15" s="12"/>
    </row>
    <row r="16" spans="1:38" s="13" customFormat="1" ht="12.75">
      <c r="A16" s="29" t="s">
        <v>116</v>
      </c>
      <c r="B16" s="60" t="s">
        <v>606</v>
      </c>
      <c r="C16" s="39" t="s">
        <v>607</v>
      </c>
      <c r="D16" s="77">
        <v>284673250</v>
      </c>
      <c r="E16" s="78">
        <v>47993000</v>
      </c>
      <c r="F16" s="79">
        <f t="shared" si="0"/>
        <v>332666250</v>
      </c>
      <c r="G16" s="77">
        <v>295688090</v>
      </c>
      <c r="H16" s="78">
        <v>42907000</v>
      </c>
      <c r="I16" s="80">
        <f t="shared" si="1"/>
        <v>338595090</v>
      </c>
      <c r="J16" s="77">
        <v>57107417</v>
      </c>
      <c r="K16" s="78">
        <v>719409</v>
      </c>
      <c r="L16" s="78">
        <f t="shared" si="2"/>
        <v>57826826</v>
      </c>
      <c r="M16" s="40">
        <f t="shared" si="3"/>
        <v>0.17382835198941882</v>
      </c>
      <c r="N16" s="105">
        <v>84026797</v>
      </c>
      <c r="O16" s="106">
        <v>2354820</v>
      </c>
      <c r="P16" s="107">
        <f t="shared" si="4"/>
        <v>86381617</v>
      </c>
      <c r="Q16" s="40">
        <f t="shared" si="5"/>
        <v>0.2596645045898104</v>
      </c>
      <c r="R16" s="105">
        <v>0</v>
      </c>
      <c r="S16" s="107">
        <v>0</v>
      </c>
      <c r="T16" s="107">
        <f t="shared" si="6"/>
        <v>0</v>
      </c>
      <c r="U16" s="40">
        <f t="shared" si="7"/>
        <v>0</v>
      </c>
      <c r="V16" s="105">
        <v>0</v>
      </c>
      <c r="W16" s="107">
        <v>0</v>
      </c>
      <c r="X16" s="107">
        <f t="shared" si="8"/>
        <v>0</v>
      </c>
      <c r="Y16" s="40">
        <f t="shared" si="9"/>
        <v>0</v>
      </c>
      <c r="Z16" s="77">
        <f t="shared" si="10"/>
        <v>141134214</v>
      </c>
      <c r="AA16" s="78">
        <f t="shared" si="11"/>
        <v>3074229</v>
      </c>
      <c r="AB16" s="78">
        <f t="shared" si="12"/>
        <v>144208443</v>
      </c>
      <c r="AC16" s="40">
        <f t="shared" si="13"/>
        <v>0.4334928565792292</v>
      </c>
      <c r="AD16" s="77">
        <v>64432499</v>
      </c>
      <c r="AE16" s="78">
        <v>2451974</v>
      </c>
      <c r="AF16" s="78">
        <f t="shared" si="14"/>
        <v>66884473</v>
      </c>
      <c r="AG16" s="40">
        <f t="shared" si="15"/>
        <v>0.4371586172600071</v>
      </c>
      <c r="AH16" s="40">
        <f t="shared" si="16"/>
        <v>0.2915047861706259</v>
      </c>
      <c r="AI16" s="12">
        <v>286105560</v>
      </c>
      <c r="AJ16" s="12">
        <v>277520560</v>
      </c>
      <c r="AK16" s="12">
        <v>125073511</v>
      </c>
      <c r="AL16" s="12"/>
    </row>
    <row r="17" spans="1:38" s="57" customFormat="1" ht="12.75">
      <c r="A17" s="61"/>
      <c r="B17" s="62" t="s">
        <v>608</v>
      </c>
      <c r="C17" s="32"/>
      <c r="D17" s="81">
        <f>SUM(D11:D16)</f>
        <v>2256200805</v>
      </c>
      <c r="E17" s="82">
        <f>SUM(E11:E16)</f>
        <v>467761234</v>
      </c>
      <c r="F17" s="90">
        <f t="shared" si="0"/>
        <v>2723962039</v>
      </c>
      <c r="G17" s="81">
        <f>SUM(G11:G16)</f>
        <v>2273843083</v>
      </c>
      <c r="H17" s="82">
        <f>SUM(H11:H16)</f>
        <v>528135300</v>
      </c>
      <c r="I17" s="83">
        <f t="shared" si="1"/>
        <v>2801978383</v>
      </c>
      <c r="J17" s="81">
        <f>SUM(J11:J16)</f>
        <v>435851319</v>
      </c>
      <c r="K17" s="82">
        <f>SUM(K11:K16)</f>
        <v>50451915</v>
      </c>
      <c r="L17" s="82">
        <f t="shared" si="2"/>
        <v>486303234</v>
      </c>
      <c r="M17" s="44">
        <f t="shared" si="3"/>
        <v>0.17852790422091488</v>
      </c>
      <c r="N17" s="111">
        <f>SUM(N11:N16)</f>
        <v>567832418</v>
      </c>
      <c r="O17" s="112">
        <f>SUM(O11:O16)</f>
        <v>93876641</v>
      </c>
      <c r="P17" s="113">
        <f t="shared" si="4"/>
        <v>661709059</v>
      </c>
      <c r="Q17" s="44">
        <f t="shared" si="5"/>
        <v>0.24292154205016805</v>
      </c>
      <c r="R17" s="111">
        <f>SUM(R11:R16)</f>
        <v>0</v>
      </c>
      <c r="S17" s="113">
        <f>SUM(S11:S16)</f>
        <v>0</v>
      </c>
      <c r="T17" s="113">
        <f t="shared" si="6"/>
        <v>0</v>
      </c>
      <c r="U17" s="44">
        <f t="shared" si="7"/>
        <v>0</v>
      </c>
      <c r="V17" s="111">
        <f>SUM(V11:V16)</f>
        <v>0</v>
      </c>
      <c r="W17" s="113">
        <f>SUM(W11:W16)</f>
        <v>0</v>
      </c>
      <c r="X17" s="113">
        <f t="shared" si="8"/>
        <v>0</v>
      </c>
      <c r="Y17" s="44">
        <f t="shared" si="9"/>
        <v>0</v>
      </c>
      <c r="Z17" s="81">
        <f t="shared" si="10"/>
        <v>1003683737</v>
      </c>
      <c r="AA17" s="82">
        <f t="shared" si="11"/>
        <v>144328556</v>
      </c>
      <c r="AB17" s="82">
        <f t="shared" si="12"/>
        <v>1148012293</v>
      </c>
      <c r="AC17" s="44">
        <f t="shared" si="13"/>
        <v>0.42144944627108294</v>
      </c>
      <c r="AD17" s="81">
        <f>SUM(AD11:AD16)</f>
        <v>496807900</v>
      </c>
      <c r="AE17" s="82">
        <f>SUM(AE11:AE16)</f>
        <v>91581660</v>
      </c>
      <c r="AF17" s="82">
        <f t="shared" si="14"/>
        <v>588389560</v>
      </c>
      <c r="AG17" s="44">
        <f t="shared" si="15"/>
        <v>0.422713604781292</v>
      </c>
      <c r="AH17" s="44">
        <f t="shared" si="16"/>
        <v>0.1246104689552956</v>
      </c>
      <c r="AI17" s="63">
        <f>SUM(AI11:AI16)</f>
        <v>2539239357</v>
      </c>
      <c r="AJ17" s="63">
        <f>SUM(AJ11:AJ16)</f>
        <v>2546163886</v>
      </c>
      <c r="AK17" s="63">
        <f>SUM(AK11:AK16)</f>
        <v>1073371022</v>
      </c>
      <c r="AL17" s="63"/>
    </row>
    <row r="18" spans="1:38" s="13" customFormat="1" ht="12.75">
      <c r="A18" s="29" t="s">
        <v>97</v>
      </c>
      <c r="B18" s="60" t="s">
        <v>609</v>
      </c>
      <c r="C18" s="39" t="s">
        <v>610</v>
      </c>
      <c r="D18" s="77">
        <v>396566808</v>
      </c>
      <c r="E18" s="78">
        <v>62921517</v>
      </c>
      <c r="F18" s="79">
        <f t="shared" si="0"/>
        <v>459488325</v>
      </c>
      <c r="G18" s="77">
        <v>396566808</v>
      </c>
      <c r="H18" s="78">
        <v>62921517</v>
      </c>
      <c r="I18" s="80">
        <f t="shared" si="1"/>
        <v>459488325</v>
      </c>
      <c r="J18" s="77">
        <v>77021383</v>
      </c>
      <c r="K18" s="78">
        <v>2937924</v>
      </c>
      <c r="L18" s="78">
        <f t="shared" si="2"/>
        <v>79959307</v>
      </c>
      <c r="M18" s="40">
        <f t="shared" si="3"/>
        <v>0.17401814725107542</v>
      </c>
      <c r="N18" s="105">
        <v>81872807</v>
      </c>
      <c r="O18" s="106">
        <v>10724233</v>
      </c>
      <c r="P18" s="107">
        <f t="shared" si="4"/>
        <v>92597040</v>
      </c>
      <c r="Q18" s="40">
        <f t="shared" si="5"/>
        <v>0.20152207349337983</v>
      </c>
      <c r="R18" s="105">
        <v>0</v>
      </c>
      <c r="S18" s="107">
        <v>0</v>
      </c>
      <c r="T18" s="107">
        <f t="shared" si="6"/>
        <v>0</v>
      </c>
      <c r="U18" s="40">
        <f t="shared" si="7"/>
        <v>0</v>
      </c>
      <c r="V18" s="105">
        <v>0</v>
      </c>
      <c r="W18" s="107">
        <v>0</v>
      </c>
      <c r="X18" s="107">
        <f t="shared" si="8"/>
        <v>0</v>
      </c>
      <c r="Y18" s="40">
        <f t="shared" si="9"/>
        <v>0</v>
      </c>
      <c r="Z18" s="77">
        <f t="shared" si="10"/>
        <v>158894190</v>
      </c>
      <c r="AA18" s="78">
        <f t="shared" si="11"/>
        <v>13662157</v>
      </c>
      <c r="AB18" s="78">
        <f t="shared" si="12"/>
        <v>172556347</v>
      </c>
      <c r="AC18" s="40">
        <f t="shared" si="13"/>
        <v>0.37554022074445526</v>
      </c>
      <c r="AD18" s="77">
        <v>82625133</v>
      </c>
      <c r="AE18" s="78">
        <v>9307355</v>
      </c>
      <c r="AF18" s="78">
        <f t="shared" si="14"/>
        <v>91932488</v>
      </c>
      <c r="AG18" s="40">
        <f t="shared" si="15"/>
        <v>0.36872299369979705</v>
      </c>
      <c r="AH18" s="40">
        <f t="shared" si="16"/>
        <v>0.007228695909981209</v>
      </c>
      <c r="AI18" s="12">
        <v>453432853</v>
      </c>
      <c r="AJ18" s="12">
        <v>463848854</v>
      </c>
      <c r="AK18" s="12">
        <v>167191119</v>
      </c>
      <c r="AL18" s="12"/>
    </row>
    <row r="19" spans="1:38" s="13" customFormat="1" ht="12.75">
      <c r="A19" s="29" t="s">
        <v>97</v>
      </c>
      <c r="B19" s="60" t="s">
        <v>59</v>
      </c>
      <c r="C19" s="39" t="s">
        <v>60</v>
      </c>
      <c r="D19" s="77">
        <v>1559513886</v>
      </c>
      <c r="E19" s="78">
        <v>284821140</v>
      </c>
      <c r="F19" s="79">
        <f t="shared" si="0"/>
        <v>1844335026</v>
      </c>
      <c r="G19" s="77">
        <v>1559513890</v>
      </c>
      <c r="H19" s="78">
        <v>338998458</v>
      </c>
      <c r="I19" s="80">
        <f t="shared" si="1"/>
        <v>1898512348</v>
      </c>
      <c r="J19" s="77">
        <v>290816965</v>
      </c>
      <c r="K19" s="78">
        <v>21973089</v>
      </c>
      <c r="L19" s="78">
        <f t="shared" si="2"/>
        <v>312790054</v>
      </c>
      <c r="M19" s="40">
        <f t="shared" si="3"/>
        <v>0.16959502996501677</v>
      </c>
      <c r="N19" s="105">
        <v>325400206</v>
      </c>
      <c r="O19" s="106">
        <v>49476006</v>
      </c>
      <c r="P19" s="107">
        <f t="shared" si="4"/>
        <v>374876212</v>
      </c>
      <c r="Q19" s="40">
        <f t="shared" si="5"/>
        <v>0.2032581969735904</v>
      </c>
      <c r="R19" s="105">
        <v>0</v>
      </c>
      <c r="S19" s="107">
        <v>0</v>
      </c>
      <c r="T19" s="107">
        <f t="shared" si="6"/>
        <v>0</v>
      </c>
      <c r="U19" s="40">
        <f t="shared" si="7"/>
        <v>0</v>
      </c>
      <c r="V19" s="105">
        <v>0</v>
      </c>
      <c r="W19" s="107">
        <v>0</v>
      </c>
      <c r="X19" s="107">
        <f t="shared" si="8"/>
        <v>0</v>
      </c>
      <c r="Y19" s="40">
        <f t="shared" si="9"/>
        <v>0</v>
      </c>
      <c r="Z19" s="77">
        <f t="shared" si="10"/>
        <v>616217171</v>
      </c>
      <c r="AA19" s="78">
        <f t="shared" si="11"/>
        <v>71449095</v>
      </c>
      <c r="AB19" s="78">
        <f t="shared" si="12"/>
        <v>687666266</v>
      </c>
      <c r="AC19" s="40">
        <f t="shared" si="13"/>
        <v>0.3728532269386072</v>
      </c>
      <c r="AD19" s="77">
        <v>368927879</v>
      </c>
      <c r="AE19" s="78">
        <v>58363295</v>
      </c>
      <c r="AF19" s="78">
        <f t="shared" si="14"/>
        <v>427291174</v>
      </c>
      <c r="AG19" s="40">
        <f t="shared" si="15"/>
        <v>0.45063250697318097</v>
      </c>
      <c r="AH19" s="40">
        <f t="shared" si="16"/>
        <v>-0.12266801934925997</v>
      </c>
      <c r="AI19" s="12">
        <v>1638755688</v>
      </c>
      <c r="AJ19" s="12">
        <v>1699071047</v>
      </c>
      <c r="AK19" s="12">
        <v>738476584</v>
      </c>
      <c r="AL19" s="12"/>
    </row>
    <row r="20" spans="1:38" s="13" customFormat="1" ht="12.75">
      <c r="A20" s="29" t="s">
        <v>97</v>
      </c>
      <c r="B20" s="60" t="s">
        <v>87</v>
      </c>
      <c r="C20" s="39" t="s">
        <v>88</v>
      </c>
      <c r="D20" s="77">
        <v>1121211728</v>
      </c>
      <c r="E20" s="78">
        <v>294188484</v>
      </c>
      <c r="F20" s="79">
        <f t="shared" si="0"/>
        <v>1415400212</v>
      </c>
      <c r="G20" s="77">
        <v>1121211728</v>
      </c>
      <c r="H20" s="78">
        <v>302703944</v>
      </c>
      <c r="I20" s="80">
        <f t="shared" si="1"/>
        <v>1423915672</v>
      </c>
      <c r="J20" s="77">
        <v>176693740</v>
      </c>
      <c r="K20" s="78">
        <v>11190429</v>
      </c>
      <c r="L20" s="78">
        <f t="shared" si="2"/>
        <v>187884169</v>
      </c>
      <c r="M20" s="40">
        <f t="shared" si="3"/>
        <v>0.1327427870980141</v>
      </c>
      <c r="N20" s="105">
        <v>286675714</v>
      </c>
      <c r="O20" s="106">
        <v>32371704</v>
      </c>
      <c r="P20" s="107">
        <f t="shared" si="4"/>
        <v>319047418</v>
      </c>
      <c r="Q20" s="40">
        <f t="shared" si="5"/>
        <v>0.22541145274323302</v>
      </c>
      <c r="R20" s="105">
        <v>0</v>
      </c>
      <c r="S20" s="107">
        <v>0</v>
      </c>
      <c r="T20" s="107">
        <f t="shared" si="6"/>
        <v>0</v>
      </c>
      <c r="U20" s="40">
        <f t="shared" si="7"/>
        <v>0</v>
      </c>
      <c r="V20" s="105">
        <v>0</v>
      </c>
      <c r="W20" s="107">
        <v>0</v>
      </c>
      <c r="X20" s="107">
        <f t="shared" si="8"/>
        <v>0</v>
      </c>
      <c r="Y20" s="40">
        <f t="shared" si="9"/>
        <v>0</v>
      </c>
      <c r="Z20" s="77">
        <f t="shared" si="10"/>
        <v>463369454</v>
      </c>
      <c r="AA20" s="78">
        <f t="shared" si="11"/>
        <v>43562133</v>
      </c>
      <c r="AB20" s="78">
        <f t="shared" si="12"/>
        <v>506931587</v>
      </c>
      <c r="AC20" s="40">
        <f t="shared" si="13"/>
        <v>0.3581542398412471</v>
      </c>
      <c r="AD20" s="77">
        <v>203973684</v>
      </c>
      <c r="AE20" s="78">
        <v>24566288</v>
      </c>
      <c r="AF20" s="78">
        <f t="shared" si="14"/>
        <v>228539972</v>
      </c>
      <c r="AG20" s="40">
        <f t="shared" si="15"/>
        <v>0.3397371083534161</v>
      </c>
      <c r="AH20" s="40">
        <f t="shared" si="16"/>
        <v>0.39602457814250536</v>
      </c>
      <c r="AI20" s="12">
        <v>1201026370</v>
      </c>
      <c r="AJ20" s="12">
        <v>1242708879</v>
      </c>
      <c r="AK20" s="12">
        <v>408033226</v>
      </c>
      <c r="AL20" s="12"/>
    </row>
    <row r="21" spans="1:38" s="13" customFormat="1" ht="12.75">
      <c r="A21" s="29" t="s">
        <v>97</v>
      </c>
      <c r="B21" s="60" t="s">
        <v>611</v>
      </c>
      <c r="C21" s="39" t="s">
        <v>612</v>
      </c>
      <c r="D21" s="77">
        <v>753803655</v>
      </c>
      <c r="E21" s="78">
        <v>82006090</v>
      </c>
      <c r="F21" s="80">
        <f t="shared" si="0"/>
        <v>835809745</v>
      </c>
      <c r="G21" s="77">
        <v>793723198</v>
      </c>
      <c r="H21" s="78">
        <v>86220957</v>
      </c>
      <c r="I21" s="80">
        <f t="shared" si="1"/>
        <v>879944155</v>
      </c>
      <c r="J21" s="77">
        <v>170298114</v>
      </c>
      <c r="K21" s="78">
        <v>19800770</v>
      </c>
      <c r="L21" s="78">
        <f t="shared" si="2"/>
        <v>190098884</v>
      </c>
      <c r="M21" s="40">
        <f t="shared" si="3"/>
        <v>0.22744277048361047</v>
      </c>
      <c r="N21" s="105">
        <v>185475029</v>
      </c>
      <c r="O21" s="106">
        <v>18886270</v>
      </c>
      <c r="P21" s="107">
        <f t="shared" si="4"/>
        <v>204361299</v>
      </c>
      <c r="Q21" s="40">
        <f t="shared" si="5"/>
        <v>0.24450695893716817</v>
      </c>
      <c r="R21" s="105">
        <v>0</v>
      </c>
      <c r="S21" s="107">
        <v>0</v>
      </c>
      <c r="T21" s="107">
        <f t="shared" si="6"/>
        <v>0</v>
      </c>
      <c r="U21" s="40">
        <f t="shared" si="7"/>
        <v>0</v>
      </c>
      <c r="V21" s="105">
        <v>0</v>
      </c>
      <c r="W21" s="107">
        <v>0</v>
      </c>
      <c r="X21" s="107">
        <f t="shared" si="8"/>
        <v>0</v>
      </c>
      <c r="Y21" s="40">
        <f t="shared" si="9"/>
        <v>0</v>
      </c>
      <c r="Z21" s="77">
        <f t="shared" si="10"/>
        <v>355773143</v>
      </c>
      <c r="AA21" s="78">
        <f t="shared" si="11"/>
        <v>38687040</v>
      </c>
      <c r="AB21" s="78">
        <f t="shared" si="12"/>
        <v>394460183</v>
      </c>
      <c r="AC21" s="40">
        <f t="shared" si="13"/>
        <v>0.4719497294207787</v>
      </c>
      <c r="AD21" s="77">
        <v>184024064</v>
      </c>
      <c r="AE21" s="78">
        <v>22636932</v>
      </c>
      <c r="AF21" s="78">
        <f t="shared" si="14"/>
        <v>206660996</v>
      </c>
      <c r="AG21" s="40">
        <f t="shared" si="15"/>
        <v>0.46693962906625186</v>
      </c>
      <c r="AH21" s="40">
        <f t="shared" si="16"/>
        <v>-0.01112787146346672</v>
      </c>
      <c r="AI21" s="12">
        <v>831584620</v>
      </c>
      <c r="AJ21" s="12">
        <v>854528302</v>
      </c>
      <c r="AK21" s="12">
        <v>388299814</v>
      </c>
      <c r="AL21" s="12"/>
    </row>
    <row r="22" spans="1:38" s="13" customFormat="1" ht="12.75">
      <c r="A22" s="29" t="s">
        <v>97</v>
      </c>
      <c r="B22" s="60" t="s">
        <v>613</v>
      </c>
      <c r="C22" s="39" t="s">
        <v>614</v>
      </c>
      <c r="D22" s="77">
        <v>492772090</v>
      </c>
      <c r="E22" s="78">
        <v>54440170</v>
      </c>
      <c r="F22" s="79">
        <f t="shared" si="0"/>
        <v>547212260</v>
      </c>
      <c r="G22" s="77">
        <v>492772090</v>
      </c>
      <c r="H22" s="78">
        <v>54909170</v>
      </c>
      <c r="I22" s="80">
        <f t="shared" si="1"/>
        <v>547681260</v>
      </c>
      <c r="J22" s="77">
        <v>112614897</v>
      </c>
      <c r="K22" s="78">
        <v>6368755</v>
      </c>
      <c r="L22" s="78">
        <f t="shared" si="2"/>
        <v>118983652</v>
      </c>
      <c r="M22" s="40">
        <f t="shared" si="3"/>
        <v>0.21743601285541372</v>
      </c>
      <c r="N22" s="105">
        <v>120293788</v>
      </c>
      <c r="O22" s="106">
        <v>13771035</v>
      </c>
      <c r="P22" s="107">
        <f t="shared" si="4"/>
        <v>134064823</v>
      </c>
      <c r="Q22" s="40">
        <f t="shared" si="5"/>
        <v>0.2449960148919178</v>
      </c>
      <c r="R22" s="105">
        <v>0</v>
      </c>
      <c r="S22" s="107">
        <v>0</v>
      </c>
      <c r="T22" s="107">
        <f t="shared" si="6"/>
        <v>0</v>
      </c>
      <c r="U22" s="40">
        <f t="shared" si="7"/>
        <v>0</v>
      </c>
      <c r="V22" s="105">
        <v>0</v>
      </c>
      <c r="W22" s="107">
        <v>0</v>
      </c>
      <c r="X22" s="107">
        <f t="shared" si="8"/>
        <v>0</v>
      </c>
      <c r="Y22" s="40">
        <f t="shared" si="9"/>
        <v>0</v>
      </c>
      <c r="Z22" s="77">
        <f t="shared" si="10"/>
        <v>232908685</v>
      </c>
      <c r="AA22" s="78">
        <f t="shared" si="11"/>
        <v>20139790</v>
      </c>
      <c r="AB22" s="78">
        <f t="shared" si="12"/>
        <v>253048475</v>
      </c>
      <c r="AC22" s="40">
        <f t="shared" si="13"/>
        <v>0.46243202774733155</v>
      </c>
      <c r="AD22" s="77">
        <v>99556269</v>
      </c>
      <c r="AE22" s="78">
        <v>11024664</v>
      </c>
      <c r="AF22" s="78">
        <f t="shared" si="14"/>
        <v>110580933</v>
      </c>
      <c r="AG22" s="40">
        <f t="shared" si="15"/>
        <v>0.42661724312461224</v>
      </c>
      <c r="AH22" s="40">
        <f t="shared" si="16"/>
        <v>0.21236834744376765</v>
      </c>
      <c r="AI22" s="12">
        <v>510217040</v>
      </c>
      <c r="AJ22" s="12">
        <v>512738868</v>
      </c>
      <c r="AK22" s="12">
        <v>217667387</v>
      </c>
      <c r="AL22" s="12"/>
    </row>
    <row r="23" spans="1:38" s="13" customFormat="1" ht="12.75">
      <c r="A23" s="29" t="s">
        <v>116</v>
      </c>
      <c r="B23" s="60" t="s">
        <v>615</v>
      </c>
      <c r="C23" s="39" t="s">
        <v>616</v>
      </c>
      <c r="D23" s="77">
        <v>366753410</v>
      </c>
      <c r="E23" s="78">
        <v>12466900</v>
      </c>
      <c r="F23" s="79">
        <f t="shared" si="0"/>
        <v>379220310</v>
      </c>
      <c r="G23" s="77">
        <v>367043437</v>
      </c>
      <c r="H23" s="78">
        <v>12478615</v>
      </c>
      <c r="I23" s="80">
        <f t="shared" si="1"/>
        <v>379522052</v>
      </c>
      <c r="J23" s="77">
        <v>55733763</v>
      </c>
      <c r="K23" s="78">
        <v>166476</v>
      </c>
      <c r="L23" s="78">
        <f t="shared" si="2"/>
        <v>55900239</v>
      </c>
      <c r="M23" s="40">
        <f t="shared" si="3"/>
        <v>0.14740834687888948</v>
      </c>
      <c r="N23" s="105">
        <v>81612150</v>
      </c>
      <c r="O23" s="106">
        <v>400245</v>
      </c>
      <c r="P23" s="107">
        <f t="shared" si="4"/>
        <v>82012395</v>
      </c>
      <c r="Q23" s="40">
        <f t="shared" si="5"/>
        <v>0.21626582974946673</v>
      </c>
      <c r="R23" s="105">
        <v>0</v>
      </c>
      <c r="S23" s="107">
        <v>0</v>
      </c>
      <c r="T23" s="107">
        <f t="shared" si="6"/>
        <v>0</v>
      </c>
      <c r="U23" s="40">
        <f t="shared" si="7"/>
        <v>0</v>
      </c>
      <c r="V23" s="105">
        <v>0</v>
      </c>
      <c r="W23" s="107">
        <v>0</v>
      </c>
      <c r="X23" s="107">
        <f t="shared" si="8"/>
        <v>0</v>
      </c>
      <c r="Y23" s="40">
        <f t="shared" si="9"/>
        <v>0</v>
      </c>
      <c r="Z23" s="77">
        <f t="shared" si="10"/>
        <v>137345913</v>
      </c>
      <c r="AA23" s="78">
        <f t="shared" si="11"/>
        <v>566721</v>
      </c>
      <c r="AB23" s="78">
        <f t="shared" si="12"/>
        <v>137912634</v>
      </c>
      <c r="AC23" s="40">
        <f t="shared" si="13"/>
        <v>0.3636741766283562</v>
      </c>
      <c r="AD23" s="77">
        <v>82674617</v>
      </c>
      <c r="AE23" s="78">
        <v>379065</v>
      </c>
      <c r="AF23" s="78">
        <f t="shared" si="14"/>
        <v>83053682</v>
      </c>
      <c r="AG23" s="40">
        <f t="shared" si="15"/>
        <v>0.42107248490392424</v>
      </c>
      <c r="AH23" s="40">
        <f t="shared" si="16"/>
        <v>-0.01253751760216959</v>
      </c>
      <c r="AI23" s="12">
        <v>331841538</v>
      </c>
      <c r="AJ23" s="12">
        <v>364812932</v>
      </c>
      <c r="AK23" s="12">
        <v>139729341</v>
      </c>
      <c r="AL23" s="12"/>
    </row>
    <row r="24" spans="1:38" s="57" customFormat="1" ht="12.75">
      <c r="A24" s="61"/>
      <c r="B24" s="62" t="s">
        <v>617</v>
      </c>
      <c r="C24" s="32"/>
      <c r="D24" s="81">
        <f>SUM(D18:D23)</f>
        <v>4690621577</v>
      </c>
      <c r="E24" s="82">
        <f>SUM(E18:E23)</f>
        <v>790844301</v>
      </c>
      <c r="F24" s="90">
        <f t="shared" si="0"/>
        <v>5481465878</v>
      </c>
      <c r="G24" s="81">
        <f>SUM(G18:G23)</f>
        <v>4730831151</v>
      </c>
      <c r="H24" s="82">
        <f>SUM(H18:H23)</f>
        <v>858232661</v>
      </c>
      <c r="I24" s="83">
        <f t="shared" si="1"/>
        <v>5589063812</v>
      </c>
      <c r="J24" s="81">
        <f>SUM(J18:J23)</f>
        <v>883178862</v>
      </c>
      <c r="K24" s="82">
        <f>SUM(K18:K23)</f>
        <v>62437443</v>
      </c>
      <c r="L24" s="82">
        <f t="shared" si="2"/>
        <v>945616305</v>
      </c>
      <c r="M24" s="44">
        <f t="shared" si="3"/>
        <v>0.172511573737101</v>
      </c>
      <c r="N24" s="111">
        <f>SUM(N18:N23)</f>
        <v>1081329694</v>
      </c>
      <c r="O24" s="112">
        <f>SUM(O18:O23)</f>
        <v>125629493</v>
      </c>
      <c r="P24" s="113">
        <f t="shared" si="4"/>
        <v>1206959187</v>
      </c>
      <c r="Q24" s="44">
        <f t="shared" si="5"/>
        <v>0.22018912711728458</v>
      </c>
      <c r="R24" s="111">
        <f>SUM(R18:R23)</f>
        <v>0</v>
      </c>
      <c r="S24" s="113">
        <f>SUM(S18:S23)</f>
        <v>0</v>
      </c>
      <c r="T24" s="113">
        <f t="shared" si="6"/>
        <v>0</v>
      </c>
      <c r="U24" s="44">
        <f t="shared" si="7"/>
        <v>0</v>
      </c>
      <c r="V24" s="111">
        <f>SUM(V18:V23)</f>
        <v>0</v>
      </c>
      <c r="W24" s="113">
        <f>SUM(W18:W23)</f>
        <v>0</v>
      </c>
      <c r="X24" s="113">
        <f t="shared" si="8"/>
        <v>0</v>
      </c>
      <c r="Y24" s="44">
        <f t="shared" si="9"/>
        <v>0</v>
      </c>
      <c r="Z24" s="81">
        <f t="shared" si="10"/>
        <v>1964508556</v>
      </c>
      <c r="AA24" s="82">
        <f t="shared" si="11"/>
        <v>188066936</v>
      </c>
      <c r="AB24" s="82">
        <f t="shared" si="12"/>
        <v>2152575492</v>
      </c>
      <c r="AC24" s="44">
        <f t="shared" si="13"/>
        <v>0.3927007008543856</v>
      </c>
      <c r="AD24" s="81">
        <f>SUM(AD18:AD23)</f>
        <v>1021781646</v>
      </c>
      <c r="AE24" s="82">
        <f>SUM(AE18:AE23)</f>
        <v>126277599</v>
      </c>
      <c r="AF24" s="82">
        <f t="shared" si="14"/>
        <v>1148059245</v>
      </c>
      <c r="AG24" s="44">
        <f t="shared" si="15"/>
        <v>0.4146278040977957</v>
      </c>
      <c r="AH24" s="44">
        <f t="shared" si="16"/>
        <v>0.0513039220375775</v>
      </c>
      <c r="AI24" s="63">
        <f>SUM(AI18:AI23)</f>
        <v>4966858109</v>
      </c>
      <c r="AJ24" s="63">
        <f>SUM(AJ18:AJ23)</f>
        <v>5137708882</v>
      </c>
      <c r="AK24" s="63">
        <f>SUM(AK18:AK23)</f>
        <v>2059397471</v>
      </c>
      <c r="AL24" s="63"/>
    </row>
    <row r="25" spans="1:38" s="13" customFormat="1" ht="12.75">
      <c r="A25" s="29" t="s">
        <v>97</v>
      </c>
      <c r="B25" s="60" t="s">
        <v>618</v>
      </c>
      <c r="C25" s="39" t="s">
        <v>619</v>
      </c>
      <c r="D25" s="77">
        <v>371591439</v>
      </c>
      <c r="E25" s="78">
        <v>67546782</v>
      </c>
      <c r="F25" s="79">
        <f t="shared" si="0"/>
        <v>439138221</v>
      </c>
      <c r="G25" s="77">
        <v>372635308</v>
      </c>
      <c r="H25" s="78">
        <v>72854849</v>
      </c>
      <c r="I25" s="80">
        <f t="shared" si="1"/>
        <v>445490157</v>
      </c>
      <c r="J25" s="77">
        <v>70307603</v>
      </c>
      <c r="K25" s="78">
        <v>9324088</v>
      </c>
      <c r="L25" s="78">
        <f t="shared" si="2"/>
        <v>79631691</v>
      </c>
      <c r="M25" s="40">
        <f t="shared" si="3"/>
        <v>0.1813362790846666</v>
      </c>
      <c r="N25" s="105">
        <v>97352295</v>
      </c>
      <c r="O25" s="106">
        <v>17012195</v>
      </c>
      <c r="P25" s="107">
        <f t="shared" si="4"/>
        <v>114364490</v>
      </c>
      <c r="Q25" s="40">
        <f t="shared" si="5"/>
        <v>0.2604293694581415</v>
      </c>
      <c r="R25" s="105">
        <v>0</v>
      </c>
      <c r="S25" s="107">
        <v>0</v>
      </c>
      <c r="T25" s="107">
        <f t="shared" si="6"/>
        <v>0</v>
      </c>
      <c r="U25" s="40">
        <f t="shared" si="7"/>
        <v>0</v>
      </c>
      <c r="V25" s="105">
        <v>0</v>
      </c>
      <c r="W25" s="107">
        <v>0</v>
      </c>
      <c r="X25" s="107">
        <f t="shared" si="8"/>
        <v>0</v>
      </c>
      <c r="Y25" s="40">
        <f t="shared" si="9"/>
        <v>0</v>
      </c>
      <c r="Z25" s="77">
        <f t="shared" si="10"/>
        <v>167659898</v>
      </c>
      <c r="AA25" s="78">
        <f t="shared" si="11"/>
        <v>26336283</v>
      </c>
      <c r="AB25" s="78">
        <f t="shared" si="12"/>
        <v>193996181</v>
      </c>
      <c r="AC25" s="40">
        <f t="shared" si="13"/>
        <v>0.44176564854280814</v>
      </c>
      <c r="AD25" s="77">
        <v>73285783</v>
      </c>
      <c r="AE25" s="78">
        <v>22708918</v>
      </c>
      <c r="AF25" s="78">
        <f t="shared" si="14"/>
        <v>95994701</v>
      </c>
      <c r="AG25" s="40">
        <f t="shared" si="15"/>
        <v>0.40876145590313845</v>
      </c>
      <c r="AH25" s="40">
        <f t="shared" si="16"/>
        <v>0.19136253156307026</v>
      </c>
      <c r="AI25" s="12">
        <v>402186536</v>
      </c>
      <c r="AJ25" s="12">
        <v>541364990</v>
      </c>
      <c r="AK25" s="12">
        <v>164398354</v>
      </c>
      <c r="AL25" s="12"/>
    </row>
    <row r="26" spans="1:38" s="13" customFormat="1" ht="12.75">
      <c r="A26" s="29" t="s">
        <v>97</v>
      </c>
      <c r="B26" s="60" t="s">
        <v>620</v>
      </c>
      <c r="C26" s="39" t="s">
        <v>621</v>
      </c>
      <c r="D26" s="77">
        <v>869588449</v>
      </c>
      <c r="E26" s="78">
        <v>97720534</v>
      </c>
      <c r="F26" s="79">
        <f t="shared" si="0"/>
        <v>967308983</v>
      </c>
      <c r="G26" s="77">
        <v>869588449</v>
      </c>
      <c r="H26" s="78">
        <v>103008311</v>
      </c>
      <c r="I26" s="80">
        <f t="shared" si="1"/>
        <v>972596760</v>
      </c>
      <c r="J26" s="77">
        <v>177739194</v>
      </c>
      <c r="K26" s="78">
        <v>8575509</v>
      </c>
      <c r="L26" s="78">
        <f t="shared" si="2"/>
        <v>186314703</v>
      </c>
      <c r="M26" s="40">
        <f t="shared" si="3"/>
        <v>0.19261136438758783</v>
      </c>
      <c r="N26" s="105">
        <v>217701386</v>
      </c>
      <c r="O26" s="106">
        <v>28760260</v>
      </c>
      <c r="P26" s="107">
        <f t="shared" si="4"/>
        <v>246461646</v>
      </c>
      <c r="Q26" s="40">
        <f t="shared" si="5"/>
        <v>0.25479102368679235</v>
      </c>
      <c r="R26" s="105">
        <v>0</v>
      </c>
      <c r="S26" s="107">
        <v>0</v>
      </c>
      <c r="T26" s="107">
        <f t="shared" si="6"/>
        <v>0</v>
      </c>
      <c r="U26" s="40">
        <f t="shared" si="7"/>
        <v>0</v>
      </c>
      <c r="V26" s="105">
        <v>0</v>
      </c>
      <c r="W26" s="107">
        <v>0</v>
      </c>
      <c r="X26" s="107">
        <f t="shared" si="8"/>
        <v>0</v>
      </c>
      <c r="Y26" s="40">
        <f t="shared" si="9"/>
        <v>0</v>
      </c>
      <c r="Z26" s="77">
        <f t="shared" si="10"/>
        <v>395440580</v>
      </c>
      <c r="AA26" s="78">
        <f t="shared" si="11"/>
        <v>37335769</v>
      </c>
      <c r="AB26" s="78">
        <f t="shared" si="12"/>
        <v>432776349</v>
      </c>
      <c r="AC26" s="40">
        <f t="shared" si="13"/>
        <v>0.44740238807438015</v>
      </c>
      <c r="AD26" s="77">
        <v>206417808</v>
      </c>
      <c r="AE26" s="78">
        <v>16222862</v>
      </c>
      <c r="AF26" s="78">
        <f t="shared" si="14"/>
        <v>222640670</v>
      </c>
      <c r="AG26" s="40">
        <f t="shared" si="15"/>
        <v>0.4472913654077026</v>
      </c>
      <c r="AH26" s="40">
        <f t="shared" si="16"/>
        <v>0.10699292272162131</v>
      </c>
      <c r="AI26" s="12">
        <v>933956303</v>
      </c>
      <c r="AJ26" s="12">
        <v>957187699</v>
      </c>
      <c r="AK26" s="12">
        <v>417750590</v>
      </c>
      <c r="AL26" s="12"/>
    </row>
    <row r="27" spans="1:38" s="13" customFormat="1" ht="12.75">
      <c r="A27" s="29" t="s">
        <v>97</v>
      </c>
      <c r="B27" s="60" t="s">
        <v>622</v>
      </c>
      <c r="C27" s="39" t="s">
        <v>623</v>
      </c>
      <c r="D27" s="77">
        <v>226479892</v>
      </c>
      <c r="E27" s="78">
        <v>14701030</v>
      </c>
      <c r="F27" s="79">
        <f t="shared" si="0"/>
        <v>241180922</v>
      </c>
      <c r="G27" s="77">
        <v>226479892</v>
      </c>
      <c r="H27" s="78">
        <v>14701030</v>
      </c>
      <c r="I27" s="80">
        <f t="shared" si="1"/>
        <v>241180922</v>
      </c>
      <c r="J27" s="77">
        <v>51581435</v>
      </c>
      <c r="K27" s="78">
        <v>1955089</v>
      </c>
      <c r="L27" s="78">
        <f t="shared" si="2"/>
        <v>53536524</v>
      </c>
      <c r="M27" s="40">
        <f t="shared" si="3"/>
        <v>0.22197661222971857</v>
      </c>
      <c r="N27" s="105">
        <v>52939839</v>
      </c>
      <c r="O27" s="106">
        <v>3169668</v>
      </c>
      <c r="P27" s="107">
        <f t="shared" si="4"/>
        <v>56109507</v>
      </c>
      <c r="Q27" s="40">
        <f t="shared" si="5"/>
        <v>0.23264488142225445</v>
      </c>
      <c r="R27" s="105">
        <v>0</v>
      </c>
      <c r="S27" s="107">
        <v>0</v>
      </c>
      <c r="T27" s="107">
        <f t="shared" si="6"/>
        <v>0</v>
      </c>
      <c r="U27" s="40">
        <f t="shared" si="7"/>
        <v>0</v>
      </c>
      <c r="V27" s="105">
        <v>0</v>
      </c>
      <c r="W27" s="107">
        <v>0</v>
      </c>
      <c r="X27" s="107">
        <f t="shared" si="8"/>
        <v>0</v>
      </c>
      <c r="Y27" s="40">
        <f t="shared" si="9"/>
        <v>0</v>
      </c>
      <c r="Z27" s="77">
        <f t="shared" si="10"/>
        <v>104521274</v>
      </c>
      <c r="AA27" s="78">
        <f t="shared" si="11"/>
        <v>5124757</v>
      </c>
      <c r="AB27" s="78">
        <f t="shared" si="12"/>
        <v>109646031</v>
      </c>
      <c r="AC27" s="40">
        <f t="shared" si="13"/>
        <v>0.454621493651973</v>
      </c>
      <c r="AD27" s="77">
        <v>57384429</v>
      </c>
      <c r="AE27" s="78">
        <v>8519150</v>
      </c>
      <c r="AF27" s="78">
        <f t="shared" si="14"/>
        <v>65903579</v>
      </c>
      <c r="AG27" s="40">
        <f t="shared" si="15"/>
        <v>0.4374002622423113</v>
      </c>
      <c r="AH27" s="40">
        <f t="shared" si="16"/>
        <v>-0.14861214138309542</v>
      </c>
      <c r="AI27" s="12">
        <v>254968009</v>
      </c>
      <c r="AJ27" s="12">
        <v>251535020</v>
      </c>
      <c r="AK27" s="12">
        <v>111523074</v>
      </c>
      <c r="AL27" s="12"/>
    </row>
    <row r="28" spans="1:38" s="13" customFormat="1" ht="12.75">
      <c r="A28" s="29" t="s">
        <v>97</v>
      </c>
      <c r="B28" s="60" t="s">
        <v>624</v>
      </c>
      <c r="C28" s="39" t="s">
        <v>625</v>
      </c>
      <c r="D28" s="77">
        <v>195679259</v>
      </c>
      <c r="E28" s="78">
        <v>18761721</v>
      </c>
      <c r="F28" s="79">
        <f t="shared" si="0"/>
        <v>214440980</v>
      </c>
      <c r="G28" s="77">
        <v>196011259</v>
      </c>
      <c r="H28" s="78">
        <v>35833117</v>
      </c>
      <c r="I28" s="80">
        <f t="shared" si="1"/>
        <v>231844376</v>
      </c>
      <c r="J28" s="77">
        <v>38400141</v>
      </c>
      <c r="K28" s="78">
        <v>4691719</v>
      </c>
      <c r="L28" s="78">
        <f t="shared" si="2"/>
        <v>43091860</v>
      </c>
      <c r="M28" s="40">
        <f t="shared" si="3"/>
        <v>0.20094974384093936</v>
      </c>
      <c r="N28" s="105">
        <v>54074814</v>
      </c>
      <c r="O28" s="106">
        <v>6627172</v>
      </c>
      <c r="P28" s="107">
        <f t="shared" si="4"/>
        <v>60701986</v>
      </c>
      <c r="Q28" s="40">
        <f t="shared" si="5"/>
        <v>0.28307082909246173</v>
      </c>
      <c r="R28" s="105">
        <v>0</v>
      </c>
      <c r="S28" s="107">
        <v>0</v>
      </c>
      <c r="T28" s="107">
        <f t="shared" si="6"/>
        <v>0</v>
      </c>
      <c r="U28" s="40">
        <f t="shared" si="7"/>
        <v>0</v>
      </c>
      <c r="V28" s="105">
        <v>0</v>
      </c>
      <c r="W28" s="107">
        <v>0</v>
      </c>
      <c r="X28" s="107">
        <f t="shared" si="8"/>
        <v>0</v>
      </c>
      <c r="Y28" s="40">
        <f t="shared" si="9"/>
        <v>0</v>
      </c>
      <c r="Z28" s="77">
        <f t="shared" si="10"/>
        <v>92474955</v>
      </c>
      <c r="AA28" s="78">
        <f t="shared" si="11"/>
        <v>11318891</v>
      </c>
      <c r="AB28" s="78">
        <f t="shared" si="12"/>
        <v>103793846</v>
      </c>
      <c r="AC28" s="40">
        <f t="shared" si="13"/>
        <v>0.48402057293340106</v>
      </c>
      <c r="AD28" s="77">
        <v>42735581</v>
      </c>
      <c r="AE28" s="78">
        <v>362175</v>
      </c>
      <c r="AF28" s="78">
        <f t="shared" si="14"/>
        <v>43097756</v>
      </c>
      <c r="AG28" s="40">
        <f t="shared" si="15"/>
        <v>0.30519530609798673</v>
      </c>
      <c r="AH28" s="40">
        <f t="shared" si="16"/>
        <v>0.4084720791495502</v>
      </c>
      <c r="AI28" s="12">
        <v>236857863</v>
      </c>
      <c r="AJ28" s="12">
        <v>220997342</v>
      </c>
      <c r="AK28" s="12">
        <v>72287908</v>
      </c>
      <c r="AL28" s="12"/>
    </row>
    <row r="29" spans="1:38" s="13" customFormat="1" ht="12.75">
      <c r="A29" s="29" t="s">
        <v>116</v>
      </c>
      <c r="B29" s="60" t="s">
        <v>626</v>
      </c>
      <c r="C29" s="39" t="s">
        <v>627</v>
      </c>
      <c r="D29" s="77">
        <v>116965770</v>
      </c>
      <c r="E29" s="78">
        <v>767000</v>
      </c>
      <c r="F29" s="79">
        <f t="shared" si="0"/>
        <v>117732770</v>
      </c>
      <c r="G29" s="77">
        <v>125535510</v>
      </c>
      <c r="H29" s="78">
        <v>1457046</v>
      </c>
      <c r="I29" s="80">
        <f t="shared" si="1"/>
        <v>126992556</v>
      </c>
      <c r="J29" s="77">
        <v>26488773</v>
      </c>
      <c r="K29" s="78">
        <v>51388</v>
      </c>
      <c r="L29" s="78">
        <f t="shared" si="2"/>
        <v>26540161</v>
      </c>
      <c r="M29" s="40">
        <f t="shared" si="3"/>
        <v>0.22542713468815861</v>
      </c>
      <c r="N29" s="105">
        <v>41768910</v>
      </c>
      <c r="O29" s="106">
        <v>114542</v>
      </c>
      <c r="P29" s="107">
        <f t="shared" si="4"/>
        <v>41883452</v>
      </c>
      <c r="Q29" s="40">
        <f t="shared" si="5"/>
        <v>0.355750161998227</v>
      </c>
      <c r="R29" s="105">
        <v>0</v>
      </c>
      <c r="S29" s="107">
        <v>0</v>
      </c>
      <c r="T29" s="107">
        <f t="shared" si="6"/>
        <v>0</v>
      </c>
      <c r="U29" s="40">
        <f t="shared" si="7"/>
        <v>0</v>
      </c>
      <c r="V29" s="105">
        <v>0</v>
      </c>
      <c r="W29" s="107">
        <v>0</v>
      </c>
      <c r="X29" s="107">
        <f t="shared" si="8"/>
        <v>0</v>
      </c>
      <c r="Y29" s="40">
        <f t="shared" si="9"/>
        <v>0</v>
      </c>
      <c r="Z29" s="77">
        <f t="shared" si="10"/>
        <v>68257683</v>
      </c>
      <c r="AA29" s="78">
        <f t="shared" si="11"/>
        <v>165930</v>
      </c>
      <c r="AB29" s="78">
        <f t="shared" si="12"/>
        <v>68423613</v>
      </c>
      <c r="AC29" s="40">
        <f t="shared" si="13"/>
        <v>0.5811772966863856</v>
      </c>
      <c r="AD29" s="77">
        <v>35330391</v>
      </c>
      <c r="AE29" s="78">
        <v>410745</v>
      </c>
      <c r="AF29" s="78">
        <f t="shared" si="14"/>
        <v>35741136</v>
      </c>
      <c r="AG29" s="40">
        <f t="shared" si="15"/>
        <v>0.4821067021403623</v>
      </c>
      <c r="AH29" s="40">
        <f t="shared" si="16"/>
        <v>0.17185564555082977</v>
      </c>
      <c r="AI29" s="12">
        <v>129726170</v>
      </c>
      <c r="AJ29" s="12">
        <v>130395854</v>
      </c>
      <c r="AK29" s="12">
        <v>62541856</v>
      </c>
      <c r="AL29" s="12"/>
    </row>
    <row r="30" spans="1:38" s="57" customFormat="1" ht="12.75">
      <c r="A30" s="61"/>
      <c r="B30" s="62" t="s">
        <v>628</v>
      </c>
      <c r="C30" s="32"/>
      <c r="D30" s="81">
        <f>SUM(D25:D29)</f>
        <v>1780304809</v>
      </c>
      <c r="E30" s="82">
        <f>SUM(E25:E29)</f>
        <v>199497067</v>
      </c>
      <c r="F30" s="90">
        <f t="shared" si="0"/>
        <v>1979801876</v>
      </c>
      <c r="G30" s="81">
        <f>SUM(G25:G29)</f>
        <v>1790250418</v>
      </c>
      <c r="H30" s="82">
        <f>SUM(H25:H29)</f>
        <v>227854353</v>
      </c>
      <c r="I30" s="83">
        <f t="shared" si="1"/>
        <v>2018104771</v>
      </c>
      <c r="J30" s="81">
        <f>SUM(J25:J29)</f>
        <v>364517146</v>
      </c>
      <c r="K30" s="82">
        <f>SUM(K25:K29)</f>
        <v>24597793</v>
      </c>
      <c r="L30" s="82">
        <f t="shared" si="2"/>
        <v>389114939</v>
      </c>
      <c r="M30" s="44">
        <f t="shared" si="3"/>
        <v>0.19654236300966108</v>
      </c>
      <c r="N30" s="111">
        <f>SUM(N25:N29)</f>
        <v>463837244</v>
      </c>
      <c r="O30" s="112">
        <f>SUM(O25:O29)</f>
        <v>55683837</v>
      </c>
      <c r="P30" s="113">
        <f t="shared" si="4"/>
        <v>519521081</v>
      </c>
      <c r="Q30" s="44">
        <f t="shared" si="5"/>
        <v>0.26241064184141627</v>
      </c>
      <c r="R30" s="111">
        <f>SUM(R25:R29)</f>
        <v>0</v>
      </c>
      <c r="S30" s="113">
        <f>SUM(S25:S29)</f>
        <v>0</v>
      </c>
      <c r="T30" s="113">
        <f t="shared" si="6"/>
        <v>0</v>
      </c>
      <c r="U30" s="44">
        <f t="shared" si="7"/>
        <v>0</v>
      </c>
      <c r="V30" s="111">
        <f>SUM(V25:V29)</f>
        <v>0</v>
      </c>
      <c r="W30" s="113">
        <f>SUM(W25:W29)</f>
        <v>0</v>
      </c>
      <c r="X30" s="113">
        <f t="shared" si="8"/>
        <v>0</v>
      </c>
      <c r="Y30" s="44">
        <f t="shared" si="9"/>
        <v>0</v>
      </c>
      <c r="Z30" s="81">
        <f t="shared" si="10"/>
        <v>828354390</v>
      </c>
      <c r="AA30" s="82">
        <f t="shared" si="11"/>
        <v>80281630</v>
      </c>
      <c r="AB30" s="82">
        <f t="shared" si="12"/>
        <v>908636020</v>
      </c>
      <c r="AC30" s="44">
        <f t="shared" si="13"/>
        <v>0.4589530048510773</v>
      </c>
      <c r="AD30" s="81">
        <f>SUM(AD25:AD29)</f>
        <v>415153992</v>
      </c>
      <c r="AE30" s="82">
        <f>SUM(AE25:AE29)</f>
        <v>48223850</v>
      </c>
      <c r="AF30" s="82">
        <f t="shared" si="14"/>
        <v>463377842</v>
      </c>
      <c r="AG30" s="44">
        <f t="shared" si="15"/>
        <v>0.42320271153633365</v>
      </c>
      <c r="AH30" s="44">
        <f t="shared" si="16"/>
        <v>0.12116081933844391</v>
      </c>
      <c r="AI30" s="63">
        <f>SUM(AI25:AI29)</f>
        <v>1957694881</v>
      </c>
      <c r="AJ30" s="63">
        <f>SUM(AJ25:AJ29)</f>
        <v>2101480905</v>
      </c>
      <c r="AK30" s="63">
        <f>SUM(AK25:AK29)</f>
        <v>828501782</v>
      </c>
      <c r="AL30" s="63"/>
    </row>
    <row r="31" spans="1:38" s="13" customFormat="1" ht="12.75">
      <c r="A31" s="29" t="s">
        <v>97</v>
      </c>
      <c r="B31" s="60" t="s">
        <v>629</v>
      </c>
      <c r="C31" s="39" t="s">
        <v>630</v>
      </c>
      <c r="D31" s="77">
        <v>114156010</v>
      </c>
      <c r="E31" s="78">
        <v>25476650</v>
      </c>
      <c r="F31" s="80">
        <f t="shared" si="0"/>
        <v>139632660</v>
      </c>
      <c r="G31" s="77">
        <v>114156010</v>
      </c>
      <c r="H31" s="78">
        <v>25476650</v>
      </c>
      <c r="I31" s="80">
        <f t="shared" si="1"/>
        <v>139632660</v>
      </c>
      <c r="J31" s="77">
        <v>21439660</v>
      </c>
      <c r="K31" s="78">
        <v>531770</v>
      </c>
      <c r="L31" s="78">
        <f t="shared" si="2"/>
        <v>21971430</v>
      </c>
      <c r="M31" s="40">
        <f t="shared" si="3"/>
        <v>0.15735165397550974</v>
      </c>
      <c r="N31" s="105">
        <v>16363925</v>
      </c>
      <c r="O31" s="106">
        <v>5643822</v>
      </c>
      <c r="P31" s="107">
        <f t="shared" si="4"/>
        <v>22007747</v>
      </c>
      <c r="Q31" s="40">
        <f t="shared" si="5"/>
        <v>0.15761174355627114</v>
      </c>
      <c r="R31" s="105">
        <v>0</v>
      </c>
      <c r="S31" s="107">
        <v>0</v>
      </c>
      <c r="T31" s="107">
        <f t="shared" si="6"/>
        <v>0</v>
      </c>
      <c r="U31" s="40">
        <f t="shared" si="7"/>
        <v>0</v>
      </c>
      <c r="V31" s="105">
        <v>0</v>
      </c>
      <c r="W31" s="107">
        <v>0</v>
      </c>
      <c r="X31" s="107">
        <f t="shared" si="8"/>
        <v>0</v>
      </c>
      <c r="Y31" s="40">
        <f t="shared" si="9"/>
        <v>0</v>
      </c>
      <c r="Z31" s="77">
        <f t="shared" si="10"/>
        <v>37803585</v>
      </c>
      <c r="AA31" s="78">
        <f t="shared" si="11"/>
        <v>6175592</v>
      </c>
      <c r="AB31" s="78">
        <f t="shared" si="12"/>
        <v>43979177</v>
      </c>
      <c r="AC31" s="40">
        <f t="shared" si="13"/>
        <v>0.3149633975317809</v>
      </c>
      <c r="AD31" s="77">
        <v>46238179</v>
      </c>
      <c r="AE31" s="78">
        <v>5840227</v>
      </c>
      <c r="AF31" s="78">
        <f t="shared" si="14"/>
        <v>52078406</v>
      </c>
      <c r="AG31" s="40">
        <f t="shared" si="15"/>
        <v>0.31499951732711906</v>
      </c>
      <c r="AH31" s="40">
        <f t="shared" si="16"/>
        <v>-0.5774112786785371</v>
      </c>
      <c r="AI31" s="12">
        <v>167193980</v>
      </c>
      <c r="AJ31" s="12">
        <v>193614138</v>
      </c>
      <c r="AK31" s="12">
        <v>52666023</v>
      </c>
      <c r="AL31" s="12"/>
    </row>
    <row r="32" spans="1:38" s="13" customFormat="1" ht="12.75">
      <c r="A32" s="29" t="s">
        <v>97</v>
      </c>
      <c r="B32" s="60" t="s">
        <v>631</v>
      </c>
      <c r="C32" s="39" t="s">
        <v>632</v>
      </c>
      <c r="D32" s="77">
        <v>310244128</v>
      </c>
      <c r="E32" s="78">
        <v>70860935</v>
      </c>
      <c r="F32" s="79">
        <f t="shared" si="0"/>
        <v>381105063</v>
      </c>
      <c r="G32" s="77">
        <v>310244128</v>
      </c>
      <c r="H32" s="78">
        <v>70860935</v>
      </c>
      <c r="I32" s="80">
        <f t="shared" si="1"/>
        <v>381105063</v>
      </c>
      <c r="J32" s="77">
        <v>66777022</v>
      </c>
      <c r="K32" s="78">
        <v>2265412</v>
      </c>
      <c r="L32" s="78">
        <f t="shared" si="2"/>
        <v>69042434</v>
      </c>
      <c r="M32" s="40">
        <f t="shared" si="3"/>
        <v>0.18116378055045676</v>
      </c>
      <c r="N32" s="105">
        <v>77007694</v>
      </c>
      <c r="O32" s="106">
        <v>6740341</v>
      </c>
      <c r="P32" s="107">
        <f t="shared" si="4"/>
        <v>83748035</v>
      </c>
      <c r="Q32" s="40">
        <f t="shared" si="5"/>
        <v>0.21975051798249134</v>
      </c>
      <c r="R32" s="105">
        <v>0</v>
      </c>
      <c r="S32" s="107">
        <v>0</v>
      </c>
      <c r="T32" s="107">
        <f t="shared" si="6"/>
        <v>0</v>
      </c>
      <c r="U32" s="40">
        <f t="shared" si="7"/>
        <v>0</v>
      </c>
      <c r="V32" s="105">
        <v>0</v>
      </c>
      <c r="W32" s="107">
        <v>0</v>
      </c>
      <c r="X32" s="107">
        <f t="shared" si="8"/>
        <v>0</v>
      </c>
      <c r="Y32" s="40">
        <f t="shared" si="9"/>
        <v>0</v>
      </c>
      <c r="Z32" s="77">
        <f t="shared" si="10"/>
        <v>143784716</v>
      </c>
      <c r="AA32" s="78">
        <f t="shared" si="11"/>
        <v>9005753</v>
      </c>
      <c r="AB32" s="78">
        <f t="shared" si="12"/>
        <v>152790469</v>
      </c>
      <c r="AC32" s="40">
        <f t="shared" si="13"/>
        <v>0.40091429853294813</v>
      </c>
      <c r="AD32" s="77">
        <v>68622351</v>
      </c>
      <c r="AE32" s="78">
        <v>3261207</v>
      </c>
      <c r="AF32" s="78">
        <f t="shared" si="14"/>
        <v>71883558</v>
      </c>
      <c r="AG32" s="40">
        <f t="shared" si="15"/>
        <v>0.43192522719285376</v>
      </c>
      <c r="AH32" s="40">
        <f t="shared" si="16"/>
        <v>0.16505133204452682</v>
      </c>
      <c r="AI32" s="12">
        <v>330607890</v>
      </c>
      <c r="AJ32" s="12">
        <v>321365243</v>
      </c>
      <c r="AK32" s="12">
        <v>142797888</v>
      </c>
      <c r="AL32" s="12"/>
    </row>
    <row r="33" spans="1:38" s="13" customFormat="1" ht="12.75">
      <c r="A33" s="29" t="s">
        <v>97</v>
      </c>
      <c r="B33" s="60" t="s">
        <v>633</v>
      </c>
      <c r="C33" s="39" t="s">
        <v>634</v>
      </c>
      <c r="D33" s="77">
        <v>781801456</v>
      </c>
      <c r="E33" s="78">
        <v>123709800</v>
      </c>
      <c r="F33" s="79">
        <f t="shared" si="0"/>
        <v>905511256</v>
      </c>
      <c r="G33" s="77">
        <v>802965582</v>
      </c>
      <c r="H33" s="78">
        <v>142209511</v>
      </c>
      <c r="I33" s="80">
        <f t="shared" si="1"/>
        <v>945175093</v>
      </c>
      <c r="J33" s="77">
        <v>155376931</v>
      </c>
      <c r="K33" s="78">
        <v>12790895</v>
      </c>
      <c r="L33" s="78">
        <f t="shared" si="2"/>
        <v>168167826</v>
      </c>
      <c r="M33" s="40">
        <f t="shared" si="3"/>
        <v>0.1857158868934038</v>
      </c>
      <c r="N33" s="105">
        <v>171897601</v>
      </c>
      <c r="O33" s="106">
        <v>29370108</v>
      </c>
      <c r="P33" s="107">
        <f t="shared" si="4"/>
        <v>201267709</v>
      </c>
      <c r="Q33" s="40">
        <f t="shared" si="5"/>
        <v>0.2222696931334446</v>
      </c>
      <c r="R33" s="105">
        <v>0</v>
      </c>
      <c r="S33" s="107">
        <v>0</v>
      </c>
      <c r="T33" s="107">
        <f t="shared" si="6"/>
        <v>0</v>
      </c>
      <c r="U33" s="40">
        <f t="shared" si="7"/>
        <v>0</v>
      </c>
      <c r="V33" s="105">
        <v>0</v>
      </c>
      <c r="W33" s="107">
        <v>0</v>
      </c>
      <c r="X33" s="107">
        <f t="shared" si="8"/>
        <v>0</v>
      </c>
      <c r="Y33" s="40">
        <f t="shared" si="9"/>
        <v>0</v>
      </c>
      <c r="Z33" s="77">
        <f t="shared" si="10"/>
        <v>327274532</v>
      </c>
      <c r="AA33" s="78">
        <f t="shared" si="11"/>
        <v>42161003</v>
      </c>
      <c r="AB33" s="78">
        <f t="shared" si="12"/>
        <v>369435535</v>
      </c>
      <c r="AC33" s="40">
        <f t="shared" si="13"/>
        <v>0.40798558002684837</v>
      </c>
      <c r="AD33" s="77">
        <v>177718287</v>
      </c>
      <c r="AE33" s="78">
        <v>30073915</v>
      </c>
      <c r="AF33" s="78">
        <f t="shared" si="14"/>
        <v>207792202</v>
      </c>
      <c r="AG33" s="40">
        <f t="shared" si="15"/>
        <v>0.42194560062887415</v>
      </c>
      <c r="AH33" s="40">
        <f t="shared" si="16"/>
        <v>-0.03139912343775053</v>
      </c>
      <c r="AI33" s="12">
        <v>842526578</v>
      </c>
      <c r="AJ33" s="12">
        <v>876693517</v>
      </c>
      <c r="AK33" s="12">
        <v>355500383</v>
      </c>
      <c r="AL33" s="12"/>
    </row>
    <row r="34" spans="1:38" s="13" customFormat="1" ht="12.75">
      <c r="A34" s="29" t="s">
        <v>97</v>
      </c>
      <c r="B34" s="60" t="s">
        <v>65</v>
      </c>
      <c r="C34" s="39" t="s">
        <v>66</v>
      </c>
      <c r="D34" s="77">
        <v>1215995633</v>
      </c>
      <c r="E34" s="78">
        <v>252243036</v>
      </c>
      <c r="F34" s="79">
        <f t="shared" si="0"/>
        <v>1468238669</v>
      </c>
      <c r="G34" s="77">
        <v>1244073441</v>
      </c>
      <c r="H34" s="78">
        <v>267888283</v>
      </c>
      <c r="I34" s="80">
        <f t="shared" si="1"/>
        <v>1511961724</v>
      </c>
      <c r="J34" s="77">
        <v>239606579</v>
      </c>
      <c r="K34" s="78">
        <v>27247544</v>
      </c>
      <c r="L34" s="78">
        <f t="shared" si="2"/>
        <v>266854123</v>
      </c>
      <c r="M34" s="40">
        <f t="shared" si="3"/>
        <v>0.18175118843706192</v>
      </c>
      <c r="N34" s="105">
        <v>296666883</v>
      </c>
      <c r="O34" s="106">
        <v>36180281</v>
      </c>
      <c r="P34" s="107">
        <f t="shared" si="4"/>
        <v>332847164</v>
      </c>
      <c r="Q34" s="40">
        <f t="shared" si="5"/>
        <v>0.226698268495202</v>
      </c>
      <c r="R34" s="105">
        <v>0</v>
      </c>
      <c r="S34" s="107">
        <v>0</v>
      </c>
      <c r="T34" s="107">
        <f t="shared" si="6"/>
        <v>0</v>
      </c>
      <c r="U34" s="40">
        <f t="shared" si="7"/>
        <v>0</v>
      </c>
      <c r="V34" s="105">
        <v>0</v>
      </c>
      <c r="W34" s="107">
        <v>0</v>
      </c>
      <c r="X34" s="107">
        <f t="shared" si="8"/>
        <v>0</v>
      </c>
      <c r="Y34" s="40">
        <f t="shared" si="9"/>
        <v>0</v>
      </c>
      <c r="Z34" s="77">
        <f t="shared" si="10"/>
        <v>536273462</v>
      </c>
      <c r="AA34" s="78">
        <f t="shared" si="11"/>
        <v>63427825</v>
      </c>
      <c r="AB34" s="78">
        <f t="shared" si="12"/>
        <v>599701287</v>
      </c>
      <c r="AC34" s="40">
        <f t="shared" si="13"/>
        <v>0.4084494569322639</v>
      </c>
      <c r="AD34" s="77">
        <v>302476765</v>
      </c>
      <c r="AE34" s="78">
        <v>39845765</v>
      </c>
      <c r="AF34" s="78">
        <f t="shared" si="14"/>
        <v>342322530</v>
      </c>
      <c r="AG34" s="40">
        <f t="shared" si="15"/>
        <v>0.3891327411483378</v>
      </c>
      <c r="AH34" s="40">
        <f t="shared" si="16"/>
        <v>-0.027679644690637217</v>
      </c>
      <c r="AI34" s="12">
        <v>1424948408</v>
      </c>
      <c r="AJ34" s="12">
        <v>1635190277</v>
      </c>
      <c r="AK34" s="12">
        <v>554494080</v>
      </c>
      <c r="AL34" s="12"/>
    </row>
    <row r="35" spans="1:38" s="13" customFormat="1" ht="12.75">
      <c r="A35" s="29" t="s">
        <v>97</v>
      </c>
      <c r="B35" s="60" t="s">
        <v>635</v>
      </c>
      <c r="C35" s="39" t="s">
        <v>636</v>
      </c>
      <c r="D35" s="77">
        <v>474745151</v>
      </c>
      <c r="E35" s="78">
        <v>48786087</v>
      </c>
      <c r="F35" s="79">
        <f t="shared" si="0"/>
        <v>523531238</v>
      </c>
      <c r="G35" s="77">
        <v>474745151</v>
      </c>
      <c r="H35" s="78">
        <v>48786087</v>
      </c>
      <c r="I35" s="80">
        <f t="shared" si="1"/>
        <v>523531238</v>
      </c>
      <c r="J35" s="77">
        <v>109534762</v>
      </c>
      <c r="K35" s="78">
        <v>9304074</v>
      </c>
      <c r="L35" s="78">
        <f t="shared" si="2"/>
        <v>118838836</v>
      </c>
      <c r="M35" s="40">
        <f t="shared" si="3"/>
        <v>0.2269947376091434</v>
      </c>
      <c r="N35" s="105">
        <v>129716437</v>
      </c>
      <c r="O35" s="106">
        <v>7455303</v>
      </c>
      <c r="P35" s="107">
        <f t="shared" si="4"/>
        <v>137171740</v>
      </c>
      <c r="Q35" s="40">
        <f t="shared" si="5"/>
        <v>0.2620125219729486</v>
      </c>
      <c r="R35" s="105">
        <v>0</v>
      </c>
      <c r="S35" s="107">
        <v>0</v>
      </c>
      <c r="T35" s="107">
        <f t="shared" si="6"/>
        <v>0</v>
      </c>
      <c r="U35" s="40">
        <f t="shared" si="7"/>
        <v>0</v>
      </c>
      <c r="V35" s="105">
        <v>0</v>
      </c>
      <c r="W35" s="107">
        <v>0</v>
      </c>
      <c r="X35" s="107">
        <f t="shared" si="8"/>
        <v>0</v>
      </c>
      <c r="Y35" s="40">
        <f t="shared" si="9"/>
        <v>0</v>
      </c>
      <c r="Z35" s="77">
        <f t="shared" si="10"/>
        <v>239251199</v>
      </c>
      <c r="AA35" s="78">
        <f t="shared" si="11"/>
        <v>16759377</v>
      </c>
      <c r="AB35" s="78">
        <f t="shared" si="12"/>
        <v>256010576</v>
      </c>
      <c r="AC35" s="40">
        <f t="shared" si="13"/>
        <v>0.489007259582092</v>
      </c>
      <c r="AD35" s="77">
        <v>108059302</v>
      </c>
      <c r="AE35" s="78">
        <v>10886241</v>
      </c>
      <c r="AF35" s="78">
        <f t="shared" si="14"/>
        <v>118945543</v>
      </c>
      <c r="AG35" s="40">
        <f t="shared" si="15"/>
        <v>0.48393421141684856</v>
      </c>
      <c r="AH35" s="40">
        <f t="shared" si="16"/>
        <v>0.15323144138322187</v>
      </c>
      <c r="AI35" s="12">
        <v>465082337</v>
      </c>
      <c r="AJ35" s="12">
        <v>465082337</v>
      </c>
      <c r="AK35" s="12">
        <v>225069254</v>
      </c>
      <c r="AL35" s="12"/>
    </row>
    <row r="36" spans="1:38" s="13" customFormat="1" ht="12.75">
      <c r="A36" s="29" t="s">
        <v>97</v>
      </c>
      <c r="B36" s="60" t="s">
        <v>637</v>
      </c>
      <c r="C36" s="39" t="s">
        <v>638</v>
      </c>
      <c r="D36" s="77">
        <v>439488195</v>
      </c>
      <c r="E36" s="78">
        <v>45705802</v>
      </c>
      <c r="F36" s="79">
        <f t="shared" si="0"/>
        <v>485193997</v>
      </c>
      <c r="G36" s="77">
        <v>439488195</v>
      </c>
      <c r="H36" s="78">
        <v>45705802</v>
      </c>
      <c r="I36" s="80">
        <f t="shared" si="1"/>
        <v>485193997</v>
      </c>
      <c r="J36" s="77">
        <v>79266742</v>
      </c>
      <c r="K36" s="78">
        <v>5871221</v>
      </c>
      <c r="L36" s="78">
        <f t="shared" si="2"/>
        <v>85137963</v>
      </c>
      <c r="M36" s="40">
        <f t="shared" si="3"/>
        <v>0.17547200403635663</v>
      </c>
      <c r="N36" s="105">
        <v>103077639</v>
      </c>
      <c r="O36" s="106">
        <v>7401212</v>
      </c>
      <c r="P36" s="107">
        <f t="shared" si="4"/>
        <v>110478851</v>
      </c>
      <c r="Q36" s="40">
        <f t="shared" si="5"/>
        <v>0.22770036662263157</v>
      </c>
      <c r="R36" s="105">
        <v>0</v>
      </c>
      <c r="S36" s="107">
        <v>0</v>
      </c>
      <c r="T36" s="107">
        <f t="shared" si="6"/>
        <v>0</v>
      </c>
      <c r="U36" s="40">
        <f t="shared" si="7"/>
        <v>0</v>
      </c>
      <c r="V36" s="105">
        <v>0</v>
      </c>
      <c r="W36" s="107">
        <v>0</v>
      </c>
      <c r="X36" s="107">
        <f t="shared" si="8"/>
        <v>0</v>
      </c>
      <c r="Y36" s="40">
        <f t="shared" si="9"/>
        <v>0</v>
      </c>
      <c r="Z36" s="77">
        <f t="shared" si="10"/>
        <v>182344381</v>
      </c>
      <c r="AA36" s="78">
        <f t="shared" si="11"/>
        <v>13272433</v>
      </c>
      <c r="AB36" s="78">
        <f t="shared" si="12"/>
        <v>195616814</v>
      </c>
      <c r="AC36" s="40">
        <f t="shared" si="13"/>
        <v>0.4031723706589882</v>
      </c>
      <c r="AD36" s="77">
        <v>92490253</v>
      </c>
      <c r="AE36" s="78">
        <v>19917181</v>
      </c>
      <c r="AF36" s="78">
        <f t="shared" si="14"/>
        <v>112407434</v>
      </c>
      <c r="AG36" s="40">
        <f t="shared" si="15"/>
        <v>0.4536112614269606</v>
      </c>
      <c r="AH36" s="40">
        <f t="shared" si="16"/>
        <v>-0.01715707699545921</v>
      </c>
      <c r="AI36" s="12">
        <v>456220834</v>
      </c>
      <c r="AJ36" s="12">
        <v>474971659</v>
      </c>
      <c r="AK36" s="12">
        <v>206946908</v>
      </c>
      <c r="AL36" s="12"/>
    </row>
    <row r="37" spans="1:38" s="13" customFormat="1" ht="12.75">
      <c r="A37" s="29" t="s">
        <v>97</v>
      </c>
      <c r="B37" s="60" t="s">
        <v>639</v>
      </c>
      <c r="C37" s="39" t="s">
        <v>640</v>
      </c>
      <c r="D37" s="77">
        <v>540747634</v>
      </c>
      <c r="E37" s="78">
        <v>70173500</v>
      </c>
      <c r="F37" s="79">
        <f t="shared" si="0"/>
        <v>610921134</v>
      </c>
      <c r="G37" s="77">
        <v>540747634</v>
      </c>
      <c r="H37" s="78">
        <v>70173500</v>
      </c>
      <c r="I37" s="80">
        <f t="shared" si="1"/>
        <v>610921134</v>
      </c>
      <c r="J37" s="77">
        <v>128496073</v>
      </c>
      <c r="K37" s="78">
        <v>12686722</v>
      </c>
      <c r="L37" s="78">
        <f t="shared" si="2"/>
        <v>141182795</v>
      </c>
      <c r="M37" s="40">
        <f t="shared" si="3"/>
        <v>0.2310982337042542</v>
      </c>
      <c r="N37" s="105">
        <v>127001898</v>
      </c>
      <c r="O37" s="106">
        <v>13060809</v>
      </c>
      <c r="P37" s="107">
        <f t="shared" si="4"/>
        <v>140062707</v>
      </c>
      <c r="Q37" s="40">
        <f t="shared" si="5"/>
        <v>0.22926479246664921</v>
      </c>
      <c r="R37" s="105">
        <v>0</v>
      </c>
      <c r="S37" s="107">
        <v>0</v>
      </c>
      <c r="T37" s="107">
        <f t="shared" si="6"/>
        <v>0</v>
      </c>
      <c r="U37" s="40">
        <f t="shared" si="7"/>
        <v>0</v>
      </c>
      <c r="V37" s="105">
        <v>0</v>
      </c>
      <c r="W37" s="107">
        <v>0</v>
      </c>
      <c r="X37" s="107">
        <f t="shared" si="8"/>
        <v>0</v>
      </c>
      <c r="Y37" s="40">
        <f t="shared" si="9"/>
        <v>0</v>
      </c>
      <c r="Z37" s="77">
        <f t="shared" si="10"/>
        <v>255497971</v>
      </c>
      <c r="AA37" s="78">
        <f t="shared" si="11"/>
        <v>25747531</v>
      </c>
      <c r="AB37" s="78">
        <f t="shared" si="12"/>
        <v>281245502</v>
      </c>
      <c r="AC37" s="40">
        <f t="shared" si="13"/>
        <v>0.4603630261709034</v>
      </c>
      <c r="AD37" s="77">
        <v>125331326</v>
      </c>
      <c r="AE37" s="78">
        <v>17858770</v>
      </c>
      <c r="AF37" s="78">
        <f t="shared" si="14"/>
        <v>143190096</v>
      </c>
      <c r="AG37" s="40">
        <f t="shared" si="15"/>
        <v>0.45251282229288503</v>
      </c>
      <c r="AH37" s="40">
        <f t="shared" si="16"/>
        <v>-0.021840819214200446</v>
      </c>
      <c r="AI37" s="12">
        <v>608448120</v>
      </c>
      <c r="AJ37" s="12">
        <v>606172060</v>
      </c>
      <c r="AK37" s="12">
        <v>275330576</v>
      </c>
      <c r="AL37" s="12"/>
    </row>
    <row r="38" spans="1:38" s="13" customFormat="1" ht="12.75">
      <c r="A38" s="29" t="s">
        <v>116</v>
      </c>
      <c r="B38" s="60" t="s">
        <v>641</v>
      </c>
      <c r="C38" s="39" t="s">
        <v>642</v>
      </c>
      <c r="D38" s="77">
        <v>306313037</v>
      </c>
      <c r="E38" s="78">
        <v>8300000</v>
      </c>
      <c r="F38" s="79">
        <f t="shared" si="0"/>
        <v>314613037</v>
      </c>
      <c r="G38" s="77">
        <v>314294531</v>
      </c>
      <c r="H38" s="78">
        <v>8300000</v>
      </c>
      <c r="I38" s="80">
        <f t="shared" si="1"/>
        <v>322594531</v>
      </c>
      <c r="J38" s="77">
        <v>30553831</v>
      </c>
      <c r="K38" s="78">
        <v>9600</v>
      </c>
      <c r="L38" s="78">
        <f t="shared" si="2"/>
        <v>30563431</v>
      </c>
      <c r="M38" s="40">
        <f t="shared" si="3"/>
        <v>0.09714610459705775</v>
      </c>
      <c r="N38" s="105">
        <v>39157180</v>
      </c>
      <c r="O38" s="106">
        <v>91096</v>
      </c>
      <c r="P38" s="107">
        <f t="shared" si="4"/>
        <v>39248276</v>
      </c>
      <c r="Q38" s="40">
        <f t="shared" si="5"/>
        <v>0.12475095238980831</v>
      </c>
      <c r="R38" s="105">
        <v>0</v>
      </c>
      <c r="S38" s="107">
        <v>0</v>
      </c>
      <c r="T38" s="107">
        <f t="shared" si="6"/>
        <v>0</v>
      </c>
      <c r="U38" s="40">
        <f t="shared" si="7"/>
        <v>0</v>
      </c>
      <c r="V38" s="105">
        <v>0</v>
      </c>
      <c r="W38" s="107">
        <v>0</v>
      </c>
      <c r="X38" s="107">
        <f t="shared" si="8"/>
        <v>0</v>
      </c>
      <c r="Y38" s="40">
        <f t="shared" si="9"/>
        <v>0</v>
      </c>
      <c r="Z38" s="77">
        <f t="shared" si="10"/>
        <v>69711011</v>
      </c>
      <c r="AA38" s="78">
        <f t="shared" si="11"/>
        <v>100696</v>
      </c>
      <c r="AB38" s="78">
        <f t="shared" si="12"/>
        <v>69811707</v>
      </c>
      <c r="AC38" s="40">
        <f t="shared" si="13"/>
        <v>0.22189705698686607</v>
      </c>
      <c r="AD38" s="77">
        <v>36780762</v>
      </c>
      <c r="AE38" s="78">
        <v>96998</v>
      </c>
      <c r="AF38" s="78">
        <f t="shared" si="14"/>
        <v>36877760</v>
      </c>
      <c r="AG38" s="40">
        <f t="shared" si="15"/>
        <v>0.3584002265737913</v>
      </c>
      <c r="AH38" s="40">
        <f t="shared" si="16"/>
        <v>0.06428036843886398</v>
      </c>
      <c r="AI38" s="12">
        <v>183922420</v>
      </c>
      <c r="AJ38" s="12">
        <v>280717418</v>
      </c>
      <c r="AK38" s="12">
        <v>65917837</v>
      </c>
      <c r="AL38" s="12"/>
    </row>
    <row r="39" spans="1:38" s="57" customFormat="1" ht="12.75">
      <c r="A39" s="61"/>
      <c r="B39" s="62" t="s">
        <v>643</v>
      </c>
      <c r="C39" s="32"/>
      <c r="D39" s="81">
        <f>SUM(D31:D38)</f>
        <v>4183491244</v>
      </c>
      <c r="E39" s="82">
        <f>SUM(E31:E38)</f>
        <v>645255810</v>
      </c>
      <c r="F39" s="90">
        <f t="shared" si="0"/>
        <v>4828747054</v>
      </c>
      <c r="G39" s="81">
        <f>SUM(G31:G38)</f>
        <v>4240714672</v>
      </c>
      <c r="H39" s="82">
        <f>SUM(H31:H38)</f>
        <v>679400768</v>
      </c>
      <c r="I39" s="83">
        <f t="shared" si="1"/>
        <v>4920115440</v>
      </c>
      <c r="J39" s="81">
        <f>SUM(J31:J38)</f>
        <v>831051600</v>
      </c>
      <c r="K39" s="82">
        <f>SUM(K31:K38)</f>
        <v>70707238</v>
      </c>
      <c r="L39" s="82">
        <f t="shared" si="2"/>
        <v>901758838</v>
      </c>
      <c r="M39" s="44">
        <f t="shared" si="3"/>
        <v>0.1867479965124717</v>
      </c>
      <c r="N39" s="111">
        <f>SUM(N31:N38)</f>
        <v>960889257</v>
      </c>
      <c r="O39" s="112">
        <f>SUM(O31:O38)</f>
        <v>105942972</v>
      </c>
      <c r="P39" s="113">
        <f t="shared" si="4"/>
        <v>1066832229</v>
      </c>
      <c r="Q39" s="44">
        <f t="shared" si="5"/>
        <v>0.22093355006373047</v>
      </c>
      <c r="R39" s="111">
        <f>SUM(R31:R38)</f>
        <v>0</v>
      </c>
      <c r="S39" s="113">
        <f>SUM(S31:S38)</f>
        <v>0</v>
      </c>
      <c r="T39" s="113">
        <f t="shared" si="6"/>
        <v>0</v>
      </c>
      <c r="U39" s="44">
        <f t="shared" si="7"/>
        <v>0</v>
      </c>
      <c r="V39" s="111">
        <f>SUM(V31:V38)</f>
        <v>0</v>
      </c>
      <c r="W39" s="113">
        <f>SUM(W31:W38)</f>
        <v>0</v>
      </c>
      <c r="X39" s="113">
        <f t="shared" si="8"/>
        <v>0</v>
      </c>
      <c r="Y39" s="44">
        <f t="shared" si="9"/>
        <v>0</v>
      </c>
      <c r="Z39" s="81">
        <f t="shared" si="10"/>
        <v>1791940857</v>
      </c>
      <c r="AA39" s="82">
        <f t="shared" si="11"/>
        <v>176650210</v>
      </c>
      <c r="AB39" s="82">
        <f t="shared" si="12"/>
        <v>1968591067</v>
      </c>
      <c r="AC39" s="44">
        <f t="shared" si="13"/>
        <v>0.40768154657620215</v>
      </c>
      <c r="AD39" s="81">
        <f>SUM(AD31:AD38)</f>
        <v>957717225</v>
      </c>
      <c r="AE39" s="82">
        <f>SUM(AE31:AE38)</f>
        <v>127780304</v>
      </c>
      <c r="AF39" s="82">
        <f t="shared" si="14"/>
        <v>1085497529</v>
      </c>
      <c r="AG39" s="44">
        <f t="shared" si="15"/>
        <v>0.41945605804226777</v>
      </c>
      <c r="AH39" s="44">
        <f t="shared" si="16"/>
        <v>-0.01719515659993731</v>
      </c>
      <c r="AI39" s="63">
        <f>SUM(AI31:AI38)</f>
        <v>4478950567</v>
      </c>
      <c r="AJ39" s="63">
        <f>SUM(AJ31:AJ38)</f>
        <v>4853806649</v>
      </c>
      <c r="AK39" s="63">
        <f>SUM(AK31:AK38)</f>
        <v>1878722949</v>
      </c>
      <c r="AL39" s="63"/>
    </row>
    <row r="40" spans="1:38" s="13" customFormat="1" ht="12.75">
      <c r="A40" s="29" t="s">
        <v>97</v>
      </c>
      <c r="B40" s="60" t="s">
        <v>644</v>
      </c>
      <c r="C40" s="39" t="s">
        <v>645</v>
      </c>
      <c r="D40" s="77">
        <v>50952600</v>
      </c>
      <c r="E40" s="78">
        <v>11978800</v>
      </c>
      <c r="F40" s="79">
        <f t="shared" si="0"/>
        <v>62931400</v>
      </c>
      <c r="G40" s="77">
        <v>50952600</v>
      </c>
      <c r="H40" s="78">
        <v>11978800</v>
      </c>
      <c r="I40" s="80">
        <f t="shared" si="1"/>
        <v>62931400</v>
      </c>
      <c r="J40" s="77">
        <v>12107475</v>
      </c>
      <c r="K40" s="78">
        <v>1404908</v>
      </c>
      <c r="L40" s="78">
        <f t="shared" si="2"/>
        <v>13512383</v>
      </c>
      <c r="M40" s="40">
        <f t="shared" si="3"/>
        <v>0.2147160717861036</v>
      </c>
      <c r="N40" s="105">
        <v>13596034</v>
      </c>
      <c r="O40" s="106">
        <v>11136861</v>
      </c>
      <c r="P40" s="107">
        <f t="shared" si="4"/>
        <v>24732895</v>
      </c>
      <c r="Q40" s="40">
        <f t="shared" si="5"/>
        <v>0.3930135830443944</v>
      </c>
      <c r="R40" s="105">
        <v>0</v>
      </c>
      <c r="S40" s="107">
        <v>0</v>
      </c>
      <c r="T40" s="107">
        <f t="shared" si="6"/>
        <v>0</v>
      </c>
      <c r="U40" s="40">
        <f t="shared" si="7"/>
        <v>0</v>
      </c>
      <c r="V40" s="105">
        <v>0</v>
      </c>
      <c r="W40" s="107">
        <v>0</v>
      </c>
      <c r="X40" s="107">
        <f t="shared" si="8"/>
        <v>0</v>
      </c>
      <c r="Y40" s="40">
        <f t="shared" si="9"/>
        <v>0</v>
      </c>
      <c r="Z40" s="77">
        <f t="shared" si="10"/>
        <v>25703509</v>
      </c>
      <c r="AA40" s="78">
        <f t="shared" si="11"/>
        <v>12541769</v>
      </c>
      <c r="AB40" s="78">
        <f t="shared" si="12"/>
        <v>38245278</v>
      </c>
      <c r="AC40" s="40">
        <f t="shared" si="13"/>
        <v>0.607729654830498</v>
      </c>
      <c r="AD40" s="77">
        <v>13196353</v>
      </c>
      <c r="AE40" s="78">
        <v>2189951</v>
      </c>
      <c r="AF40" s="78">
        <f t="shared" si="14"/>
        <v>15386304</v>
      </c>
      <c r="AG40" s="40">
        <f t="shared" si="15"/>
        <v>0.45437631500332465</v>
      </c>
      <c r="AH40" s="40">
        <f t="shared" si="16"/>
        <v>0.6074617399994178</v>
      </c>
      <c r="AI40" s="12">
        <v>62262200</v>
      </c>
      <c r="AJ40" s="12">
        <v>65054071</v>
      </c>
      <c r="AK40" s="12">
        <v>28290469</v>
      </c>
      <c r="AL40" s="12"/>
    </row>
    <row r="41" spans="1:38" s="13" customFormat="1" ht="12.75">
      <c r="A41" s="29" t="s">
        <v>97</v>
      </c>
      <c r="B41" s="60" t="s">
        <v>646</v>
      </c>
      <c r="C41" s="39" t="s">
        <v>647</v>
      </c>
      <c r="D41" s="77">
        <v>52365358</v>
      </c>
      <c r="E41" s="78">
        <v>17008050</v>
      </c>
      <c r="F41" s="79">
        <f t="shared" si="0"/>
        <v>69373408</v>
      </c>
      <c r="G41" s="77">
        <v>52365358</v>
      </c>
      <c r="H41" s="78">
        <v>17008050</v>
      </c>
      <c r="I41" s="80">
        <f t="shared" si="1"/>
        <v>69373408</v>
      </c>
      <c r="J41" s="77">
        <v>11479720</v>
      </c>
      <c r="K41" s="78">
        <v>7652809</v>
      </c>
      <c r="L41" s="78">
        <f t="shared" si="2"/>
        <v>19132529</v>
      </c>
      <c r="M41" s="40">
        <f t="shared" si="3"/>
        <v>0.27579053057332864</v>
      </c>
      <c r="N41" s="105">
        <v>12352079</v>
      </c>
      <c r="O41" s="106">
        <v>33693562</v>
      </c>
      <c r="P41" s="107">
        <f t="shared" si="4"/>
        <v>46045641</v>
      </c>
      <c r="Q41" s="40">
        <f t="shared" si="5"/>
        <v>0.6637361826018408</v>
      </c>
      <c r="R41" s="105">
        <v>0</v>
      </c>
      <c r="S41" s="107">
        <v>0</v>
      </c>
      <c r="T41" s="107">
        <f t="shared" si="6"/>
        <v>0</v>
      </c>
      <c r="U41" s="40">
        <f t="shared" si="7"/>
        <v>0</v>
      </c>
      <c r="V41" s="105">
        <v>0</v>
      </c>
      <c r="W41" s="107">
        <v>0</v>
      </c>
      <c r="X41" s="107">
        <f t="shared" si="8"/>
        <v>0</v>
      </c>
      <c r="Y41" s="40">
        <f t="shared" si="9"/>
        <v>0</v>
      </c>
      <c r="Z41" s="77">
        <f t="shared" si="10"/>
        <v>23831799</v>
      </c>
      <c r="AA41" s="78">
        <f t="shared" si="11"/>
        <v>41346371</v>
      </c>
      <c r="AB41" s="78">
        <f t="shared" si="12"/>
        <v>65178170</v>
      </c>
      <c r="AC41" s="40">
        <f t="shared" si="13"/>
        <v>0.9395267131751693</v>
      </c>
      <c r="AD41" s="77">
        <v>11555235</v>
      </c>
      <c r="AE41" s="78">
        <v>1403215</v>
      </c>
      <c r="AF41" s="78">
        <f t="shared" si="14"/>
        <v>12958450</v>
      </c>
      <c r="AG41" s="40">
        <f t="shared" si="15"/>
        <v>0.3160791754936105</v>
      </c>
      <c r="AH41" s="40">
        <f t="shared" si="16"/>
        <v>2.5533293719542076</v>
      </c>
      <c r="AI41" s="12">
        <v>65677696</v>
      </c>
      <c r="AJ41" s="12">
        <v>69893601</v>
      </c>
      <c r="AK41" s="12">
        <v>20759352</v>
      </c>
      <c r="AL41" s="12"/>
    </row>
    <row r="42" spans="1:38" s="13" customFormat="1" ht="12.75">
      <c r="A42" s="29" t="s">
        <v>97</v>
      </c>
      <c r="B42" s="60" t="s">
        <v>648</v>
      </c>
      <c r="C42" s="39" t="s">
        <v>649</v>
      </c>
      <c r="D42" s="77">
        <v>245644225</v>
      </c>
      <c r="E42" s="78">
        <v>29286134</v>
      </c>
      <c r="F42" s="79">
        <f t="shared" si="0"/>
        <v>274930359</v>
      </c>
      <c r="G42" s="77">
        <v>246519575</v>
      </c>
      <c r="H42" s="78">
        <v>33907239</v>
      </c>
      <c r="I42" s="80">
        <f t="shared" si="1"/>
        <v>280426814</v>
      </c>
      <c r="J42" s="77">
        <v>48069826</v>
      </c>
      <c r="K42" s="78">
        <v>3176760</v>
      </c>
      <c r="L42" s="78">
        <f t="shared" si="2"/>
        <v>51246586</v>
      </c>
      <c r="M42" s="40">
        <f t="shared" si="3"/>
        <v>0.1863984253554188</v>
      </c>
      <c r="N42" s="105">
        <v>58692712</v>
      </c>
      <c r="O42" s="106">
        <v>12286970</v>
      </c>
      <c r="P42" s="107">
        <f t="shared" si="4"/>
        <v>70979682</v>
      </c>
      <c r="Q42" s="40">
        <f t="shared" si="5"/>
        <v>0.25817331435558194</v>
      </c>
      <c r="R42" s="105">
        <v>0</v>
      </c>
      <c r="S42" s="107">
        <v>0</v>
      </c>
      <c r="T42" s="107">
        <f t="shared" si="6"/>
        <v>0</v>
      </c>
      <c r="U42" s="40">
        <f t="shared" si="7"/>
        <v>0</v>
      </c>
      <c r="V42" s="105">
        <v>0</v>
      </c>
      <c r="W42" s="107">
        <v>0</v>
      </c>
      <c r="X42" s="107">
        <f t="shared" si="8"/>
        <v>0</v>
      </c>
      <c r="Y42" s="40">
        <f t="shared" si="9"/>
        <v>0</v>
      </c>
      <c r="Z42" s="77">
        <f t="shared" si="10"/>
        <v>106762538</v>
      </c>
      <c r="AA42" s="78">
        <f t="shared" si="11"/>
        <v>15463730</v>
      </c>
      <c r="AB42" s="78">
        <f t="shared" si="12"/>
        <v>122226268</v>
      </c>
      <c r="AC42" s="40">
        <f t="shared" si="13"/>
        <v>0.4445717397110008</v>
      </c>
      <c r="AD42" s="77">
        <v>59132528</v>
      </c>
      <c r="AE42" s="78">
        <v>5225384</v>
      </c>
      <c r="AF42" s="78">
        <f t="shared" si="14"/>
        <v>64357912</v>
      </c>
      <c r="AG42" s="40">
        <f t="shared" si="15"/>
        <v>0.5111619429771315</v>
      </c>
      <c r="AH42" s="40">
        <f t="shared" si="16"/>
        <v>0.10288975813882839</v>
      </c>
      <c r="AI42" s="12">
        <v>234947984</v>
      </c>
      <c r="AJ42" s="12">
        <v>258453438</v>
      </c>
      <c r="AK42" s="12">
        <v>120096468</v>
      </c>
      <c r="AL42" s="12"/>
    </row>
    <row r="43" spans="1:38" s="13" customFormat="1" ht="12.75">
      <c r="A43" s="29" t="s">
        <v>116</v>
      </c>
      <c r="B43" s="60" t="s">
        <v>650</v>
      </c>
      <c r="C43" s="39" t="s">
        <v>651</v>
      </c>
      <c r="D43" s="77">
        <v>56531377</v>
      </c>
      <c r="E43" s="78">
        <v>500000</v>
      </c>
      <c r="F43" s="80">
        <f t="shared" si="0"/>
        <v>57031377</v>
      </c>
      <c r="G43" s="77">
        <v>56531377</v>
      </c>
      <c r="H43" s="78">
        <v>500000</v>
      </c>
      <c r="I43" s="79">
        <f t="shared" si="1"/>
        <v>57031377</v>
      </c>
      <c r="J43" s="77">
        <v>15185178</v>
      </c>
      <c r="K43" s="91">
        <v>0</v>
      </c>
      <c r="L43" s="78">
        <f t="shared" si="2"/>
        <v>15185178</v>
      </c>
      <c r="M43" s="40">
        <f t="shared" si="3"/>
        <v>0.26626006242142813</v>
      </c>
      <c r="N43" s="105">
        <v>13305406</v>
      </c>
      <c r="O43" s="106">
        <v>158095</v>
      </c>
      <c r="P43" s="107">
        <f t="shared" si="4"/>
        <v>13463501</v>
      </c>
      <c r="Q43" s="40">
        <f t="shared" si="5"/>
        <v>0.23607182060499785</v>
      </c>
      <c r="R43" s="105">
        <v>0</v>
      </c>
      <c r="S43" s="107">
        <v>0</v>
      </c>
      <c r="T43" s="107">
        <f t="shared" si="6"/>
        <v>0</v>
      </c>
      <c r="U43" s="40">
        <f t="shared" si="7"/>
        <v>0</v>
      </c>
      <c r="V43" s="105">
        <v>0</v>
      </c>
      <c r="W43" s="107">
        <v>0</v>
      </c>
      <c r="X43" s="107">
        <f t="shared" si="8"/>
        <v>0</v>
      </c>
      <c r="Y43" s="40">
        <f t="shared" si="9"/>
        <v>0</v>
      </c>
      <c r="Z43" s="77">
        <f t="shared" si="10"/>
        <v>28490584</v>
      </c>
      <c r="AA43" s="78">
        <f t="shared" si="11"/>
        <v>158095</v>
      </c>
      <c r="AB43" s="78">
        <f t="shared" si="12"/>
        <v>28648679</v>
      </c>
      <c r="AC43" s="40">
        <f t="shared" si="13"/>
        <v>0.502331883026426</v>
      </c>
      <c r="AD43" s="77">
        <v>14961126</v>
      </c>
      <c r="AE43" s="78">
        <v>27609</v>
      </c>
      <c r="AF43" s="78">
        <f t="shared" si="14"/>
        <v>14988735</v>
      </c>
      <c r="AG43" s="40">
        <f t="shared" si="15"/>
        <v>0.5206195127504112</v>
      </c>
      <c r="AH43" s="40">
        <f t="shared" si="16"/>
        <v>-0.10175868744093486</v>
      </c>
      <c r="AI43" s="12">
        <v>50977611</v>
      </c>
      <c r="AJ43" s="12">
        <v>57219194</v>
      </c>
      <c r="AK43" s="12">
        <v>26539939</v>
      </c>
      <c r="AL43" s="12"/>
    </row>
    <row r="44" spans="1:38" s="57" customFormat="1" ht="12.75">
      <c r="A44" s="61"/>
      <c r="B44" s="62" t="s">
        <v>652</v>
      </c>
      <c r="C44" s="32"/>
      <c r="D44" s="81">
        <f>SUM(D40:D43)</f>
        <v>405493560</v>
      </c>
      <c r="E44" s="82">
        <f>SUM(E40:E43)</f>
        <v>58772984</v>
      </c>
      <c r="F44" s="83">
        <f t="shared" si="0"/>
        <v>464266544</v>
      </c>
      <c r="G44" s="81">
        <f>SUM(G40:G43)</f>
        <v>406368910</v>
      </c>
      <c r="H44" s="82">
        <f>SUM(H40:H43)</f>
        <v>63394089</v>
      </c>
      <c r="I44" s="90">
        <f t="shared" si="1"/>
        <v>469762999</v>
      </c>
      <c r="J44" s="81">
        <f>SUM(J40:J43)</f>
        <v>86842199</v>
      </c>
      <c r="K44" s="92">
        <f>SUM(K40:K43)</f>
        <v>12234477</v>
      </c>
      <c r="L44" s="82">
        <f t="shared" si="2"/>
        <v>99076676</v>
      </c>
      <c r="M44" s="44">
        <f t="shared" si="3"/>
        <v>0.21340472898688992</v>
      </c>
      <c r="N44" s="111">
        <f>SUM(N40:N43)</f>
        <v>97946231</v>
      </c>
      <c r="O44" s="112">
        <f>SUM(O40:O43)</f>
        <v>57275488</v>
      </c>
      <c r="P44" s="113">
        <f t="shared" si="4"/>
        <v>155221719</v>
      </c>
      <c r="Q44" s="44">
        <f t="shared" si="5"/>
        <v>0.33433750720577443</v>
      </c>
      <c r="R44" s="111">
        <f>SUM(R40:R43)</f>
        <v>0</v>
      </c>
      <c r="S44" s="113">
        <f>SUM(S40:S43)</f>
        <v>0</v>
      </c>
      <c r="T44" s="113">
        <f t="shared" si="6"/>
        <v>0</v>
      </c>
      <c r="U44" s="44">
        <f t="shared" si="7"/>
        <v>0</v>
      </c>
      <c r="V44" s="111">
        <f>SUM(V40:V43)</f>
        <v>0</v>
      </c>
      <c r="W44" s="113">
        <f>SUM(W40:W43)</f>
        <v>0</v>
      </c>
      <c r="X44" s="113">
        <f t="shared" si="8"/>
        <v>0</v>
      </c>
      <c r="Y44" s="44">
        <f t="shared" si="9"/>
        <v>0</v>
      </c>
      <c r="Z44" s="81">
        <f t="shared" si="10"/>
        <v>184788430</v>
      </c>
      <c r="AA44" s="82">
        <f t="shared" si="11"/>
        <v>69509965</v>
      </c>
      <c r="AB44" s="82">
        <f t="shared" si="12"/>
        <v>254298395</v>
      </c>
      <c r="AC44" s="44">
        <f t="shared" si="13"/>
        <v>0.5477422361926644</v>
      </c>
      <c r="AD44" s="81">
        <f>SUM(AD40:AD43)</f>
        <v>98845242</v>
      </c>
      <c r="AE44" s="82">
        <f>SUM(AE40:AE43)</f>
        <v>8846159</v>
      </c>
      <c r="AF44" s="82">
        <f t="shared" si="14"/>
        <v>107691401</v>
      </c>
      <c r="AG44" s="44">
        <f t="shared" si="15"/>
        <v>0.47282566982614166</v>
      </c>
      <c r="AH44" s="44">
        <f t="shared" si="16"/>
        <v>0.4413566687650392</v>
      </c>
      <c r="AI44" s="63">
        <f>SUM(AI40:AI43)</f>
        <v>413865491</v>
      </c>
      <c r="AJ44" s="63">
        <f>SUM(AJ40:AJ43)</f>
        <v>450620304</v>
      </c>
      <c r="AK44" s="63">
        <f>SUM(AK40:AK43)</f>
        <v>195686228</v>
      </c>
      <c r="AL44" s="63"/>
    </row>
    <row r="45" spans="1:38" s="57" customFormat="1" ht="12.75">
      <c r="A45" s="61"/>
      <c r="B45" s="62" t="s">
        <v>653</v>
      </c>
      <c r="C45" s="32"/>
      <c r="D45" s="81">
        <f>SUM(D9,D11:D16,D18:D23,D25:D29,D31:D38,D40:D43)</f>
        <v>41754323138</v>
      </c>
      <c r="E45" s="82">
        <f>SUM(E9,E11:E16,E18:E23,E25:E29,E31:E38,E40:E43)</f>
        <v>8373446719</v>
      </c>
      <c r="F45" s="83">
        <f t="shared" si="0"/>
        <v>50127769857</v>
      </c>
      <c r="G45" s="81">
        <f>SUM(G9,G11:G16,G18:G23,G25:G29,G31:G38,G40:G43)</f>
        <v>42664895090</v>
      </c>
      <c r="H45" s="82">
        <f>SUM(H9,H11:H16,H18:H23,H25:H29,H31:H38,H40:H43)</f>
        <v>8970122971</v>
      </c>
      <c r="I45" s="90">
        <f t="shared" si="1"/>
        <v>51635018061</v>
      </c>
      <c r="J45" s="81">
        <f>SUM(J9,J11:J16,J18:J23,J25:J29,J31:J38,J40:J43)</f>
        <v>8864269254</v>
      </c>
      <c r="K45" s="92">
        <f>SUM(K9,K11:K16,K18:K23,K25:K29,K31:K38,K40:K43)</f>
        <v>789387962</v>
      </c>
      <c r="L45" s="82">
        <f t="shared" si="2"/>
        <v>9653657216</v>
      </c>
      <c r="M45" s="44">
        <f t="shared" si="3"/>
        <v>0.19258102332378013</v>
      </c>
      <c r="N45" s="111">
        <f>SUM(N9,N11:N16,N18:N23,N25:N29,N31:N38,N40:N43)</f>
        <v>9810168619</v>
      </c>
      <c r="O45" s="112">
        <f>SUM(O9,O11:O16,O18:O23,O25:O29,O31:O38,O40:O43)</f>
        <v>1657006682</v>
      </c>
      <c r="P45" s="113">
        <f t="shared" si="4"/>
        <v>11467175301</v>
      </c>
      <c r="Q45" s="44">
        <f t="shared" si="5"/>
        <v>0.2287589360889688</v>
      </c>
      <c r="R45" s="111">
        <f>SUM(R9,R11:R16,R18:R23,R25:R29,R31:R38,R40:R43)</f>
        <v>0</v>
      </c>
      <c r="S45" s="113">
        <f>SUM(S9,S11:S16,S18:S23,S25:S29,S31:S38,S40:S43)</f>
        <v>0</v>
      </c>
      <c r="T45" s="113">
        <f t="shared" si="6"/>
        <v>0</v>
      </c>
      <c r="U45" s="44">
        <f t="shared" si="7"/>
        <v>0</v>
      </c>
      <c r="V45" s="111">
        <f>SUM(V9,V11:V16,V18:V23,V25:V29,V31:V38,V40:V43)</f>
        <v>0</v>
      </c>
      <c r="W45" s="113">
        <f>SUM(W9,W11:W16,W18:W23,W25:W29,W31:W38,W40:W43)</f>
        <v>0</v>
      </c>
      <c r="X45" s="113">
        <f t="shared" si="8"/>
        <v>0</v>
      </c>
      <c r="Y45" s="44">
        <f t="shared" si="9"/>
        <v>0</v>
      </c>
      <c r="Z45" s="81">
        <f t="shared" si="10"/>
        <v>18674437873</v>
      </c>
      <c r="AA45" s="82">
        <f t="shared" si="11"/>
        <v>2446394644</v>
      </c>
      <c r="AB45" s="82">
        <f t="shared" si="12"/>
        <v>21120832517</v>
      </c>
      <c r="AC45" s="44">
        <f t="shared" si="13"/>
        <v>0.42133995941274893</v>
      </c>
      <c r="AD45" s="81">
        <f>SUM(AD9,AD11:AD16,AD18:AD23,AD25:AD29,AD31:AD38,AD40:AD43)</f>
        <v>9531040688</v>
      </c>
      <c r="AE45" s="82">
        <f>SUM(AE9,AE11:AE16,AE18:AE23,AE25:AE29,AE31:AE38,AE40:AE43)</f>
        <v>1519831747</v>
      </c>
      <c r="AF45" s="82">
        <f t="shared" si="14"/>
        <v>11050872435</v>
      </c>
      <c r="AG45" s="44">
        <f t="shared" si="15"/>
        <v>0.4369217886905966</v>
      </c>
      <c r="AH45" s="44">
        <f t="shared" si="16"/>
        <v>0.037671493219078034</v>
      </c>
      <c r="AI45" s="63">
        <f>SUM(AI9,AI11:AI16,AI18:AI23,AI25:AI29,AI31:AI38,AI40:AI43)</f>
        <v>45951283087</v>
      </c>
      <c r="AJ45" s="63">
        <f>SUM(AJ9,AJ11:AJ16,AJ18:AJ23,AJ25:AJ29,AJ31:AJ38,AJ40:AJ43)</f>
        <v>46488314479</v>
      </c>
      <c r="AK45" s="63">
        <f>SUM(AK9,AK11:AK16,AK18:AK23,AK25:AK29,AK31:AK38,AK40:AK43)</f>
        <v>20077116799</v>
      </c>
      <c r="AL45" s="63"/>
    </row>
    <row r="46" spans="1:38" s="13" customFormat="1" ht="12.75">
      <c r="A46" s="64"/>
      <c r="B46" s="65"/>
      <c r="C46" s="66"/>
      <c r="D46" s="93"/>
      <c r="E46" s="93"/>
      <c r="F46" s="94"/>
      <c r="G46" s="95"/>
      <c r="H46" s="93"/>
      <c r="I46" s="96"/>
      <c r="J46" s="95"/>
      <c r="K46" s="97"/>
      <c r="L46" s="93"/>
      <c r="M46" s="70"/>
      <c r="N46" s="95"/>
      <c r="O46" s="97"/>
      <c r="P46" s="93"/>
      <c r="Q46" s="70"/>
      <c r="R46" s="95"/>
      <c r="S46" s="97"/>
      <c r="T46" s="93"/>
      <c r="U46" s="70"/>
      <c r="V46" s="95"/>
      <c r="W46" s="97"/>
      <c r="X46" s="93"/>
      <c r="Y46" s="70"/>
      <c r="Z46" s="95"/>
      <c r="AA46" s="97"/>
      <c r="AB46" s="93"/>
      <c r="AC46" s="70"/>
      <c r="AD46" s="95"/>
      <c r="AE46" s="93"/>
      <c r="AF46" s="93"/>
      <c r="AG46" s="70"/>
      <c r="AH46" s="70"/>
      <c r="AI46" s="12"/>
      <c r="AJ46" s="12"/>
      <c r="AK46" s="12"/>
      <c r="AL46" s="12"/>
    </row>
    <row r="47" spans="1:38" s="13" customFormat="1" ht="13.5">
      <c r="A47" s="12"/>
      <c r="B47" s="130" t="s">
        <v>657</v>
      </c>
      <c r="C47" s="12"/>
      <c r="D47" s="88"/>
      <c r="E47" s="88"/>
      <c r="F47" s="88"/>
      <c r="G47" s="88"/>
      <c r="H47" s="88"/>
      <c r="I47" s="88"/>
      <c r="J47" s="88"/>
      <c r="K47" s="88"/>
      <c r="L47" s="88"/>
      <c r="M47" s="12"/>
      <c r="N47" s="88"/>
      <c r="O47" s="88"/>
      <c r="P47" s="88"/>
      <c r="Q47" s="12"/>
      <c r="R47" s="88"/>
      <c r="S47" s="88"/>
      <c r="T47" s="88"/>
      <c r="U47" s="12"/>
      <c r="V47" s="88"/>
      <c r="W47" s="88"/>
      <c r="X47" s="88"/>
      <c r="Y47" s="12"/>
      <c r="Z47" s="88"/>
      <c r="AA47" s="88"/>
      <c r="AB47" s="88"/>
      <c r="AC47" s="12"/>
      <c r="AD47" s="88"/>
      <c r="AE47" s="88"/>
      <c r="AF47" s="88"/>
      <c r="AG47" s="12"/>
      <c r="AH47" s="12"/>
      <c r="AI47" s="12"/>
      <c r="AJ47" s="12"/>
      <c r="AK47" s="12"/>
      <c r="AL47" s="12"/>
    </row>
    <row r="48" spans="1:38" s="13" customFormat="1" ht="12.75">
      <c r="A48" s="12"/>
      <c r="B48" s="12"/>
      <c r="C48" s="12"/>
      <c r="D48" s="88"/>
      <c r="E48" s="88"/>
      <c r="F48" s="88"/>
      <c r="G48" s="88"/>
      <c r="H48" s="88"/>
      <c r="I48" s="88"/>
      <c r="J48" s="88"/>
      <c r="K48" s="88"/>
      <c r="L48" s="88"/>
      <c r="M48" s="12"/>
      <c r="N48" s="88"/>
      <c r="O48" s="88"/>
      <c r="P48" s="88"/>
      <c r="Q48" s="12"/>
      <c r="R48" s="88"/>
      <c r="S48" s="88"/>
      <c r="T48" s="88"/>
      <c r="U48" s="12"/>
      <c r="V48" s="88"/>
      <c r="W48" s="88"/>
      <c r="X48" s="88"/>
      <c r="Y48" s="12"/>
      <c r="Z48" s="88"/>
      <c r="AA48" s="88"/>
      <c r="AB48" s="88"/>
      <c r="AC48" s="12"/>
      <c r="AD48" s="88"/>
      <c r="AE48" s="88"/>
      <c r="AF48" s="88"/>
      <c r="AG48" s="12"/>
      <c r="AH48" s="12"/>
      <c r="AI48" s="12"/>
      <c r="AJ48" s="12"/>
      <c r="AK48" s="12"/>
      <c r="AL48" s="12"/>
    </row>
    <row r="49" spans="1:38" s="13" customFormat="1" ht="12.75">
      <c r="A49" s="12"/>
      <c r="B49" s="12"/>
      <c r="C49" s="12"/>
      <c r="D49" s="88"/>
      <c r="E49" s="88"/>
      <c r="F49" s="88"/>
      <c r="G49" s="88"/>
      <c r="H49" s="88"/>
      <c r="I49" s="88"/>
      <c r="J49" s="88"/>
      <c r="K49" s="88"/>
      <c r="L49" s="88"/>
      <c r="M49" s="12"/>
      <c r="N49" s="88"/>
      <c r="O49" s="88"/>
      <c r="P49" s="88"/>
      <c r="Q49" s="12"/>
      <c r="R49" s="88"/>
      <c r="S49" s="88"/>
      <c r="T49" s="88"/>
      <c r="U49" s="12"/>
      <c r="V49" s="88"/>
      <c r="W49" s="88"/>
      <c r="X49" s="88"/>
      <c r="Y49" s="12"/>
      <c r="Z49" s="88"/>
      <c r="AA49" s="88"/>
      <c r="AB49" s="88"/>
      <c r="AC49" s="12"/>
      <c r="AD49" s="88"/>
      <c r="AE49" s="88"/>
      <c r="AF49" s="88"/>
      <c r="AG49" s="12"/>
      <c r="AH49" s="12"/>
      <c r="AI49" s="12"/>
      <c r="AJ49" s="12"/>
      <c r="AK49" s="12"/>
      <c r="AL49" s="12"/>
    </row>
    <row r="50" spans="1:38" ht="12.75">
      <c r="A50" s="2"/>
      <c r="B50" s="2"/>
      <c r="C50" s="2"/>
      <c r="D50" s="89"/>
      <c r="E50" s="89"/>
      <c r="F50" s="89"/>
      <c r="G50" s="89"/>
      <c r="H50" s="89"/>
      <c r="I50" s="89"/>
      <c r="J50" s="89"/>
      <c r="K50" s="89"/>
      <c r="L50" s="89"/>
      <c r="M50" s="2"/>
      <c r="N50" s="89"/>
      <c r="O50" s="89"/>
      <c r="P50" s="89"/>
      <c r="Q50" s="2"/>
      <c r="R50" s="89"/>
      <c r="S50" s="89"/>
      <c r="T50" s="89"/>
      <c r="U50" s="2"/>
      <c r="V50" s="89"/>
      <c r="W50" s="89"/>
      <c r="X50" s="89"/>
      <c r="Y50" s="2"/>
      <c r="Z50" s="89"/>
      <c r="AA50" s="89"/>
      <c r="AB50" s="89"/>
      <c r="AC50" s="2"/>
      <c r="AD50" s="89"/>
      <c r="AE50" s="89"/>
      <c r="AF50" s="89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9"/>
      <c r="E51" s="89"/>
      <c r="F51" s="89"/>
      <c r="G51" s="89"/>
      <c r="H51" s="89"/>
      <c r="I51" s="89"/>
      <c r="J51" s="89"/>
      <c r="K51" s="89"/>
      <c r="L51" s="89"/>
      <c r="M51" s="2"/>
      <c r="N51" s="89"/>
      <c r="O51" s="89"/>
      <c r="P51" s="89"/>
      <c r="Q51" s="2"/>
      <c r="R51" s="89"/>
      <c r="S51" s="89"/>
      <c r="T51" s="89"/>
      <c r="U51" s="2"/>
      <c r="V51" s="89"/>
      <c r="W51" s="89"/>
      <c r="X51" s="89"/>
      <c r="Y51" s="2"/>
      <c r="Z51" s="89"/>
      <c r="AA51" s="89"/>
      <c r="AB51" s="89"/>
      <c r="AC51" s="2"/>
      <c r="AD51" s="89"/>
      <c r="AE51" s="89"/>
      <c r="AF51" s="89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9"/>
      <c r="E52" s="89"/>
      <c r="F52" s="89"/>
      <c r="G52" s="89"/>
      <c r="H52" s="89"/>
      <c r="I52" s="89"/>
      <c r="J52" s="89"/>
      <c r="K52" s="89"/>
      <c r="L52" s="89"/>
      <c r="M52" s="2"/>
      <c r="N52" s="89"/>
      <c r="O52" s="89"/>
      <c r="P52" s="89"/>
      <c r="Q52" s="2"/>
      <c r="R52" s="89"/>
      <c r="S52" s="89"/>
      <c r="T52" s="89"/>
      <c r="U52" s="2"/>
      <c r="V52" s="89"/>
      <c r="W52" s="89"/>
      <c r="X52" s="89"/>
      <c r="Y52" s="2"/>
      <c r="Z52" s="89"/>
      <c r="AA52" s="89"/>
      <c r="AB52" s="89"/>
      <c r="AC52" s="2"/>
      <c r="AD52" s="89"/>
      <c r="AE52" s="89"/>
      <c r="AF52" s="89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9"/>
      <c r="E53" s="89"/>
      <c r="F53" s="89"/>
      <c r="G53" s="89"/>
      <c r="H53" s="89"/>
      <c r="I53" s="89"/>
      <c r="J53" s="89"/>
      <c r="K53" s="89"/>
      <c r="L53" s="89"/>
      <c r="M53" s="2"/>
      <c r="N53" s="89"/>
      <c r="O53" s="89"/>
      <c r="P53" s="89"/>
      <c r="Q53" s="2"/>
      <c r="R53" s="89"/>
      <c r="S53" s="89"/>
      <c r="T53" s="89"/>
      <c r="U53" s="2"/>
      <c r="V53" s="89"/>
      <c r="W53" s="89"/>
      <c r="X53" s="89"/>
      <c r="Y53" s="2"/>
      <c r="Z53" s="89"/>
      <c r="AA53" s="89"/>
      <c r="AB53" s="89"/>
      <c r="AC53" s="2"/>
      <c r="AD53" s="89"/>
      <c r="AE53" s="89"/>
      <c r="AF53" s="89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9"/>
      <c r="E54" s="89"/>
      <c r="F54" s="89"/>
      <c r="G54" s="89"/>
      <c r="H54" s="89"/>
      <c r="I54" s="89"/>
      <c r="J54" s="89"/>
      <c r="K54" s="89"/>
      <c r="L54" s="89"/>
      <c r="M54" s="2"/>
      <c r="N54" s="89"/>
      <c r="O54" s="89"/>
      <c r="P54" s="89"/>
      <c r="Q54" s="2"/>
      <c r="R54" s="89"/>
      <c r="S54" s="89"/>
      <c r="T54" s="89"/>
      <c r="U54" s="2"/>
      <c r="V54" s="89"/>
      <c r="W54" s="89"/>
      <c r="X54" s="89"/>
      <c r="Y54" s="2"/>
      <c r="Z54" s="89"/>
      <c r="AA54" s="89"/>
      <c r="AB54" s="89"/>
      <c r="AC54" s="2"/>
      <c r="AD54" s="89"/>
      <c r="AE54" s="89"/>
      <c r="AF54" s="89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9"/>
      <c r="E55" s="89"/>
      <c r="F55" s="89"/>
      <c r="G55" s="89"/>
      <c r="H55" s="89"/>
      <c r="I55" s="89"/>
      <c r="J55" s="89"/>
      <c r="K55" s="89"/>
      <c r="L55" s="89"/>
      <c r="M55" s="2"/>
      <c r="N55" s="89"/>
      <c r="O55" s="89"/>
      <c r="P55" s="89"/>
      <c r="Q55" s="2"/>
      <c r="R55" s="89"/>
      <c r="S55" s="89"/>
      <c r="T55" s="89"/>
      <c r="U55" s="2"/>
      <c r="V55" s="89"/>
      <c r="W55" s="89"/>
      <c r="X55" s="89"/>
      <c r="Y55" s="2"/>
      <c r="Z55" s="89"/>
      <c r="AA55" s="89"/>
      <c r="AB55" s="89"/>
      <c r="AC55" s="2"/>
      <c r="AD55" s="89"/>
      <c r="AE55" s="89"/>
      <c r="AF55" s="89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9"/>
      <c r="E56" s="89"/>
      <c r="F56" s="89"/>
      <c r="G56" s="89"/>
      <c r="H56" s="89"/>
      <c r="I56" s="89"/>
      <c r="J56" s="89"/>
      <c r="K56" s="89"/>
      <c r="L56" s="89"/>
      <c r="M56" s="2"/>
      <c r="N56" s="89"/>
      <c r="O56" s="89"/>
      <c r="P56" s="89"/>
      <c r="Q56" s="2"/>
      <c r="R56" s="89"/>
      <c r="S56" s="89"/>
      <c r="T56" s="89"/>
      <c r="U56" s="2"/>
      <c r="V56" s="89"/>
      <c r="W56" s="89"/>
      <c r="X56" s="89"/>
      <c r="Y56" s="2"/>
      <c r="Z56" s="89"/>
      <c r="AA56" s="89"/>
      <c r="AB56" s="89"/>
      <c r="AC56" s="2"/>
      <c r="AD56" s="89"/>
      <c r="AE56" s="89"/>
      <c r="AF56" s="89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9"/>
      <c r="E57" s="89"/>
      <c r="F57" s="89"/>
      <c r="G57" s="89"/>
      <c r="H57" s="89"/>
      <c r="I57" s="89"/>
      <c r="J57" s="89"/>
      <c r="K57" s="89"/>
      <c r="L57" s="89"/>
      <c r="M57" s="2"/>
      <c r="N57" s="89"/>
      <c r="O57" s="89"/>
      <c r="P57" s="89"/>
      <c r="Q57" s="2"/>
      <c r="R57" s="89"/>
      <c r="S57" s="89"/>
      <c r="T57" s="89"/>
      <c r="U57" s="2"/>
      <c r="V57" s="89"/>
      <c r="W57" s="89"/>
      <c r="X57" s="89"/>
      <c r="Y57" s="2"/>
      <c r="Z57" s="89"/>
      <c r="AA57" s="89"/>
      <c r="AB57" s="89"/>
      <c r="AC57" s="2"/>
      <c r="AD57" s="89"/>
      <c r="AE57" s="89"/>
      <c r="AF57" s="89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9"/>
      <c r="E58" s="89"/>
      <c r="F58" s="89"/>
      <c r="G58" s="89"/>
      <c r="H58" s="89"/>
      <c r="I58" s="89"/>
      <c r="J58" s="89"/>
      <c r="K58" s="89"/>
      <c r="L58" s="89"/>
      <c r="M58" s="2"/>
      <c r="N58" s="89"/>
      <c r="O58" s="89"/>
      <c r="P58" s="89"/>
      <c r="Q58" s="2"/>
      <c r="R58" s="89"/>
      <c r="S58" s="89"/>
      <c r="T58" s="89"/>
      <c r="U58" s="2"/>
      <c r="V58" s="89"/>
      <c r="W58" s="89"/>
      <c r="X58" s="89"/>
      <c r="Y58" s="2"/>
      <c r="Z58" s="89"/>
      <c r="AA58" s="89"/>
      <c r="AB58" s="89"/>
      <c r="AC58" s="2"/>
      <c r="AD58" s="89"/>
      <c r="AE58" s="89"/>
      <c r="AF58" s="89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9"/>
      <c r="E59" s="89"/>
      <c r="F59" s="89"/>
      <c r="G59" s="89"/>
      <c r="H59" s="89"/>
      <c r="I59" s="89"/>
      <c r="J59" s="89"/>
      <c r="K59" s="89"/>
      <c r="L59" s="89"/>
      <c r="M59" s="2"/>
      <c r="N59" s="89"/>
      <c r="O59" s="89"/>
      <c r="P59" s="89"/>
      <c r="Q59" s="2"/>
      <c r="R59" s="89"/>
      <c r="S59" s="89"/>
      <c r="T59" s="89"/>
      <c r="U59" s="2"/>
      <c r="V59" s="89"/>
      <c r="W59" s="89"/>
      <c r="X59" s="89"/>
      <c r="Y59" s="2"/>
      <c r="Z59" s="89"/>
      <c r="AA59" s="89"/>
      <c r="AB59" s="89"/>
      <c r="AC59" s="2"/>
      <c r="AD59" s="89"/>
      <c r="AE59" s="89"/>
      <c r="AF59" s="89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9"/>
      <c r="E60" s="89"/>
      <c r="F60" s="89"/>
      <c r="G60" s="89"/>
      <c r="H60" s="89"/>
      <c r="I60" s="89"/>
      <c r="J60" s="89"/>
      <c r="K60" s="89"/>
      <c r="L60" s="89"/>
      <c r="M60" s="2"/>
      <c r="N60" s="89"/>
      <c r="O60" s="89"/>
      <c r="P60" s="89"/>
      <c r="Q60" s="2"/>
      <c r="R60" s="89"/>
      <c r="S60" s="89"/>
      <c r="T60" s="89"/>
      <c r="U60" s="2"/>
      <c r="V60" s="89"/>
      <c r="W60" s="89"/>
      <c r="X60" s="89"/>
      <c r="Y60" s="2"/>
      <c r="Z60" s="89"/>
      <c r="AA60" s="89"/>
      <c r="AB60" s="89"/>
      <c r="AC60" s="2"/>
      <c r="AD60" s="89"/>
      <c r="AE60" s="89"/>
      <c r="AF60" s="89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9"/>
      <c r="E61" s="89"/>
      <c r="F61" s="89"/>
      <c r="G61" s="89"/>
      <c r="H61" s="89"/>
      <c r="I61" s="89"/>
      <c r="J61" s="89"/>
      <c r="K61" s="89"/>
      <c r="L61" s="89"/>
      <c r="M61" s="2"/>
      <c r="N61" s="89"/>
      <c r="O61" s="89"/>
      <c r="P61" s="89"/>
      <c r="Q61" s="2"/>
      <c r="R61" s="89"/>
      <c r="S61" s="89"/>
      <c r="T61" s="89"/>
      <c r="U61" s="2"/>
      <c r="V61" s="89"/>
      <c r="W61" s="89"/>
      <c r="X61" s="89"/>
      <c r="Y61" s="2"/>
      <c r="Z61" s="89"/>
      <c r="AA61" s="89"/>
      <c r="AB61" s="89"/>
      <c r="AC61" s="2"/>
      <c r="AD61" s="89"/>
      <c r="AE61" s="89"/>
      <c r="AF61" s="89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9"/>
      <c r="E62" s="89"/>
      <c r="F62" s="89"/>
      <c r="G62" s="89"/>
      <c r="H62" s="89"/>
      <c r="I62" s="89"/>
      <c r="J62" s="89"/>
      <c r="K62" s="89"/>
      <c r="L62" s="89"/>
      <c r="M62" s="2"/>
      <c r="N62" s="89"/>
      <c r="O62" s="89"/>
      <c r="P62" s="89"/>
      <c r="Q62" s="2"/>
      <c r="R62" s="89"/>
      <c r="S62" s="89"/>
      <c r="T62" s="89"/>
      <c r="U62" s="2"/>
      <c r="V62" s="89"/>
      <c r="W62" s="89"/>
      <c r="X62" s="89"/>
      <c r="Y62" s="2"/>
      <c r="Z62" s="89"/>
      <c r="AA62" s="89"/>
      <c r="AB62" s="89"/>
      <c r="AC62" s="2"/>
      <c r="AD62" s="89"/>
      <c r="AE62" s="89"/>
      <c r="AF62" s="89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9"/>
      <c r="E63" s="89"/>
      <c r="F63" s="89"/>
      <c r="G63" s="89"/>
      <c r="H63" s="89"/>
      <c r="I63" s="89"/>
      <c r="J63" s="89"/>
      <c r="K63" s="89"/>
      <c r="L63" s="89"/>
      <c r="M63" s="2"/>
      <c r="N63" s="89"/>
      <c r="O63" s="89"/>
      <c r="P63" s="89"/>
      <c r="Q63" s="2"/>
      <c r="R63" s="89"/>
      <c r="S63" s="89"/>
      <c r="T63" s="89"/>
      <c r="U63" s="2"/>
      <c r="V63" s="89"/>
      <c r="W63" s="89"/>
      <c r="X63" s="89"/>
      <c r="Y63" s="2"/>
      <c r="Z63" s="89"/>
      <c r="AA63" s="89"/>
      <c r="AB63" s="89"/>
      <c r="AC63" s="2"/>
      <c r="AD63" s="89"/>
      <c r="AE63" s="89"/>
      <c r="AF63" s="89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9"/>
      <c r="E64" s="89"/>
      <c r="F64" s="89"/>
      <c r="G64" s="89"/>
      <c r="H64" s="89"/>
      <c r="I64" s="89"/>
      <c r="J64" s="89"/>
      <c r="K64" s="89"/>
      <c r="L64" s="89"/>
      <c r="M64" s="2"/>
      <c r="N64" s="89"/>
      <c r="O64" s="89"/>
      <c r="P64" s="89"/>
      <c r="Q64" s="2"/>
      <c r="R64" s="89"/>
      <c r="S64" s="89"/>
      <c r="T64" s="89"/>
      <c r="U64" s="2"/>
      <c r="V64" s="89"/>
      <c r="W64" s="89"/>
      <c r="X64" s="89"/>
      <c r="Y64" s="2"/>
      <c r="Z64" s="89"/>
      <c r="AA64" s="89"/>
      <c r="AB64" s="89"/>
      <c r="AC64" s="2"/>
      <c r="AD64" s="89"/>
      <c r="AE64" s="89"/>
      <c r="AF64" s="89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9"/>
      <c r="E65" s="89"/>
      <c r="F65" s="89"/>
      <c r="G65" s="89"/>
      <c r="H65" s="89"/>
      <c r="I65" s="89"/>
      <c r="J65" s="89"/>
      <c r="K65" s="89"/>
      <c r="L65" s="89"/>
      <c r="M65" s="2"/>
      <c r="N65" s="89"/>
      <c r="O65" s="89"/>
      <c r="P65" s="89"/>
      <c r="Q65" s="2"/>
      <c r="R65" s="89"/>
      <c r="S65" s="89"/>
      <c r="T65" s="89"/>
      <c r="U65" s="2"/>
      <c r="V65" s="89"/>
      <c r="W65" s="89"/>
      <c r="X65" s="89"/>
      <c r="Y65" s="2"/>
      <c r="Z65" s="89"/>
      <c r="AA65" s="89"/>
      <c r="AB65" s="89"/>
      <c r="AC65" s="2"/>
      <c r="AD65" s="89"/>
      <c r="AE65" s="89"/>
      <c r="AF65" s="89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9"/>
      <c r="E66" s="89"/>
      <c r="F66" s="89"/>
      <c r="G66" s="89"/>
      <c r="H66" s="89"/>
      <c r="I66" s="89"/>
      <c r="J66" s="89"/>
      <c r="K66" s="89"/>
      <c r="L66" s="89"/>
      <c r="M66" s="2"/>
      <c r="N66" s="89"/>
      <c r="O66" s="89"/>
      <c r="P66" s="89"/>
      <c r="Q66" s="2"/>
      <c r="R66" s="89"/>
      <c r="S66" s="89"/>
      <c r="T66" s="89"/>
      <c r="U66" s="2"/>
      <c r="V66" s="89"/>
      <c r="W66" s="89"/>
      <c r="X66" s="89"/>
      <c r="Y66" s="2"/>
      <c r="Z66" s="89"/>
      <c r="AA66" s="89"/>
      <c r="AB66" s="89"/>
      <c r="AC66" s="2"/>
      <c r="AD66" s="89"/>
      <c r="AE66" s="89"/>
      <c r="AF66" s="89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9"/>
      <c r="E67" s="89"/>
      <c r="F67" s="89"/>
      <c r="G67" s="89"/>
      <c r="H67" s="89"/>
      <c r="I67" s="89"/>
      <c r="J67" s="89"/>
      <c r="K67" s="89"/>
      <c r="L67" s="89"/>
      <c r="M67" s="2"/>
      <c r="N67" s="89"/>
      <c r="O67" s="89"/>
      <c r="P67" s="89"/>
      <c r="Q67" s="2"/>
      <c r="R67" s="89"/>
      <c r="S67" s="89"/>
      <c r="T67" s="89"/>
      <c r="U67" s="2"/>
      <c r="V67" s="89"/>
      <c r="W67" s="89"/>
      <c r="X67" s="89"/>
      <c r="Y67" s="2"/>
      <c r="Z67" s="89"/>
      <c r="AA67" s="89"/>
      <c r="AB67" s="89"/>
      <c r="AC67" s="2"/>
      <c r="AD67" s="89"/>
      <c r="AE67" s="89"/>
      <c r="AF67" s="89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9"/>
      <c r="E68" s="89"/>
      <c r="F68" s="89"/>
      <c r="G68" s="89"/>
      <c r="H68" s="89"/>
      <c r="I68" s="89"/>
      <c r="J68" s="89"/>
      <c r="K68" s="89"/>
      <c r="L68" s="89"/>
      <c r="M68" s="2"/>
      <c r="N68" s="89"/>
      <c r="O68" s="89"/>
      <c r="P68" s="89"/>
      <c r="Q68" s="2"/>
      <c r="R68" s="89"/>
      <c r="S68" s="89"/>
      <c r="T68" s="89"/>
      <c r="U68" s="2"/>
      <c r="V68" s="89"/>
      <c r="W68" s="89"/>
      <c r="X68" s="89"/>
      <c r="Y68" s="2"/>
      <c r="Z68" s="89"/>
      <c r="AA68" s="89"/>
      <c r="AB68" s="89"/>
      <c r="AC68" s="2"/>
      <c r="AD68" s="89"/>
      <c r="AE68" s="89"/>
      <c r="AF68" s="89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9"/>
      <c r="E69" s="89"/>
      <c r="F69" s="89"/>
      <c r="G69" s="89"/>
      <c r="H69" s="89"/>
      <c r="I69" s="89"/>
      <c r="J69" s="89"/>
      <c r="K69" s="89"/>
      <c r="L69" s="89"/>
      <c r="M69" s="2"/>
      <c r="N69" s="89"/>
      <c r="O69" s="89"/>
      <c r="P69" s="89"/>
      <c r="Q69" s="2"/>
      <c r="R69" s="89"/>
      <c r="S69" s="89"/>
      <c r="T69" s="89"/>
      <c r="U69" s="2"/>
      <c r="V69" s="89"/>
      <c r="W69" s="89"/>
      <c r="X69" s="89"/>
      <c r="Y69" s="2"/>
      <c r="Z69" s="89"/>
      <c r="AA69" s="89"/>
      <c r="AB69" s="89"/>
      <c r="AC69" s="2"/>
      <c r="AD69" s="89"/>
      <c r="AE69" s="89"/>
      <c r="AF69" s="89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9"/>
      <c r="E70" s="89"/>
      <c r="F70" s="89"/>
      <c r="G70" s="89"/>
      <c r="H70" s="89"/>
      <c r="I70" s="89"/>
      <c r="J70" s="89"/>
      <c r="K70" s="89"/>
      <c r="L70" s="89"/>
      <c r="M70" s="2"/>
      <c r="N70" s="89"/>
      <c r="O70" s="89"/>
      <c r="P70" s="89"/>
      <c r="Q70" s="2"/>
      <c r="R70" s="89"/>
      <c r="S70" s="89"/>
      <c r="T70" s="89"/>
      <c r="U70" s="2"/>
      <c r="V70" s="89"/>
      <c r="W70" s="89"/>
      <c r="X70" s="89"/>
      <c r="Y70" s="2"/>
      <c r="Z70" s="89"/>
      <c r="AA70" s="89"/>
      <c r="AB70" s="89"/>
      <c r="AC70" s="2"/>
      <c r="AD70" s="89"/>
      <c r="AE70" s="89"/>
      <c r="AF70" s="89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9"/>
      <c r="E71" s="89"/>
      <c r="F71" s="89"/>
      <c r="G71" s="89"/>
      <c r="H71" s="89"/>
      <c r="I71" s="89"/>
      <c r="J71" s="89"/>
      <c r="K71" s="89"/>
      <c r="L71" s="89"/>
      <c r="M71" s="2"/>
      <c r="N71" s="89"/>
      <c r="O71" s="89"/>
      <c r="P71" s="89"/>
      <c r="Q71" s="2"/>
      <c r="R71" s="89"/>
      <c r="S71" s="89"/>
      <c r="T71" s="89"/>
      <c r="U71" s="2"/>
      <c r="V71" s="89"/>
      <c r="W71" s="89"/>
      <c r="X71" s="89"/>
      <c r="Y71" s="2"/>
      <c r="Z71" s="89"/>
      <c r="AA71" s="89"/>
      <c r="AB71" s="89"/>
      <c r="AC71" s="2"/>
      <c r="AD71" s="89"/>
      <c r="AE71" s="89"/>
      <c r="AF71" s="89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9"/>
      <c r="E72" s="89"/>
      <c r="F72" s="89"/>
      <c r="G72" s="89"/>
      <c r="H72" s="89"/>
      <c r="I72" s="89"/>
      <c r="J72" s="89"/>
      <c r="K72" s="89"/>
      <c r="L72" s="89"/>
      <c r="M72" s="2"/>
      <c r="N72" s="89"/>
      <c r="O72" s="89"/>
      <c r="P72" s="89"/>
      <c r="Q72" s="2"/>
      <c r="R72" s="89"/>
      <c r="S72" s="89"/>
      <c r="T72" s="89"/>
      <c r="U72" s="2"/>
      <c r="V72" s="89"/>
      <c r="W72" s="89"/>
      <c r="X72" s="89"/>
      <c r="Y72" s="2"/>
      <c r="Z72" s="89"/>
      <c r="AA72" s="89"/>
      <c r="AB72" s="89"/>
      <c r="AC72" s="2"/>
      <c r="AD72" s="89"/>
      <c r="AE72" s="89"/>
      <c r="AF72" s="89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9"/>
      <c r="E73" s="89"/>
      <c r="F73" s="89"/>
      <c r="G73" s="89"/>
      <c r="H73" s="89"/>
      <c r="I73" s="89"/>
      <c r="J73" s="89"/>
      <c r="K73" s="89"/>
      <c r="L73" s="89"/>
      <c r="M73" s="2"/>
      <c r="N73" s="89"/>
      <c r="O73" s="89"/>
      <c r="P73" s="89"/>
      <c r="Q73" s="2"/>
      <c r="R73" s="89"/>
      <c r="S73" s="89"/>
      <c r="T73" s="89"/>
      <c r="U73" s="2"/>
      <c r="V73" s="89"/>
      <c r="W73" s="89"/>
      <c r="X73" s="89"/>
      <c r="Y73" s="2"/>
      <c r="Z73" s="89"/>
      <c r="AA73" s="89"/>
      <c r="AB73" s="89"/>
      <c r="AC73" s="2"/>
      <c r="AD73" s="89"/>
      <c r="AE73" s="89"/>
      <c r="AF73" s="89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9"/>
      <c r="E74" s="89"/>
      <c r="F74" s="89"/>
      <c r="G74" s="89"/>
      <c r="H74" s="89"/>
      <c r="I74" s="89"/>
      <c r="J74" s="89"/>
      <c r="K74" s="89"/>
      <c r="L74" s="89"/>
      <c r="M74" s="2"/>
      <c r="N74" s="89"/>
      <c r="O74" s="89"/>
      <c r="P74" s="89"/>
      <c r="Q74" s="2"/>
      <c r="R74" s="89"/>
      <c r="S74" s="89"/>
      <c r="T74" s="89"/>
      <c r="U74" s="2"/>
      <c r="V74" s="89"/>
      <c r="W74" s="89"/>
      <c r="X74" s="89"/>
      <c r="Y74" s="2"/>
      <c r="Z74" s="89"/>
      <c r="AA74" s="89"/>
      <c r="AB74" s="89"/>
      <c r="AC74" s="2"/>
      <c r="AD74" s="89"/>
      <c r="AE74" s="89"/>
      <c r="AF74" s="89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9"/>
      <c r="E75" s="89"/>
      <c r="F75" s="89"/>
      <c r="G75" s="89"/>
      <c r="H75" s="89"/>
      <c r="I75" s="89"/>
      <c r="J75" s="89"/>
      <c r="K75" s="89"/>
      <c r="L75" s="89"/>
      <c r="M75" s="2"/>
      <c r="N75" s="89"/>
      <c r="O75" s="89"/>
      <c r="P75" s="89"/>
      <c r="Q75" s="2"/>
      <c r="R75" s="89"/>
      <c r="S75" s="89"/>
      <c r="T75" s="89"/>
      <c r="U75" s="2"/>
      <c r="V75" s="89"/>
      <c r="W75" s="89"/>
      <c r="X75" s="89"/>
      <c r="Y75" s="2"/>
      <c r="Z75" s="89"/>
      <c r="AA75" s="89"/>
      <c r="AB75" s="89"/>
      <c r="AC75" s="2"/>
      <c r="AD75" s="89"/>
      <c r="AE75" s="89"/>
      <c r="AF75" s="89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9"/>
      <c r="E76" s="89"/>
      <c r="F76" s="89"/>
      <c r="G76" s="89"/>
      <c r="H76" s="89"/>
      <c r="I76" s="89"/>
      <c r="J76" s="89"/>
      <c r="K76" s="89"/>
      <c r="L76" s="89"/>
      <c r="M76" s="2"/>
      <c r="N76" s="89"/>
      <c r="O76" s="89"/>
      <c r="P76" s="89"/>
      <c r="Q76" s="2"/>
      <c r="R76" s="89"/>
      <c r="S76" s="89"/>
      <c r="T76" s="89"/>
      <c r="U76" s="2"/>
      <c r="V76" s="89"/>
      <c r="W76" s="89"/>
      <c r="X76" s="89"/>
      <c r="Y76" s="2"/>
      <c r="Z76" s="89"/>
      <c r="AA76" s="89"/>
      <c r="AB76" s="89"/>
      <c r="AC76" s="2"/>
      <c r="AD76" s="89"/>
      <c r="AE76" s="89"/>
      <c r="AF76" s="89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9"/>
      <c r="E77" s="89"/>
      <c r="F77" s="89"/>
      <c r="G77" s="89"/>
      <c r="H77" s="89"/>
      <c r="I77" s="89"/>
      <c r="J77" s="89"/>
      <c r="K77" s="89"/>
      <c r="L77" s="89"/>
      <c r="M77" s="2"/>
      <c r="N77" s="89"/>
      <c r="O77" s="89"/>
      <c r="P77" s="89"/>
      <c r="Q77" s="2"/>
      <c r="R77" s="89"/>
      <c r="S77" s="89"/>
      <c r="T77" s="89"/>
      <c r="U77" s="2"/>
      <c r="V77" s="89"/>
      <c r="W77" s="89"/>
      <c r="X77" s="89"/>
      <c r="Y77" s="2"/>
      <c r="Z77" s="89"/>
      <c r="AA77" s="89"/>
      <c r="AB77" s="89"/>
      <c r="AC77" s="2"/>
      <c r="AD77" s="89"/>
      <c r="AE77" s="89"/>
      <c r="AF77" s="89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9"/>
      <c r="E78" s="89"/>
      <c r="F78" s="89"/>
      <c r="G78" s="89"/>
      <c r="H78" s="89"/>
      <c r="I78" s="89"/>
      <c r="J78" s="89"/>
      <c r="K78" s="89"/>
      <c r="L78" s="89"/>
      <c r="M78" s="2"/>
      <c r="N78" s="89"/>
      <c r="O78" s="89"/>
      <c r="P78" s="89"/>
      <c r="Q78" s="2"/>
      <c r="R78" s="89"/>
      <c r="S78" s="89"/>
      <c r="T78" s="89"/>
      <c r="U78" s="2"/>
      <c r="V78" s="89"/>
      <c r="W78" s="89"/>
      <c r="X78" s="89"/>
      <c r="Y78" s="2"/>
      <c r="Z78" s="89"/>
      <c r="AA78" s="89"/>
      <c r="AB78" s="89"/>
      <c r="AC78" s="2"/>
      <c r="AD78" s="89"/>
      <c r="AE78" s="89"/>
      <c r="AF78" s="89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9"/>
      <c r="E79" s="89"/>
      <c r="F79" s="89"/>
      <c r="G79" s="89"/>
      <c r="H79" s="89"/>
      <c r="I79" s="89"/>
      <c r="J79" s="89"/>
      <c r="K79" s="89"/>
      <c r="L79" s="89"/>
      <c r="M79" s="2"/>
      <c r="N79" s="89"/>
      <c r="O79" s="89"/>
      <c r="P79" s="89"/>
      <c r="Q79" s="2"/>
      <c r="R79" s="89"/>
      <c r="S79" s="89"/>
      <c r="T79" s="89"/>
      <c r="U79" s="2"/>
      <c r="V79" s="89"/>
      <c r="W79" s="89"/>
      <c r="X79" s="89"/>
      <c r="Y79" s="2"/>
      <c r="Z79" s="89"/>
      <c r="AA79" s="89"/>
      <c r="AB79" s="89"/>
      <c r="AC79" s="2"/>
      <c r="AD79" s="89"/>
      <c r="AE79" s="89"/>
      <c r="AF79" s="89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9"/>
      <c r="E80" s="89"/>
      <c r="F80" s="89"/>
      <c r="G80" s="89"/>
      <c r="H80" s="89"/>
      <c r="I80" s="89"/>
      <c r="J80" s="89"/>
      <c r="K80" s="89"/>
      <c r="L80" s="89"/>
      <c r="M80" s="2"/>
      <c r="N80" s="89"/>
      <c r="O80" s="89"/>
      <c r="P80" s="89"/>
      <c r="Q80" s="2"/>
      <c r="R80" s="89"/>
      <c r="S80" s="89"/>
      <c r="T80" s="89"/>
      <c r="U80" s="2"/>
      <c r="V80" s="89"/>
      <c r="W80" s="89"/>
      <c r="X80" s="89"/>
      <c r="Y80" s="2"/>
      <c r="Z80" s="89"/>
      <c r="AA80" s="89"/>
      <c r="AB80" s="89"/>
      <c r="AC80" s="2"/>
      <c r="AD80" s="89"/>
      <c r="AE80" s="89"/>
      <c r="AF80" s="89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9"/>
      <c r="E81" s="89"/>
      <c r="F81" s="89"/>
      <c r="G81" s="89"/>
      <c r="H81" s="89"/>
      <c r="I81" s="89"/>
      <c r="J81" s="89"/>
      <c r="K81" s="89"/>
      <c r="L81" s="89"/>
      <c r="M81" s="2"/>
      <c r="N81" s="89"/>
      <c r="O81" s="89"/>
      <c r="P81" s="89"/>
      <c r="Q81" s="2"/>
      <c r="R81" s="89"/>
      <c r="S81" s="89"/>
      <c r="T81" s="89"/>
      <c r="U81" s="2"/>
      <c r="V81" s="89"/>
      <c r="W81" s="89"/>
      <c r="X81" s="89"/>
      <c r="Y81" s="2"/>
      <c r="Z81" s="89"/>
      <c r="AA81" s="89"/>
      <c r="AB81" s="89"/>
      <c r="AC81" s="2"/>
      <c r="AD81" s="89"/>
      <c r="AE81" s="89"/>
      <c r="AF81" s="89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8.75" customHeight="1">
      <c r="A2" s="4"/>
      <c r="B2" s="118" t="s">
        <v>656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 customHeight="1">
      <c r="A3" s="5"/>
      <c r="B3" s="128" t="s">
        <v>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0" t="s">
        <v>1</v>
      </c>
      <c r="E4" s="120"/>
      <c r="F4" s="120"/>
      <c r="G4" s="120" t="s">
        <v>2</v>
      </c>
      <c r="H4" s="120"/>
      <c r="I4" s="120"/>
      <c r="J4" s="121" t="s">
        <v>3</v>
      </c>
      <c r="K4" s="122"/>
      <c r="L4" s="122"/>
      <c r="M4" s="123"/>
      <c r="N4" s="121" t="s">
        <v>4</v>
      </c>
      <c r="O4" s="124"/>
      <c r="P4" s="124"/>
      <c r="Q4" s="125"/>
      <c r="R4" s="121" t="s">
        <v>5</v>
      </c>
      <c r="S4" s="124"/>
      <c r="T4" s="124"/>
      <c r="U4" s="125"/>
      <c r="V4" s="121" t="s">
        <v>6</v>
      </c>
      <c r="W4" s="126"/>
      <c r="X4" s="126"/>
      <c r="Y4" s="127"/>
      <c r="Z4" s="121" t="s">
        <v>7</v>
      </c>
      <c r="AA4" s="122"/>
      <c r="AB4" s="122"/>
      <c r="AC4" s="123"/>
      <c r="AD4" s="121" t="s">
        <v>8</v>
      </c>
      <c r="AE4" s="122"/>
      <c r="AF4" s="122"/>
      <c r="AG4" s="123"/>
      <c r="AH4" s="11"/>
      <c r="AI4" s="12"/>
      <c r="AJ4" s="12"/>
      <c r="AK4" s="12"/>
      <c r="AL4" s="12"/>
    </row>
    <row r="5" spans="1:38" s="13" customFormat="1" ht="5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39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40</v>
      </c>
      <c r="C9" s="39" t="s">
        <v>41</v>
      </c>
      <c r="D9" s="77">
        <v>4746905464</v>
      </c>
      <c r="E9" s="78">
        <v>942007423</v>
      </c>
      <c r="F9" s="79">
        <f>$D9+$E9</f>
        <v>5688912887</v>
      </c>
      <c r="G9" s="77">
        <v>4746905464</v>
      </c>
      <c r="H9" s="78">
        <v>1056484706</v>
      </c>
      <c r="I9" s="80">
        <f>$G9+$H9</f>
        <v>5803390170</v>
      </c>
      <c r="J9" s="77">
        <v>1159108996</v>
      </c>
      <c r="K9" s="78">
        <v>105049096</v>
      </c>
      <c r="L9" s="78">
        <f>$J9+$K9</f>
        <v>1264158092</v>
      </c>
      <c r="M9" s="40">
        <f>IF($F9=0,0,$L9/$F9)</f>
        <v>0.22221435221635868</v>
      </c>
      <c r="N9" s="105">
        <v>1217590160</v>
      </c>
      <c r="O9" s="106">
        <v>258780253</v>
      </c>
      <c r="P9" s="107">
        <f>$N9+$O9</f>
        <v>1476370413</v>
      </c>
      <c r="Q9" s="40">
        <f>IF($F9=0,0,$P9/$F9)</f>
        <v>0.2595171419083816</v>
      </c>
      <c r="R9" s="105">
        <v>0</v>
      </c>
      <c r="S9" s="107">
        <v>0</v>
      </c>
      <c r="T9" s="107">
        <f>$R9+$S9</f>
        <v>0</v>
      </c>
      <c r="U9" s="40">
        <f>IF($I9=0,0,$T9/$I9)</f>
        <v>0</v>
      </c>
      <c r="V9" s="105">
        <v>0</v>
      </c>
      <c r="W9" s="107">
        <v>0</v>
      </c>
      <c r="X9" s="107">
        <f>$V9+$W9</f>
        <v>0</v>
      </c>
      <c r="Y9" s="40">
        <f>IF($I9=0,0,$X9/$I9)</f>
        <v>0</v>
      </c>
      <c r="Z9" s="77">
        <f>$J9+$N9</f>
        <v>2376699156</v>
      </c>
      <c r="AA9" s="78">
        <f>$K9+$O9</f>
        <v>363829349</v>
      </c>
      <c r="AB9" s="78">
        <f>$Z9+$AA9</f>
        <v>2740528505</v>
      </c>
      <c r="AC9" s="40">
        <f>IF($F9=0,0,$AB9/$F9)</f>
        <v>0.4817314941247403</v>
      </c>
      <c r="AD9" s="77">
        <v>1038025090</v>
      </c>
      <c r="AE9" s="78">
        <v>195437468</v>
      </c>
      <c r="AF9" s="78">
        <f>$AD9+$AE9</f>
        <v>1233462558</v>
      </c>
      <c r="AG9" s="40">
        <f>IF($AI9=0,0,$AK9/$AI9)</f>
        <v>0.4387550830756069</v>
      </c>
      <c r="AH9" s="40">
        <f>IF($AF9=0,0,(($P9/$AF9)-1))</f>
        <v>0.19693168100202674</v>
      </c>
      <c r="AI9" s="12">
        <v>5262728871</v>
      </c>
      <c r="AJ9" s="12">
        <v>5467044585</v>
      </c>
      <c r="AK9" s="12">
        <v>2309049043</v>
      </c>
      <c r="AL9" s="12"/>
    </row>
    <row r="10" spans="1:38" s="13" customFormat="1" ht="12.75">
      <c r="A10" s="29"/>
      <c r="B10" s="38" t="s">
        <v>42</v>
      </c>
      <c r="C10" s="39" t="s">
        <v>43</v>
      </c>
      <c r="D10" s="77">
        <v>28438211143</v>
      </c>
      <c r="E10" s="78">
        <v>6211315323</v>
      </c>
      <c r="F10" s="80">
        <f aca="true" t="shared" si="0" ref="F10:F17">$D10+$E10</f>
        <v>34649526466</v>
      </c>
      <c r="G10" s="77">
        <v>29222886856</v>
      </c>
      <c r="H10" s="78">
        <v>6613105800</v>
      </c>
      <c r="I10" s="80">
        <f aca="true" t="shared" si="1" ref="I10:I17">$G10+$H10</f>
        <v>35835992656</v>
      </c>
      <c r="J10" s="77">
        <v>6262828128</v>
      </c>
      <c r="K10" s="78">
        <v>568959096</v>
      </c>
      <c r="L10" s="78">
        <f aca="true" t="shared" si="2" ref="L10:L17">$J10+$K10</f>
        <v>6831787224</v>
      </c>
      <c r="M10" s="40">
        <f aca="true" t="shared" si="3" ref="M10:M17">IF($F10=0,0,$L10/$F10)</f>
        <v>0.19716827099220882</v>
      </c>
      <c r="N10" s="105">
        <v>6638333775</v>
      </c>
      <c r="O10" s="106">
        <v>1218598251</v>
      </c>
      <c r="P10" s="107">
        <f aca="true" t="shared" si="4" ref="P10:P17">$N10+$O10</f>
        <v>7856932026</v>
      </c>
      <c r="Q10" s="40">
        <f aca="true" t="shared" si="5" ref="Q10:Q17">IF($F10=0,0,$P10/$F10)</f>
        <v>0.22675438389351868</v>
      </c>
      <c r="R10" s="105">
        <v>0</v>
      </c>
      <c r="S10" s="107">
        <v>0</v>
      </c>
      <c r="T10" s="107">
        <f aca="true" t="shared" si="6" ref="T10:T17">$R10+$S10</f>
        <v>0</v>
      </c>
      <c r="U10" s="40">
        <f aca="true" t="shared" si="7" ref="U10:U17">IF($I10=0,0,$T10/$I10)</f>
        <v>0</v>
      </c>
      <c r="V10" s="105">
        <v>0</v>
      </c>
      <c r="W10" s="107">
        <v>0</v>
      </c>
      <c r="X10" s="107">
        <f aca="true" t="shared" si="8" ref="X10:X17">$V10+$W10</f>
        <v>0</v>
      </c>
      <c r="Y10" s="40">
        <f aca="true" t="shared" si="9" ref="Y10:Y17">IF($I10=0,0,$X10/$I10)</f>
        <v>0</v>
      </c>
      <c r="Z10" s="77">
        <f aca="true" t="shared" si="10" ref="Z10:Z17">$J10+$N10</f>
        <v>12901161903</v>
      </c>
      <c r="AA10" s="78">
        <f aca="true" t="shared" si="11" ref="AA10:AA17">$K10+$O10</f>
        <v>1787557347</v>
      </c>
      <c r="AB10" s="78">
        <f aca="true" t="shared" si="12" ref="AB10:AB17">$Z10+$AA10</f>
        <v>14688719250</v>
      </c>
      <c r="AC10" s="40">
        <f aca="true" t="shared" si="13" ref="AC10:AC17">IF($F10=0,0,$AB10/$F10)</f>
        <v>0.4239226548857275</v>
      </c>
      <c r="AD10" s="77">
        <v>6540734683</v>
      </c>
      <c r="AE10" s="78">
        <v>1117122175</v>
      </c>
      <c r="AF10" s="78">
        <f aca="true" t="shared" si="14" ref="AF10:AF17">$AD10+$AE10</f>
        <v>7657856858</v>
      </c>
      <c r="AG10" s="40">
        <f aca="true" t="shared" si="15" ref="AG10:AG17">IF($AI10=0,0,$AK10/$AI10)</f>
        <v>0.4444241787050156</v>
      </c>
      <c r="AH10" s="40">
        <f aca="true" t="shared" si="16" ref="AH10:AH17">IF($AF10=0,0,(($P10/$AF10)-1))</f>
        <v>0.025996198635135137</v>
      </c>
      <c r="AI10" s="12">
        <v>31594674682</v>
      </c>
      <c r="AJ10" s="12">
        <v>31398533853</v>
      </c>
      <c r="AK10" s="12">
        <v>14041437347</v>
      </c>
      <c r="AL10" s="12"/>
    </row>
    <row r="11" spans="1:38" s="13" customFormat="1" ht="12.75">
      <c r="A11" s="29"/>
      <c r="B11" s="38" t="s">
        <v>44</v>
      </c>
      <c r="C11" s="39" t="s">
        <v>45</v>
      </c>
      <c r="D11" s="77">
        <v>26194817482</v>
      </c>
      <c r="E11" s="78">
        <v>3790365854</v>
      </c>
      <c r="F11" s="80">
        <f t="shared" si="0"/>
        <v>29985183336</v>
      </c>
      <c r="G11" s="77">
        <v>26194817482</v>
      </c>
      <c r="H11" s="78">
        <v>3790365854</v>
      </c>
      <c r="I11" s="80">
        <f t="shared" si="1"/>
        <v>29985183336</v>
      </c>
      <c r="J11" s="77">
        <v>5988075986</v>
      </c>
      <c r="K11" s="78">
        <v>282847652</v>
      </c>
      <c r="L11" s="78">
        <f t="shared" si="2"/>
        <v>6270923638</v>
      </c>
      <c r="M11" s="40">
        <f t="shared" si="3"/>
        <v>0.2091340769116183</v>
      </c>
      <c r="N11" s="105">
        <v>5686018303</v>
      </c>
      <c r="O11" s="106">
        <v>382428774</v>
      </c>
      <c r="P11" s="107">
        <f t="shared" si="4"/>
        <v>6068447077</v>
      </c>
      <c r="Q11" s="40">
        <f t="shared" si="5"/>
        <v>0.20238152320096922</v>
      </c>
      <c r="R11" s="105">
        <v>0</v>
      </c>
      <c r="S11" s="107">
        <v>0</v>
      </c>
      <c r="T11" s="107">
        <f t="shared" si="6"/>
        <v>0</v>
      </c>
      <c r="U11" s="40">
        <f t="shared" si="7"/>
        <v>0</v>
      </c>
      <c r="V11" s="105">
        <v>0</v>
      </c>
      <c r="W11" s="107">
        <v>0</v>
      </c>
      <c r="X11" s="107">
        <f t="shared" si="8"/>
        <v>0</v>
      </c>
      <c r="Y11" s="40">
        <f t="shared" si="9"/>
        <v>0</v>
      </c>
      <c r="Z11" s="77">
        <f t="shared" si="10"/>
        <v>11674094289</v>
      </c>
      <c r="AA11" s="78">
        <f t="shared" si="11"/>
        <v>665276426</v>
      </c>
      <c r="AB11" s="78">
        <f t="shared" si="12"/>
        <v>12339370715</v>
      </c>
      <c r="AC11" s="40">
        <f t="shared" si="13"/>
        <v>0.41151560011258753</v>
      </c>
      <c r="AD11" s="77">
        <v>5451641780</v>
      </c>
      <c r="AE11" s="78">
        <v>728776670</v>
      </c>
      <c r="AF11" s="78">
        <f t="shared" si="14"/>
        <v>6180418450</v>
      </c>
      <c r="AG11" s="40">
        <f t="shared" si="15"/>
        <v>0.44535769083250726</v>
      </c>
      <c r="AH11" s="40">
        <f t="shared" si="16"/>
        <v>-0.018117118429092804</v>
      </c>
      <c r="AI11" s="12">
        <v>27614869567</v>
      </c>
      <c r="AJ11" s="12">
        <v>27863191495</v>
      </c>
      <c r="AK11" s="12">
        <v>12298494543</v>
      </c>
      <c r="AL11" s="12"/>
    </row>
    <row r="12" spans="1:38" s="13" customFormat="1" ht="12.75">
      <c r="A12" s="29"/>
      <c r="B12" s="38" t="s">
        <v>46</v>
      </c>
      <c r="C12" s="39" t="s">
        <v>47</v>
      </c>
      <c r="D12" s="77">
        <v>26853285219</v>
      </c>
      <c r="E12" s="78">
        <v>5711022000</v>
      </c>
      <c r="F12" s="80">
        <f t="shared" si="0"/>
        <v>32564307219</v>
      </c>
      <c r="G12" s="77">
        <v>26853285219</v>
      </c>
      <c r="H12" s="78">
        <v>5711022000</v>
      </c>
      <c r="I12" s="80">
        <f t="shared" si="1"/>
        <v>32564307219</v>
      </c>
      <c r="J12" s="77">
        <v>6157151938</v>
      </c>
      <c r="K12" s="78">
        <v>1167040000</v>
      </c>
      <c r="L12" s="78">
        <f t="shared" si="2"/>
        <v>7324191938</v>
      </c>
      <c r="M12" s="40">
        <f t="shared" si="3"/>
        <v>0.22491471686296524</v>
      </c>
      <c r="N12" s="105">
        <v>6740471021</v>
      </c>
      <c r="O12" s="106">
        <v>1618568000</v>
      </c>
      <c r="P12" s="107">
        <f t="shared" si="4"/>
        <v>8359039021</v>
      </c>
      <c r="Q12" s="40">
        <f t="shared" si="5"/>
        <v>0.25669328583544465</v>
      </c>
      <c r="R12" s="105">
        <v>0</v>
      </c>
      <c r="S12" s="107">
        <v>0</v>
      </c>
      <c r="T12" s="107">
        <f t="shared" si="6"/>
        <v>0</v>
      </c>
      <c r="U12" s="40">
        <f t="shared" si="7"/>
        <v>0</v>
      </c>
      <c r="V12" s="105">
        <v>0</v>
      </c>
      <c r="W12" s="107">
        <v>0</v>
      </c>
      <c r="X12" s="107">
        <f t="shared" si="8"/>
        <v>0</v>
      </c>
      <c r="Y12" s="40">
        <f t="shared" si="9"/>
        <v>0</v>
      </c>
      <c r="Z12" s="77">
        <f t="shared" si="10"/>
        <v>12897622959</v>
      </c>
      <c r="AA12" s="78">
        <f t="shared" si="11"/>
        <v>2785608000</v>
      </c>
      <c r="AB12" s="78">
        <f t="shared" si="12"/>
        <v>15683230959</v>
      </c>
      <c r="AC12" s="40">
        <f t="shared" si="13"/>
        <v>0.48160800269840986</v>
      </c>
      <c r="AD12" s="77">
        <v>5889722565</v>
      </c>
      <c r="AE12" s="78">
        <v>1293829000</v>
      </c>
      <c r="AF12" s="78">
        <f t="shared" si="14"/>
        <v>7183551565</v>
      </c>
      <c r="AG12" s="40">
        <f t="shared" si="15"/>
        <v>0.45745816982344556</v>
      </c>
      <c r="AH12" s="40">
        <f t="shared" si="16"/>
        <v>0.16363597384436668</v>
      </c>
      <c r="AI12" s="12">
        <v>30442840908</v>
      </c>
      <c r="AJ12" s="12">
        <v>29414399345</v>
      </c>
      <c r="AK12" s="12">
        <v>13926326286</v>
      </c>
      <c r="AL12" s="12"/>
    </row>
    <row r="13" spans="1:38" s="13" customFormat="1" ht="12.75">
      <c r="A13" s="29"/>
      <c r="B13" s="38" t="s">
        <v>48</v>
      </c>
      <c r="C13" s="39" t="s">
        <v>49</v>
      </c>
      <c r="D13" s="77">
        <v>37311926329</v>
      </c>
      <c r="E13" s="78">
        <v>10875150000</v>
      </c>
      <c r="F13" s="80">
        <f t="shared" si="0"/>
        <v>48187076329</v>
      </c>
      <c r="G13" s="77">
        <v>37311926329</v>
      </c>
      <c r="H13" s="78">
        <v>10875150000</v>
      </c>
      <c r="I13" s="80">
        <f t="shared" si="1"/>
        <v>48187076329</v>
      </c>
      <c r="J13" s="77">
        <v>9564989133</v>
      </c>
      <c r="K13" s="78">
        <v>892648414</v>
      </c>
      <c r="L13" s="78">
        <f t="shared" si="2"/>
        <v>10457637547</v>
      </c>
      <c r="M13" s="40">
        <f t="shared" si="3"/>
        <v>0.21702162371503692</v>
      </c>
      <c r="N13" s="105">
        <v>9005151223</v>
      </c>
      <c r="O13" s="106">
        <v>766931114</v>
      </c>
      <c r="P13" s="107">
        <f t="shared" si="4"/>
        <v>9772082337</v>
      </c>
      <c r="Q13" s="40">
        <f t="shared" si="5"/>
        <v>0.20279467196309137</v>
      </c>
      <c r="R13" s="105">
        <v>0</v>
      </c>
      <c r="S13" s="107">
        <v>0</v>
      </c>
      <c r="T13" s="107">
        <f t="shared" si="6"/>
        <v>0</v>
      </c>
      <c r="U13" s="40">
        <f t="shared" si="7"/>
        <v>0</v>
      </c>
      <c r="V13" s="105">
        <v>0</v>
      </c>
      <c r="W13" s="107">
        <v>0</v>
      </c>
      <c r="X13" s="107">
        <f t="shared" si="8"/>
        <v>0</v>
      </c>
      <c r="Y13" s="40">
        <f t="shared" si="9"/>
        <v>0</v>
      </c>
      <c r="Z13" s="77">
        <f t="shared" si="10"/>
        <v>18570140356</v>
      </c>
      <c r="AA13" s="78">
        <f t="shared" si="11"/>
        <v>1659579528</v>
      </c>
      <c r="AB13" s="78">
        <f t="shared" si="12"/>
        <v>20229719884</v>
      </c>
      <c r="AC13" s="40">
        <f t="shared" si="13"/>
        <v>0.4198162956781283</v>
      </c>
      <c r="AD13" s="77">
        <v>8755888763</v>
      </c>
      <c r="AE13" s="78">
        <v>940806000</v>
      </c>
      <c r="AF13" s="78">
        <f t="shared" si="14"/>
        <v>9696694763</v>
      </c>
      <c r="AG13" s="40">
        <f t="shared" si="15"/>
        <v>0.44293860911597666</v>
      </c>
      <c r="AH13" s="40">
        <f t="shared" si="16"/>
        <v>0.007774563997585915</v>
      </c>
      <c r="AI13" s="12">
        <v>42106872822</v>
      </c>
      <c r="AJ13" s="12">
        <v>42422338000</v>
      </c>
      <c r="AK13" s="12">
        <v>18650759682</v>
      </c>
      <c r="AL13" s="12"/>
    </row>
    <row r="14" spans="1:38" s="13" customFormat="1" ht="12.75">
      <c r="A14" s="29"/>
      <c r="B14" s="38" t="s">
        <v>50</v>
      </c>
      <c r="C14" s="39" t="s">
        <v>51</v>
      </c>
      <c r="D14" s="77">
        <v>5924047184</v>
      </c>
      <c r="E14" s="78">
        <v>1469462648</v>
      </c>
      <c r="F14" s="80">
        <f t="shared" si="0"/>
        <v>7393509832</v>
      </c>
      <c r="G14" s="77">
        <v>5924047184</v>
      </c>
      <c r="H14" s="78">
        <v>1469462648</v>
      </c>
      <c r="I14" s="80">
        <f t="shared" si="1"/>
        <v>7393509832</v>
      </c>
      <c r="J14" s="77">
        <v>1170896393</v>
      </c>
      <c r="K14" s="78">
        <v>98991895</v>
      </c>
      <c r="L14" s="78">
        <f t="shared" si="2"/>
        <v>1269888288</v>
      </c>
      <c r="M14" s="40">
        <f t="shared" si="3"/>
        <v>0.17175716498053073</v>
      </c>
      <c r="N14" s="105">
        <v>1428355554</v>
      </c>
      <c r="O14" s="106">
        <v>298783719</v>
      </c>
      <c r="P14" s="107">
        <f t="shared" si="4"/>
        <v>1727139273</v>
      </c>
      <c r="Q14" s="40">
        <f t="shared" si="5"/>
        <v>0.23360207969491478</v>
      </c>
      <c r="R14" s="105">
        <v>0</v>
      </c>
      <c r="S14" s="107">
        <v>0</v>
      </c>
      <c r="T14" s="107">
        <f t="shared" si="6"/>
        <v>0</v>
      </c>
      <c r="U14" s="40">
        <f t="shared" si="7"/>
        <v>0</v>
      </c>
      <c r="V14" s="105">
        <v>0</v>
      </c>
      <c r="W14" s="107">
        <v>0</v>
      </c>
      <c r="X14" s="107">
        <f t="shared" si="8"/>
        <v>0</v>
      </c>
      <c r="Y14" s="40">
        <f t="shared" si="9"/>
        <v>0</v>
      </c>
      <c r="Z14" s="77">
        <f t="shared" si="10"/>
        <v>2599251947</v>
      </c>
      <c r="AA14" s="78">
        <f t="shared" si="11"/>
        <v>397775614</v>
      </c>
      <c r="AB14" s="78">
        <f t="shared" si="12"/>
        <v>2997027561</v>
      </c>
      <c r="AC14" s="40">
        <f t="shared" si="13"/>
        <v>0.4053592446754455</v>
      </c>
      <c r="AD14" s="77">
        <v>1214122131</v>
      </c>
      <c r="AE14" s="78">
        <v>186989720</v>
      </c>
      <c r="AF14" s="78">
        <f t="shared" si="14"/>
        <v>1401111851</v>
      </c>
      <c r="AG14" s="40">
        <f t="shared" si="15"/>
        <v>0.4385340378484084</v>
      </c>
      <c r="AH14" s="40">
        <f t="shared" si="16"/>
        <v>0.23269193088853557</v>
      </c>
      <c r="AI14" s="12">
        <v>6234461531</v>
      </c>
      <c r="AJ14" s="12">
        <v>6710940062</v>
      </c>
      <c r="AK14" s="12">
        <v>2734023589</v>
      </c>
      <c r="AL14" s="12"/>
    </row>
    <row r="15" spans="1:38" s="13" customFormat="1" ht="12.75">
      <c r="A15" s="29"/>
      <c r="B15" s="38" t="s">
        <v>52</v>
      </c>
      <c r="C15" s="39" t="s">
        <v>53</v>
      </c>
      <c r="D15" s="77">
        <v>8306387129</v>
      </c>
      <c r="E15" s="78">
        <v>1392230439</v>
      </c>
      <c r="F15" s="80">
        <f t="shared" si="0"/>
        <v>9698617568</v>
      </c>
      <c r="G15" s="77">
        <v>8306387129</v>
      </c>
      <c r="H15" s="78">
        <v>1392230439</v>
      </c>
      <c r="I15" s="80">
        <f t="shared" si="1"/>
        <v>9698617568</v>
      </c>
      <c r="J15" s="77">
        <v>1864227599</v>
      </c>
      <c r="K15" s="78">
        <v>164265735</v>
      </c>
      <c r="L15" s="78">
        <f t="shared" si="2"/>
        <v>2028493334</v>
      </c>
      <c r="M15" s="40">
        <f t="shared" si="3"/>
        <v>0.20915283232662876</v>
      </c>
      <c r="N15" s="105">
        <v>2101703086</v>
      </c>
      <c r="O15" s="106">
        <v>335181720</v>
      </c>
      <c r="P15" s="107">
        <f t="shared" si="4"/>
        <v>2436884806</v>
      </c>
      <c r="Q15" s="40">
        <f t="shared" si="5"/>
        <v>0.2512610471455595</v>
      </c>
      <c r="R15" s="105">
        <v>0</v>
      </c>
      <c r="S15" s="107">
        <v>0</v>
      </c>
      <c r="T15" s="107">
        <f t="shared" si="6"/>
        <v>0</v>
      </c>
      <c r="U15" s="40">
        <f t="shared" si="7"/>
        <v>0</v>
      </c>
      <c r="V15" s="105">
        <v>0</v>
      </c>
      <c r="W15" s="107">
        <v>0</v>
      </c>
      <c r="X15" s="107">
        <f t="shared" si="8"/>
        <v>0</v>
      </c>
      <c r="Y15" s="40">
        <f t="shared" si="9"/>
        <v>0</v>
      </c>
      <c r="Z15" s="77">
        <f t="shared" si="10"/>
        <v>3965930685</v>
      </c>
      <c r="AA15" s="78">
        <f t="shared" si="11"/>
        <v>499447455</v>
      </c>
      <c r="AB15" s="78">
        <f t="shared" si="12"/>
        <v>4465378140</v>
      </c>
      <c r="AC15" s="40">
        <f t="shared" si="13"/>
        <v>0.4604138794721883</v>
      </c>
      <c r="AD15" s="77">
        <v>1753806456</v>
      </c>
      <c r="AE15" s="78">
        <v>287813539</v>
      </c>
      <c r="AF15" s="78">
        <f t="shared" si="14"/>
        <v>2041619995</v>
      </c>
      <c r="AG15" s="40">
        <f t="shared" si="15"/>
        <v>0.43129438555398897</v>
      </c>
      <c r="AH15" s="40">
        <f t="shared" si="16"/>
        <v>0.193603516799413</v>
      </c>
      <c r="AI15" s="12">
        <v>8798189724</v>
      </c>
      <c r="AJ15" s="12">
        <v>9533544497</v>
      </c>
      <c r="AK15" s="12">
        <v>3794609831</v>
      </c>
      <c r="AL15" s="12"/>
    </row>
    <row r="16" spans="1:38" s="13" customFormat="1" ht="12.75">
      <c r="A16" s="29"/>
      <c r="B16" s="38" t="s">
        <v>54</v>
      </c>
      <c r="C16" s="39" t="s">
        <v>55</v>
      </c>
      <c r="D16" s="77">
        <v>23839955761</v>
      </c>
      <c r="E16" s="78">
        <v>4167986756</v>
      </c>
      <c r="F16" s="80">
        <f t="shared" si="0"/>
        <v>28007942517</v>
      </c>
      <c r="G16" s="77">
        <v>23839955761</v>
      </c>
      <c r="H16" s="78">
        <v>4167986756</v>
      </c>
      <c r="I16" s="80">
        <f t="shared" si="1"/>
        <v>28007942517</v>
      </c>
      <c r="J16" s="77">
        <v>6093362238</v>
      </c>
      <c r="K16" s="78">
        <v>788528516</v>
      </c>
      <c r="L16" s="78">
        <f t="shared" si="2"/>
        <v>6881890754</v>
      </c>
      <c r="M16" s="40">
        <f t="shared" si="3"/>
        <v>0.2457121136200167</v>
      </c>
      <c r="N16" s="105">
        <v>6844861583</v>
      </c>
      <c r="O16" s="106">
        <v>978757565</v>
      </c>
      <c r="P16" s="107">
        <f t="shared" si="4"/>
        <v>7823619148</v>
      </c>
      <c r="Q16" s="40">
        <f t="shared" si="5"/>
        <v>0.2793357328283323</v>
      </c>
      <c r="R16" s="105">
        <v>0</v>
      </c>
      <c r="S16" s="107">
        <v>0</v>
      </c>
      <c r="T16" s="107">
        <f t="shared" si="6"/>
        <v>0</v>
      </c>
      <c r="U16" s="40">
        <f t="shared" si="7"/>
        <v>0</v>
      </c>
      <c r="V16" s="105">
        <v>0</v>
      </c>
      <c r="W16" s="107">
        <v>0</v>
      </c>
      <c r="X16" s="107">
        <f t="shared" si="8"/>
        <v>0</v>
      </c>
      <c r="Y16" s="40">
        <f t="shared" si="9"/>
        <v>0</v>
      </c>
      <c r="Z16" s="77">
        <f t="shared" si="10"/>
        <v>12938223821</v>
      </c>
      <c r="AA16" s="78">
        <f t="shared" si="11"/>
        <v>1767286081</v>
      </c>
      <c r="AB16" s="78">
        <f t="shared" si="12"/>
        <v>14705509902</v>
      </c>
      <c r="AC16" s="40">
        <f t="shared" si="13"/>
        <v>0.5250478464483489</v>
      </c>
      <c r="AD16" s="77">
        <v>5980344087</v>
      </c>
      <c r="AE16" s="78">
        <v>1179565333</v>
      </c>
      <c r="AF16" s="78">
        <f t="shared" si="14"/>
        <v>7159909420</v>
      </c>
      <c r="AG16" s="40">
        <f t="shared" si="15"/>
        <v>0.46082160087058194</v>
      </c>
      <c r="AH16" s="40">
        <f t="shared" si="16"/>
        <v>0.09269806209364018</v>
      </c>
      <c r="AI16" s="12">
        <v>26517251600</v>
      </c>
      <c r="AJ16" s="12">
        <v>26500719333</v>
      </c>
      <c r="AK16" s="12">
        <v>12219722333</v>
      </c>
      <c r="AL16" s="12"/>
    </row>
    <row r="17" spans="1:38" s="13" customFormat="1" ht="12.75">
      <c r="A17" s="29"/>
      <c r="B17" s="51" t="s">
        <v>96</v>
      </c>
      <c r="C17" s="39"/>
      <c r="D17" s="81">
        <f>SUM(D9:D16)</f>
        <v>161615535711</v>
      </c>
      <c r="E17" s="82">
        <f>SUM(E9:E16)</f>
        <v>34559540443</v>
      </c>
      <c r="F17" s="83">
        <f t="shared" si="0"/>
        <v>196175076154</v>
      </c>
      <c r="G17" s="81">
        <f>SUM(G9:G16)</f>
        <v>162400211424</v>
      </c>
      <c r="H17" s="82">
        <f>SUM(H9:H16)</f>
        <v>35075808203</v>
      </c>
      <c r="I17" s="83">
        <f t="shared" si="1"/>
        <v>197476019627</v>
      </c>
      <c r="J17" s="81">
        <f>SUM(J9:J16)</f>
        <v>38260640411</v>
      </c>
      <c r="K17" s="82">
        <f>SUM(K9:K16)</f>
        <v>4068330404</v>
      </c>
      <c r="L17" s="82">
        <f t="shared" si="2"/>
        <v>42328970815</v>
      </c>
      <c r="M17" s="44">
        <f t="shared" si="3"/>
        <v>0.2157713999395683</v>
      </c>
      <c r="N17" s="111">
        <f>SUM(N9:N16)</f>
        <v>39662484705</v>
      </c>
      <c r="O17" s="112">
        <f>SUM(O9:O16)</f>
        <v>5858029396</v>
      </c>
      <c r="P17" s="113">
        <f t="shared" si="4"/>
        <v>45520514101</v>
      </c>
      <c r="Q17" s="44">
        <f t="shared" si="5"/>
        <v>0.23204025196995873</v>
      </c>
      <c r="R17" s="111">
        <f>SUM(R9:R16)</f>
        <v>0</v>
      </c>
      <c r="S17" s="113">
        <f>SUM(S9:S16)</f>
        <v>0</v>
      </c>
      <c r="T17" s="113">
        <f t="shared" si="6"/>
        <v>0</v>
      </c>
      <c r="U17" s="44">
        <f t="shared" si="7"/>
        <v>0</v>
      </c>
      <c r="V17" s="111">
        <f>SUM(V9:V16)</f>
        <v>0</v>
      </c>
      <c r="W17" s="113">
        <f>SUM(W9:W16)</f>
        <v>0</v>
      </c>
      <c r="X17" s="113">
        <f t="shared" si="8"/>
        <v>0</v>
      </c>
      <c r="Y17" s="44">
        <f t="shared" si="9"/>
        <v>0</v>
      </c>
      <c r="Z17" s="81">
        <f t="shared" si="10"/>
        <v>77923125116</v>
      </c>
      <c r="AA17" s="82">
        <f t="shared" si="11"/>
        <v>9926359800</v>
      </c>
      <c r="AB17" s="82">
        <f t="shared" si="12"/>
        <v>87849484916</v>
      </c>
      <c r="AC17" s="44">
        <f t="shared" si="13"/>
        <v>0.447811651909527</v>
      </c>
      <c r="AD17" s="81">
        <f>SUM(AD9:AD16)</f>
        <v>36624285555</v>
      </c>
      <c r="AE17" s="82">
        <f>SUM(AE9:AE16)</f>
        <v>5930339905</v>
      </c>
      <c r="AF17" s="82">
        <f t="shared" si="14"/>
        <v>42554625460</v>
      </c>
      <c r="AG17" s="44">
        <f t="shared" si="15"/>
        <v>0.44785561034336036</v>
      </c>
      <c r="AH17" s="44">
        <f t="shared" si="16"/>
        <v>0.06969603442492622</v>
      </c>
      <c r="AI17" s="12">
        <f>SUM(AI9:AI16)</f>
        <v>178571889705</v>
      </c>
      <c r="AJ17" s="12">
        <f>SUM(AJ9:AJ16)</f>
        <v>179310711170</v>
      </c>
      <c r="AK17" s="12">
        <f>SUM(AK9:AK16)</f>
        <v>79974422654</v>
      </c>
      <c r="AL17" s="12"/>
    </row>
    <row r="18" spans="1:38" s="13" customFormat="1" ht="12.75">
      <c r="A18" s="45"/>
      <c r="B18" s="52"/>
      <c r="C18" s="53"/>
      <c r="D18" s="101"/>
      <c r="E18" s="102"/>
      <c r="F18" s="103"/>
      <c r="G18" s="101"/>
      <c r="H18" s="102"/>
      <c r="I18" s="103"/>
      <c r="J18" s="101"/>
      <c r="K18" s="102"/>
      <c r="L18" s="102"/>
      <c r="M18" s="49"/>
      <c r="N18" s="114"/>
      <c r="O18" s="115"/>
      <c r="P18" s="116"/>
      <c r="Q18" s="49"/>
      <c r="R18" s="114"/>
      <c r="S18" s="116"/>
      <c r="T18" s="116"/>
      <c r="U18" s="49"/>
      <c r="V18" s="114"/>
      <c r="W18" s="116"/>
      <c r="X18" s="116"/>
      <c r="Y18" s="49"/>
      <c r="Z18" s="101"/>
      <c r="AA18" s="102"/>
      <c r="AB18" s="102"/>
      <c r="AC18" s="49"/>
      <c r="AD18" s="101"/>
      <c r="AE18" s="102"/>
      <c r="AF18" s="102"/>
      <c r="AG18" s="49"/>
      <c r="AH18" s="49"/>
      <c r="AI18" s="12"/>
      <c r="AJ18" s="12"/>
      <c r="AK18" s="12"/>
      <c r="AL18" s="12"/>
    </row>
    <row r="19" spans="1:38" ht="13.5">
      <c r="A19" s="54"/>
      <c r="B19" s="130" t="s">
        <v>657</v>
      </c>
      <c r="C19" s="55"/>
      <c r="D19" s="104"/>
      <c r="E19" s="104"/>
      <c r="F19" s="104"/>
      <c r="G19" s="104"/>
      <c r="H19" s="104"/>
      <c r="I19" s="104"/>
      <c r="J19" s="104"/>
      <c r="K19" s="104"/>
      <c r="L19" s="104"/>
      <c r="M19" s="50"/>
      <c r="N19" s="117"/>
      <c r="O19" s="117"/>
      <c r="P19" s="117"/>
      <c r="Q19" s="56"/>
      <c r="R19" s="117"/>
      <c r="S19" s="117"/>
      <c r="T19" s="117"/>
      <c r="U19" s="56"/>
      <c r="V19" s="117"/>
      <c r="W19" s="117"/>
      <c r="X19" s="117"/>
      <c r="Y19" s="56"/>
      <c r="Z19" s="104"/>
      <c r="AA19" s="104"/>
      <c r="AB19" s="104"/>
      <c r="AC19" s="50"/>
      <c r="AD19" s="104"/>
      <c r="AE19" s="104"/>
      <c r="AF19" s="104"/>
      <c r="AG19" s="50"/>
      <c r="AH19" s="50"/>
      <c r="AI19" s="2"/>
      <c r="AJ19" s="2"/>
      <c r="AK19" s="2"/>
      <c r="AL19" s="2"/>
    </row>
    <row r="20" spans="1:38" ht="12.75">
      <c r="A20" s="2"/>
      <c r="B20" s="2"/>
      <c r="C20" s="2"/>
      <c r="D20" s="89"/>
      <c r="E20" s="89"/>
      <c r="F20" s="89"/>
      <c r="G20" s="89"/>
      <c r="H20" s="89"/>
      <c r="I20" s="89"/>
      <c r="J20" s="89"/>
      <c r="K20" s="89"/>
      <c r="L20" s="89"/>
      <c r="M20" s="2"/>
      <c r="N20" s="89"/>
      <c r="O20" s="89"/>
      <c r="P20" s="89"/>
      <c r="Q20" s="2"/>
      <c r="R20" s="89"/>
      <c r="S20" s="89"/>
      <c r="T20" s="89"/>
      <c r="U20" s="2"/>
      <c r="V20" s="89"/>
      <c r="W20" s="89"/>
      <c r="X20" s="89"/>
      <c r="Y20" s="2"/>
      <c r="Z20" s="89"/>
      <c r="AA20" s="89"/>
      <c r="AB20" s="89"/>
      <c r="AC20" s="2"/>
      <c r="AD20" s="89"/>
      <c r="AE20" s="89"/>
      <c r="AF20" s="89"/>
      <c r="AG20" s="2"/>
      <c r="AH20" s="2"/>
      <c r="AI20" s="2"/>
      <c r="AJ20" s="2"/>
      <c r="AK20" s="2"/>
      <c r="AL20" s="2"/>
    </row>
    <row r="21" spans="1:38" ht="12.75">
      <c r="A21" s="2"/>
      <c r="B21" s="2"/>
      <c r="C21" s="2"/>
      <c r="D21" s="89"/>
      <c r="E21" s="89"/>
      <c r="F21" s="89"/>
      <c r="G21" s="89"/>
      <c r="H21" s="89"/>
      <c r="I21" s="89"/>
      <c r="J21" s="89"/>
      <c r="K21" s="89"/>
      <c r="L21" s="89"/>
      <c r="M21" s="2"/>
      <c r="N21" s="89"/>
      <c r="O21" s="89"/>
      <c r="P21" s="89"/>
      <c r="Q21" s="2"/>
      <c r="R21" s="89"/>
      <c r="S21" s="89"/>
      <c r="T21" s="89"/>
      <c r="U21" s="2"/>
      <c r="V21" s="89"/>
      <c r="W21" s="89"/>
      <c r="X21" s="89"/>
      <c r="Y21" s="2"/>
      <c r="Z21" s="89"/>
      <c r="AA21" s="89"/>
      <c r="AB21" s="89"/>
      <c r="AC21" s="2"/>
      <c r="AD21" s="89"/>
      <c r="AE21" s="89"/>
      <c r="AF21" s="89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2"/>
      <c r="D22" s="89"/>
      <c r="E22" s="89"/>
      <c r="F22" s="89"/>
      <c r="G22" s="89"/>
      <c r="H22" s="89"/>
      <c r="I22" s="89"/>
      <c r="J22" s="89"/>
      <c r="K22" s="89"/>
      <c r="L22" s="89"/>
      <c r="M22" s="2"/>
      <c r="N22" s="89"/>
      <c r="O22" s="89"/>
      <c r="P22" s="89"/>
      <c r="Q22" s="2"/>
      <c r="R22" s="89"/>
      <c r="S22" s="89"/>
      <c r="T22" s="89"/>
      <c r="U22" s="2"/>
      <c r="V22" s="89"/>
      <c r="W22" s="89"/>
      <c r="X22" s="89"/>
      <c r="Y22" s="2"/>
      <c r="Z22" s="89"/>
      <c r="AA22" s="89"/>
      <c r="AB22" s="89"/>
      <c r="AC22" s="2"/>
      <c r="AD22" s="89"/>
      <c r="AE22" s="89"/>
      <c r="AF22" s="89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2"/>
      <c r="D23" s="89"/>
      <c r="E23" s="89"/>
      <c r="F23" s="89"/>
      <c r="G23" s="89"/>
      <c r="H23" s="89"/>
      <c r="I23" s="89"/>
      <c r="J23" s="89"/>
      <c r="K23" s="89"/>
      <c r="L23" s="89"/>
      <c r="M23" s="2"/>
      <c r="N23" s="89"/>
      <c r="O23" s="89"/>
      <c r="P23" s="89"/>
      <c r="Q23" s="2"/>
      <c r="R23" s="89"/>
      <c r="S23" s="89"/>
      <c r="T23" s="89"/>
      <c r="U23" s="2"/>
      <c r="V23" s="89"/>
      <c r="W23" s="89"/>
      <c r="X23" s="89"/>
      <c r="Y23" s="2"/>
      <c r="Z23" s="89"/>
      <c r="AA23" s="89"/>
      <c r="AB23" s="89"/>
      <c r="AC23" s="2"/>
      <c r="AD23" s="89"/>
      <c r="AE23" s="89"/>
      <c r="AF23" s="89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2"/>
      <c r="D24" s="89"/>
      <c r="E24" s="89"/>
      <c r="F24" s="89"/>
      <c r="G24" s="89"/>
      <c r="H24" s="89"/>
      <c r="I24" s="89"/>
      <c r="J24" s="89"/>
      <c r="K24" s="89"/>
      <c r="L24" s="89"/>
      <c r="M24" s="2"/>
      <c r="N24" s="89"/>
      <c r="O24" s="89"/>
      <c r="P24" s="89"/>
      <c r="Q24" s="2"/>
      <c r="R24" s="89"/>
      <c r="S24" s="89"/>
      <c r="T24" s="89"/>
      <c r="U24" s="2"/>
      <c r="V24" s="89"/>
      <c r="W24" s="89"/>
      <c r="X24" s="89"/>
      <c r="Y24" s="2"/>
      <c r="Z24" s="89"/>
      <c r="AA24" s="89"/>
      <c r="AB24" s="89"/>
      <c r="AC24" s="2"/>
      <c r="AD24" s="89"/>
      <c r="AE24" s="89"/>
      <c r="AF24" s="89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2"/>
      <c r="D25" s="89"/>
      <c r="E25" s="89"/>
      <c r="F25" s="89"/>
      <c r="G25" s="89"/>
      <c r="H25" s="89"/>
      <c r="I25" s="89"/>
      <c r="J25" s="89"/>
      <c r="K25" s="89"/>
      <c r="L25" s="89"/>
      <c r="M25" s="2"/>
      <c r="N25" s="89"/>
      <c r="O25" s="89"/>
      <c r="P25" s="89"/>
      <c r="Q25" s="2"/>
      <c r="R25" s="89"/>
      <c r="S25" s="89"/>
      <c r="T25" s="89"/>
      <c r="U25" s="2"/>
      <c r="V25" s="89"/>
      <c r="W25" s="89"/>
      <c r="X25" s="89"/>
      <c r="Y25" s="2"/>
      <c r="Z25" s="89"/>
      <c r="AA25" s="89"/>
      <c r="AB25" s="89"/>
      <c r="AC25" s="2"/>
      <c r="AD25" s="89"/>
      <c r="AE25" s="89"/>
      <c r="AF25" s="89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2"/>
      <c r="D26" s="89"/>
      <c r="E26" s="89"/>
      <c r="F26" s="89"/>
      <c r="G26" s="89"/>
      <c r="H26" s="89"/>
      <c r="I26" s="89"/>
      <c r="J26" s="89"/>
      <c r="K26" s="89"/>
      <c r="L26" s="89"/>
      <c r="M26" s="2"/>
      <c r="N26" s="89"/>
      <c r="O26" s="89"/>
      <c r="P26" s="89"/>
      <c r="Q26" s="2"/>
      <c r="R26" s="89"/>
      <c r="S26" s="89"/>
      <c r="T26" s="89"/>
      <c r="U26" s="2"/>
      <c r="V26" s="89"/>
      <c r="W26" s="89"/>
      <c r="X26" s="89"/>
      <c r="Y26" s="2"/>
      <c r="Z26" s="89"/>
      <c r="AA26" s="89"/>
      <c r="AB26" s="89"/>
      <c r="AC26" s="2"/>
      <c r="AD26" s="89"/>
      <c r="AE26" s="89"/>
      <c r="AF26" s="89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2"/>
      <c r="D27" s="89"/>
      <c r="E27" s="89"/>
      <c r="F27" s="89"/>
      <c r="G27" s="89"/>
      <c r="H27" s="89"/>
      <c r="I27" s="89"/>
      <c r="J27" s="89"/>
      <c r="K27" s="89"/>
      <c r="L27" s="89"/>
      <c r="M27" s="2"/>
      <c r="N27" s="89"/>
      <c r="O27" s="89"/>
      <c r="P27" s="89"/>
      <c r="Q27" s="2"/>
      <c r="R27" s="89"/>
      <c r="S27" s="89"/>
      <c r="T27" s="89"/>
      <c r="U27" s="2"/>
      <c r="V27" s="89"/>
      <c r="W27" s="89"/>
      <c r="X27" s="89"/>
      <c r="Y27" s="2"/>
      <c r="Z27" s="89"/>
      <c r="AA27" s="89"/>
      <c r="AB27" s="89"/>
      <c r="AC27" s="2"/>
      <c r="AD27" s="89"/>
      <c r="AE27" s="89"/>
      <c r="AF27" s="89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89"/>
      <c r="E28" s="89"/>
      <c r="F28" s="89"/>
      <c r="G28" s="89"/>
      <c r="H28" s="89"/>
      <c r="I28" s="89"/>
      <c r="J28" s="89"/>
      <c r="K28" s="89"/>
      <c r="L28" s="89"/>
      <c r="M28" s="2"/>
      <c r="N28" s="89"/>
      <c r="O28" s="89"/>
      <c r="P28" s="89"/>
      <c r="Q28" s="2"/>
      <c r="R28" s="89"/>
      <c r="S28" s="89"/>
      <c r="T28" s="89"/>
      <c r="U28" s="2"/>
      <c r="V28" s="89"/>
      <c r="W28" s="89"/>
      <c r="X28" s="89"/>
      <c r="Y28" s="2"/>
      <c r="Z28" s="89"/>
      <c r="AA28" s="89"/>
      <c r="AB28" s="89"/>
      <c r="AC28" s="2"/>
      <c r="AD28" s="89"/>
      <c r="AE28" s="89"/>
      <c r="AF28" s="89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89"/>
      <c r="E29" s="89"/>
      <c r="F29" s="89"/>
      <c r="G29" s="89"/>
      <c r="H29" s="89"/>
      <c r="I29" s="89"/>
      <c r="J29" s="89"/>
      <c r="K29" s="89"/>
      <c r="L29" s="89"/>
      <c r="M29" s="2"/>
      <c r="N29" s="89"/>
      <c r="O29" s="89"/>
      <c r="P29" s="89"/>
      <c r="Q29" s="2"/>
      <c r="R29" s="89"/>
      <c r="S29" s="89"/>
      <c r="T29" s="89"/>
      <c r="U29" s="2"/>
      <c r="V29" s="89"/>
      <c r="W29" s="89"/>
      <c r="X29" s="89"/>
      <c r="Y29" s="2"/>
      <c r="Z29" s="89"/>
      <c r="AA29" s="89"/>
      <c r="AB29" s="89"/>
      <c r="AC29" s="2"/>
      <c r="AD29" s="89"/>
      <c r="AE29" s="89"/>
      <c r="AF29" s="89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89"/>
      <c r="E30" s="89"/>
      <c r="F30" s="89"/>
      <c r="G30" s="89"/>
      <c r="H30" s="89"/>
      <c r="I30" s="89"/>
      <c r="J30" s="89"/>
      <c r="K30" s="89"/>
      <c r="L30" s="89"/>
      <c r="M30" s="2"/>
      <c r="N30" s="89"/>
      <c r="O30" s="89"/>
      <c r="P30" s="89"/>
      <c r="Q30" s="2"/>
      <c r="R30" s="89"/>
      <c r="S30" s="89"/>
      <c r="T30" s="89"/>
      <c r="U30" s="2"/>
      <c r="V30" s="89"/>
      <c r="W30" s="89"/>
      <c r="X30" s="89"/>
      <c r="Y30" s="2"/>
      <c r="Z30" s="89"/>
      <c r="AA30" s="89"/>
      <c r="AB30" s="89"/>
      <c r="AC30" s="2"/>
      <c r="AD30" s="89"/>
      <c r="AE30" s="89"/>
      <c r="AF30" s="89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89"/>
      <c r="E31" s="89"/>
      <c r="F31" s="89"/>
      <c r="G31" s="89"/>
      <c r="H31" s="89"/>
      <c r="I31" s="89"/>
      <c r="J31" s="89"/>
      <c r="K31" s="89"/>
      <c r="L31" s="89"/>
      <c r="M31" s="2"/>
      <c r="N31" s="89"/>
      <c r="O31" s="89"/>
      <c r="P31" s="89"/>
      <c r="Q31" s="2"/>
      <c r="R31" s="89"/>
      <c r="S31" s="89"/>
      <c r="T31" s="89"/>
      <c r="U31" s="2"/>
      <c r="V31" s="89"/>
      <c r="W31" s="89"/>
      <c r="X31" s="89"/>
      <c r="Y31" s="2"/>
      <c r="Z31" s="89"/>
      <c r="AA31" s="89"/>
      <c r="AB31" s="89"/>
      <c r="AC31" s="2"/>
      <c r="AD31" s="89"/>
      <c r="AE31" s="89"/>
      <c r="AF31" s="89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89"/>
      <c r="E32" s="89"/>
      <c r="F32" s="89"/>
      <c r="G32" s="89"/>
      <c r="H32" s="89"/>
      <c r="I32" s="89"/>
      <c r="J32" s="89"/>
      <c r="K32" s="89"/>
      <c r="L32" s="89"/>
      <c r="M32" s="2"/>
      <c r="N32" s="89"/>
      <c r="O32" s="89"/>
      <c r="P32" s="89"/>
      <c r="Q32" s="2"/>
      <c r="R32" s="89"/>
      <c r="S32" s="89"/>
      <c r="T32" s="89"/>
      <c r="U32" s="2"/>
      <c r="V32" s="89"/>
      <c r="W32" s="89"/>
      <c r="X32" s="89"/>
      <c r="Y32" s="2"/>
      <c r="Z32" s="89"/>
      <c r="AA32" s="89"/>
      <c r="AB32" s="89"/>
      <c r="AC32" s="2"/>
      <c r="AD32" s="89"/>
      <c r="AE32" s="89"/>
      <c r="AF32" s="89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89"/>
      <c r="E33" s="89"/>
      <c r="F33" s="89"/>
      <c r="G33" s="89"/>
      <c r="H33" s="89"/>
      <c r="I33" s="89"/>
      <c r="J33" s="89"/>
      <c r="K33" s="89"/>
      <c r="L33" s="89"/>
      <c r="M33" s="2"/>
      <c r="N33" s="89"/>
      <c r="O33" s="89"/>
      <c r="P33" s="89"/>
      <c r="Q33" s="2"/>
      <c r="R33" s="89"/>
      <c r="S33" s="89"/>
      <c r="T33" s="89"/>
      <c r="U33" s="2"/>
      <c r="V33" s="89"/>
      <c r="W33" s="89"/>
      <c r="X33" s="89"/>
      <c r="Y33" s="2"/>
      <c r="Z33" s="89"/>
      <c r="AA33" s="89"/>
      <c r="AB33" s="89"/>
      <c r="AC33" s="2"/>
      <c r="AD33" s="89"/>
      <c r="AE33" s="89"/>
      <c r="AF33" s="89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89"/>
      <c r="E34" s="89"/>
      <c r="F34" s="89"/>
      <c r="G34" s="89"/>
      <c r="H34" s="89"/>
      <c r="I34" s="89"/>
      <c r="J34" s="89"/>
      <c r="K34" s="89"/>
      <c r="L34" s="89"/>
      <c r="M34" s="2"/>
      <c r="N34" s="89"/>
      <c r="O34" s="89"/>
      <c r="P34" s="89"/>
      <c r="Q34" s="2"/>
      <c r="R34" s="89"/>
      <c r="S34" s="89"/>
      <c r="T34" s="89"/>
      <c r="U34" s="2"/>
      <c r="V34" s="89"/>
      <c r="W34" s="89"/>
      <c r="X34" s="89"/>
      <c r="Y34" s="2"/>
      <c r="Z34" s="89"/>
      <c r="AA34" s="89"/>
      <c r="AB34" s="89"/>
      <c r="AC34" s="2"/>
      <c r="AD34" s="89"/>
      <c r="AE34" s="89"/>
      <c r="AF34" s="89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89"/>
      <c r="E35" s="89"/>
      <c r="F35" s="89"/>
      <c r="G35" s="89"/>
      <c r="H35" s="89"/>
      <c r="I35" s="89"/>
      <c r="J35" s="89"/>
      <c r="K35" s="89"/>
      <c r="L35" s="89"/>
      <c r="M35" s="2"/>
      <c r="N35" s="89"/>
      <c r="O35" s="89"/>
      <c r="P35" s="89"/>
      <c r="Q35" s="2"/>
      <c r="R35" s="89"/>
      <c r="S35" s="89"/>
      <c r="T35" s="89"/>
      <c r="U35" s="2"/>
      <c r="V35" s="89"/>
      <c r="W35" s="89"/>
      <c r="X35" s="89"/>
      <c r="Y35" s="2"/>
      <c r="Z35" s="89"/>
      <c r="AA35" s="89"/>
      <c r="AB35" s="89"/>
      <c r="AC35" s="2"/>
      <c r="AD35" s="89"/>
      <c r="AE35" s="89"/>
      <c r="AF35" s="89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89"/>
      <c r="E36" s="89"/>
      <c r="F36" s="89"/>
      <c r="G36" s="89"/>
      <c r="H36" s="89"/>
      <c r="I36" s="89"/>
      <c r="J36" s="89"/>
      <c r="K36" s="89"/>
      <c r="L36" s="89"/>
      <c r="M36" s="2"/>
      <c r="N36" s="89"/>
      <c r="O36" s="89"/>
      <c r="P36" s="89"/>
      <c r="Q36" s="2"/>
      <c r="R36" s="89"/>
      <c r="S36" s="89"/>
      <c r="T36" s="89"/>
      <c r="U36" s="2"/>
      <c r="V36" s="89"/>
      <c r="W36" s="89"/>
      <c r="X36" s="89"/>
      <c r="Y36" s="2"/>
      <c r="Z36" s="89"/>
      <c r="AA36" s="89"/>
      <c r="AB36" s="89"/>
      <c r="AC36" s="2"/>
      <c r="AD36" s="89"/>
      <c r="AE36" s="89"/>
      <c r="AF36" s="89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89"/>
      <c r="E37" s="89"/>
      <c r="F37" s="89"/>
      <c r="G37" s="89"/>
      <c r="H37" s="89"/>
      <c r="I37" s="89"/>
      <c r="J37" s="89"/>
      <c r="K37" s="89"/>
      <c r="L37" s="89"/>
      <c r="M37" s="2"/>
      <c r="N37" s="89"/>
      <c r="O37" s="89"/>
      <c r="P37" s="89"/>
      <c r="Q37" s="2"/>
      <c r="R37" s="89"/>
      <c r="S37" s="89"/>
      <c r="T37" s="89"/>
      <c r="U37" s="2"/>
      <c r="V37" s="89"/>
      <c r="W37" s="89"/>
      <c r="X37" s="89"/>
      <c r="Y37" s="2"/>
      <c r="Z37" s="89"/>
      <c r="AA37" s="89"/>
      <c r="AB37" s="89"/>
      <c r="AC37" s="2"/>
      <c r="AD37" s="89"/>
      <c r="AE37" s="89"/>
      <c r="AF37" s="89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89"/>
      <c r="E38" s="89"/>
      <c r="F38" s="89"/>
      <c r="G38" s="89"/>
      <c r="H38" s="89"/>
      <c r="I38" s="89"/>
      <c r="J38" s="89"/>
      <c r="K38" s="89"/>
      <c r="L38" s="89"/>
      <c r="M38" s="2"/>
      <c r="N38" s="89"/>
      <c r="O38" s="89"/>
      <c r="P38" s="89"/>
      <c r="Q38" s="2"/>
      <c r="R38" s="89"/>
      <c r="S38" s="89"/>
      <c r="T38" s="89"/>
      <c r="U38" s="2"/>
      <c r="V38" s="89"/>
      <c r="W38" s="89"/>
      <c r="X38" s="89"/>
      <c r="Y38" s="2"/>
      <c r="Z38" s="89"/>
      <c r="AA38" s="89"/>
      <c r="AB38" s="89"/>
      <c r="AC38" s="2"/>
      <c r="AD38" s="89"/>
      <c r="AE38" s="89"/>
      <c r="AF38" s="89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89"/>
      <c r="E39" s="89"/>
      <c r="F39" s="89"/>
      <c r="G39" s="89"/>
      <c r="H39" s="89"/>
      <c r="I39" s="89"/>
      <c r="J39" s="89"/>
      <c r="K39" s="89"/>
      <c r="L39" s="89"/>
      <c r="M39" s="2"/>
      <c r="N39" s="89"/>
      <c r="O39" s="89"/>
      <c r="P39" s="89"/>
      <c r="Q39" s="2"/>
      <c r="R39" s="89"/>
      <c r="S39" s="89"/>
      <c r="T39" s="89"/>
      <c r="U39" s="2"/>
      <c r="V39" s="89"/>
      <c r="W39" s="89"/>
      <c r="X39" s="89"/>
      <c r="Y39" s="2"/>
      <c r="Z39" s="89"/>
      <c r="AA39" s="89"/>
      <c r="AB39" s="89"/>
      <c r="AC39" s="2"/>
      <c r="AD39" s="89"/>
      <c r="AE39" s="89"/>
      <c r="AF39" s="89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89"/>
      <c r="E40" s="89"/>
      <c r="F40" s="89"/>
      <c r="G40" s="89"/>
      <c r="H40" s="89"/>
      <c r="I40" s="89"/>
      <c r="J40" s="89"/>
      <c r="K40" s="89"/>
      <c r="L40" s="89"/>
      <c r="M40" s="2"/>
      <c r="N40" s="89"/>
      <c r="O40" s="89"/>
      <c r="P40" s="89"/>
      <c r="Q40" s="2"/>
      <c r="R40" s="89"/>
      <c r="S40" s="89"/>
      <c r="T40" s="89"/>
      <c r="U40" s="2"/>
      <c r="V40" s="89"/>
      <c r="W40" s="89"/>
      <c r="X40" s="89"/>
      <c r="Y40" s="2"/>
      <c r="Z40" s="89"/>
      <c r="AA40" s="89"/>
      <c r="AB40" s="89"/>
      <c r="AC40" s="2"/>
      <c r="AD40" s="89"/>
      <c r="AE40" s="89"/>
      <c r="AF40" s="89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89"/>
      <c r="E41" s="89"/>
      <c r="F41" s="89"/>
      <c r="G41" s="89"/>
      <c r="H41" s="89"/>
      <c r="I41" s="89"/>
      <c r="J41" s="89"/>
      <c r="K41" s="89"/>
      <c r="L41" s="89"/>
      <c r="M41" s="2"/>
      <c r="N41" s="89"/>
      <c r="O41" s="89"/>
      <c r="P41" s="89"/>
      <c r="Q41" s="2"/>
      <c r="R41" s="89"/>
      <c r="S41" s="89"/>
      <c r="T41" s="89"/>
      <c r="U41" s="2"/>
      <c r="V41" s="89"/>
      <c r="W41" s="89"/>
      <c r="X41" s="89"/>
      <c r="Y41" s="2"/>
      <c r="Z41" s="89"/>
      <c r="AA41" s="89"/>
      <c r="AB41" s="89"/>
      <c r="AC41" s="2"/>
      <c r="AD41" s="89"/>
      <c r="AE41" s="89"/>
      <c r="AF41" s="89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9"/>
      <c r="E42" s="89"/>
      <c r="F42" s="89"/>
      <c r="G42" s="89"/>
      <c r="H42" s="89"/>
      <c r="I42" s="89"/>
      <c r="J42" s="89"/>
      <c r="K42" s="89"/>
      <c r="L42" s="89"/>
      <c r="M42" s="2"/>
      <c r="N42" s="89"/>
      <c r="O42" s="89"/>
      <c r="P42" s="89"/>
      <c r="Q42" s="2"/>
      <c r="R42" s="89"/>
      <c r="S42" s="89"/>
      <c r="T42" s="89"/>
      <c r="U42" s="2"/>
      <c r="V42" s="89"/>
      <c r="W42" s="89"/>
      <c r="X42" s="89"/>
      <c r="Y42" s="2"/>
      <c r="Z42" s="89"/>
      <c r="AA42" s="89"/>
      <c r="AB42" s="89"/>
      <c r="AC42" s="2"/>
      <c r="AD42" s="89"/>
      <c r="AE42" s="89"/>
      <c r="AF42" s="89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9"/>
      <c r="E43" s="89"/>
      <c r="F43" s="89"/>
      <c r="G43" s="89"/>
      <c r="H43" s="89"/>
      <c r="I43" s="89"/>
      <c r="J43" s="89"/>
      <c r="K43" s="89"/>
      <c r="L43" s="89"/>
      <c r="M43" s="2"/>
      <c r="N43" s="89"/>
      <c r="O43" s="89"/>
      <c r="P43" s="89"/>
      <c r="Q43" s="2"/>
      <c r="R43" s="89"/>
      <c r="S43" s="89"/>
      <c r="T43" s="89"/>
      <c r="U43" s="2"/>
      <c r="V43" s="89"/>
      <c r="W43" s="89"/>
      <c r="X43" s="89"/>
      <c r="Y43" s="2"/>
      <c r="Z43" s="89"/>
      <c r="AA43" s="89"/>
      <c r="AB43" s="89"/>
      <c r="AC43" s="2"/>
      <c r="AD43" s="89"/>
      <c r="AE43" s="89"/>
      <c r="AF43" s="89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9"/>
      <c r="E44" s="89"/>
      <c r="F44" s="89"/>
      <c r="G44" s="89"/>
      <c r="H44" s="89"/>
      <c r="I44" s="89"/>
      <c r="J44" s="89"/>
      <c r="K44" s="89"/>
      <c r="L44" s="89"/>
      <c r="M44" s="2"/>
      <c r="N44" s="89"/>
      <c r="O44" s="89"/>
      <c r="P44" s="89"/>
      <c r="Q44" s="2"/>
      <c r="R44" s="89"/>
      <c r="S44" s="89"/>
      <c r="T44" s="89"/>
      <c r="U44" s="2"/>
      <c r="V44" s="89"/>
      <c r="W44" s="89"/>
      <c r="X44" s="89"/>
      <c r="Y44" s="2"/>
      <c r="Z44" s="89"/>
      <c r="AA44" s="89"/>
      <c r="AB44" s="89"/>
      <c r="AC44" s="2"/>
      <c r="AD44" s="89"/>
      <c r="AE44" s="89"/>
      <c r="AF44" s="89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9"/>
      <c r="E45" s="89"/>
      <c r="F45" s="89"/>
      <c r="G45" s="89"/>
      <c r="H45" s="89"/>
      <c r="I45" s="89"/>
      <c r="J45" s="89"/>
      <c r="K45" s="89"/>
      <c r="L45" s="89"/>
      <c r="M45" s="2"/>
      <c r="N45" s="89"/>
      <c r="O45" s="89"/>
      <c r="P45" s="89"/>
      <c r="Q45" s="2"/>
      <c r="R45" s="89"/>
      <c r="S45" s="89"/>
      <c r="T45" s="89"/>
      <c r="U45" s="2"/>
      <c r="V45" s="89"/>
      <c r="W45" s="89"/>
      <c r="X45" s="89"/>
      <c r="Y45" s="2"/>
      <c r="Z45" s="89"/>
      <c r="AA45" s="89"/>
      <c r="AB45" s="89"/>
      <c r="AC45" s="2"/>
      <c r="AD45" s="89"/>
      <c r="AE45" s="89"/>
      <c r="AF45" s="89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9"/>
      <c r="E46" s="89"/>
      <c r="F46" s="89"/>
      <c r="G46" s="89"/>
      <c r="H46" s="89"/>
      <c r="I46" s="89"/>
      <c r="J46" s="89"/>
      <c r="K46" s="89"/>
      <c r="L46" s="89"/>
      <c r="M46" s="2"/>
      <c r="N46" s="89"/>
      <c r="O46" s="89"/>
      <c r="P46" s="89"/>
      <c r="Q46" s="2"/>
      <c r="R46" s="89"/>
      <c r="S46" s="89"/>
      <c r="T46" s="89"/>
      <c r="U46" s="2"/>
      <c r="V46" s="89"/>
      <c r="W46" s="89"/>
      <c r="X46" s="89"/>
      <c r="Y46" s="2"/>
      <c r="Z46" s="89"/>
      <c r="AA46" s="89"/>
      <c r="AB46" s="89"/>
      <c r="AC46" s="2"/>
      <c r="AD46" s="89"/>
      <c r="AE46" s="89"/>
      <c r="AF46" s="89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9"/>
      <c r="E47" s="89"/>
      <c r="F47" s="89"/>
      <c r="G47" s="89"/>
      <c r="H47" s="89"/>
      <c r="I47" s="89"/>
      <c r="J47" s="89"/>
      <c r="K47" s="89"/>
      <c r="L47" s="89"/>
      <c r="M47" s="2"/>
      <c r="N47" s="89"/>
      <c r="O47" s="89"/>
      <c r="P47" s="89"/>
      <c r="Q47" s="2"/>
      <c r="R47" s="89"/>
      <c r="S47" s="89"/>
      <c r="T47" s="89"/>
      <c r="U47" s="2"/>
      <c r="V47" s="89"/>
      <c r="W47" s="89"/>
      <c r="X47" s="89"/>
      <c r="Y47" s="2"/>
      <c r="Z47" s="89"/>
      <c r="AA47" s="89"/>
      <c r="AB47" s="89"/>
      <c r="AC47" s="2"/>
      <c r="AD47" s="89"/>
      <c r="AE47" s="89"/>
      <c r="AF47" s="89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9"/>
      <c r="E48" s="89"/>
      <c r="F48" s="89"/>
      <c r="G48" s="89"/>
      <c r="H48" s="89"/>
      <c r="I48" s="89"/>
      <c r="J48" s="89"/>
      <c r="K48" s="89"/>
      <c r="L48" s="89"/>
      <c r="M48" s="2"/>
      <c r="N48" s="89"/>
      <c r="O48" s="89"/>
      <c r="P48" s="89"/>
      <c r="Q48" s="2"/>
      <c r="R48" s="89"/>
      <c r="S48" s="89"/>
      <c r="T48" s="89"/>
      <c r="U48" s="2"/>
      <c r="V48" s="89"/>
      <c r="W48" s="89"/>
      <c r="X48" s="89"/>
      <c r="Y48" s="2"/>
      <c r="Z48" s="89"/>
      <c r="AA48" s="89"/>
      <c r="AB48" s="89"/>
      <c r="AC48" s="2"/>
      <c r="AD48" s="89"/>
      <c r="AE48" s="89"/>
      <c r="AF48" s="89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9"/>
      <c r="E49" s="89"/>
      <c r="F49" s="89"/>
      <c r="G49" s="89"/>
      <c r="H49" s="89"/>
      <c r="I49" s="89"/>
      <c r="J49" s="89"/>
      <c r="K49" s="89"/>
      <c r="L49" s="89"/>
      <c r="M49" s="2"/>
      <c r="N49" s="89"/>
      <c r="O49" s="89"/>
      <c r="P49" s="89"/>
      <c r="Q49" s="2"/>
      <c r="R49" s="89"/>
      <c r="S49" s="89"/>
      <c r="T49" s="89"/>
      <c r="U49" s="2"/>
      <c r="V49" s="89"/>
      <c r="W49" s="89"/>
      <c r="X49" s="89"/>
      <c r="Y49" s="2"/>
      <c r="Z49" s="89"/>
      <c r="AA49" s="89"/>
      <c r="AB49" s="89"/>
      <c r="AC49" s="2"/>
      <c r="AD49" s="89"/>
      <c r="AE49" s="89"/>
      <c r="AF49" s="89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9"/>
      <c r="E50" s="89"/>
      <c r="F50" s="89"/>
      <c r="G50" s="89"/>
      <c r="H50" s="89"/>
      <c r="I50" s="89"/>
      <c r="J50" s="89"/>
      <c r="K50" s="89"/>
      <c r="L50" s="89"/>
      <c r="M50" s="2"/>
      <c r="N50" s="89"/>
      <c r="O50" s="89"/>
      <c r="P50" s="89"/>
      <c r="Q50" s="2"/>
      <c r="R50" s="89"/>
      <c r="S50" s="89"/>
      <c r="T50" s="89"/>
      <c r="U50" s="2"/>
      <c r="V50" s="89"/>
      <c r="W50" s="89"/>
      <c r="X50" s="89"/>
      <c r="Y50" s="2"/>
      <c r="Z50" s="89"/>
      <c r="AA50" s="89"/>
      <c r="AB50" s="89"/>
      <c r="AC50" s="2"/>
      <c r="AD50" s="89"/>
      <c r="AE50" s="89"/>
      <c r="AF50" s="89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9"/>
      <c r="E51" s="89"/>
      <c r="F51" s="89"/>
      <c r="G51" s="89"/>
      <c r="H51" s="89"/>
      <c r="I51" s="89"/>
      <c r="J51" s="89"/>
      <c r="K51" s="89"/>
      <c r="L51" s="89"/>
      <c r="M51" s="2"/>
      <c r="N51" s="89"/>
      <c r="O51" s="89"/>
      <c r="P51" s="89"/>
      <c r="Q51" s="2"/>
      <c r="R51" s="89"/>
      <c r="S51" s="89"/>
      <c r="T51" s="89"/>
      <c r="U51" s="2"/>
      <c r="V51" s="89"/>
      <c r="W51" s="89"/>
      <c r="X51" s="89"/>
      <c r="Y51" s="2"/>
      <c r="Z51" s="89"/>
      <c r="AA51" s="89"/>
      <c r="AB51" s="89"/>
      <c r="AC51" s="2"/>
      <c r="AD51" s="89"/>
      <c r="AE51" s="89"/>
      <c r="AF51" s="89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9"/>
      <c r="E52" s="89"/>
      <c r="F52" s="89"/>
      <c r="G52" s="89"/>
      <c r="H52" s="89"/>
      <c r="I52" s="89"/>
      <c r="J52" s="89"/>
      <c r="K52" s="89"/>
      <c r="L52" s="89"/>
      <c r="M52" s="2"/>
      <c r="N52" s="89"/>
      <c r="O52" s="89"/>
      <c r="P52" s="89"/>
      <c r="Q52" s="2"/>
      <c r="R52" s="89"/>
      <c r="S52" s="89"/>
      <c r="T52" s="89"/>
      <c r="U52" s="2"/>
      <c r="V52" s="89"/>
      <c r="W52" s="89"/>
      <c r="X52" s="89"/>
      <c r="Y52" s="2"/>
      <c r="Z52" s="89"/>
      <c r="AA52" s="89"/>
      <c r="AB52" s="89"/>
      <c r="AC52" s="2"/>
      <c r="AD52" s="89"/>
      <c r="AE52" s="89"/>
      <c r="AF52" s="89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9"/>
      <c r="E53" s="89"/>
      <c r="F53" s="89"/>
      <c r="G53" s="89"/>
      <c r="H53" s="89"/>
      <c r="I53" s="89"/>
      <c r="J53" s="89"/>
      <c r="K53" s="89"/>
      <c r="L53" s="89"/>
      <c r="M53" s="2"/>
      <c r="N53" s="89"/>
      <c r="O53" s="89"/>
      <c r="P53" s="89"/>
      <c r="Q53" s="2"/>
      <c r="R53" s="89"/>
      <c r="S53" s="89"/>
      <c r="T53" s="89"/>
      <c r="U53" s="2"/>
      <c r="V53" s="89"/>
      <c r="W53" s="89"/>
      <c r="X53" s="89"/>
      <c r="Y53" s="2"/>
      <c r="Z53" s="89"/>
      <c r="AA53" s="89"/>
      <c r="AB53" s="89"/>
      <c r="AC53" s="2"/>
      <c r="AD53" s="89"/>
      <c r="AE53" s="89"/>
      <c r="AF53" s="89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9"/>
      <c r="E54" s="89"/>
      <c r="F54" s="89"/>
      <c r="G54" s="89"/>
      <c r="H54" s="89"/>
      <c r="I54" s="89"/>
      <c r="J54" s="89"/>
      <c r="K54" s="89"/>
      <c r="L54" s="89"/>
      <c r="M54" s="2"/>
      <c r="N54" s="89"/>
      <c r="O54" s="89"/>
      <c r="P54" s="89"/>
      <c r="Q54" s="2"/>
      <c r="R54" s="89"/>
      <c r="S54" s="89"/>
      <c r="T54" s="89"/>
      <c r="U54" s="2"/>
      <c r="V54" s="89"/>
      <c r="W54" s="89"/>
      <c r="X54" s="89"/>
      <c r="Y54" s="2"/>
      <c r="Z54" s="89"/>
      <c r="AA54" s="89"/>
      <c r="AB54" s="89"/>
      <c r="AC54" s="2"/>
      <c r="AD54" s="89"/>
      <c r="AE54" s="89"/>
      <c r="AF54" s="89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9"/>
      <c r="E55" s="89"/>
      <c r="F55" s="89"/>
      <c r="G55" s="89"/>
      <c r="H55" s="89"/>
      <c r="I55" s="89"/>
      <c r="J55" s="89"/>
      <c r="K55" s="89"/>
      <c r="L55" s="89"/>
      <c r="M55" s="2"/>
      <c r="N55" s="89"/>
      <c r="O55" s="89"/>
      <c r="P55" s="89"/>
      <c r="Q55" s="2"/>
      <c r="R55" s="89"/>
      <c r="S55" s="89"/>
      <c r="T55" s="89"/>
      <c r="U55" s="2"/>
      <c r="V55" s="89"/>
      <c r="W55" s="89"/>
      <c r="X55" s="89"/>
      <c r="Y55" s="2"/>
      <c r="Z55" s="89"/>
      <c r="AA55" s="89"/>
      <c r="AB55" s="89"/>
      <c r="AC55" s="2"/>
      <c r="AD55" s="89"/>
      <c r="AE55" s="89"/>
      <c r="AF55" s="89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9"/>
      <c r="E56" s="89"/>
      <c r="F56" s="89"/>
      <c r="G56" s="89"/>
      <c r="H56" s="89"/>
      <c r="I56" s="89"/>
      <c r="J56" s="89"/>
      <c r="K56" s="89"/>
      <c r="L56" s="89"/>
      <c r="M56" s="2"/>
      <c r="N56" s="89"/>
      <c r="O56" s="89"/>
      <c r="P56" s="89"/>
      <c r="Q56" s="2"/>
      <c r="R56" s="89"/>
      <c r="S56" s="89"/>
      <c r="T56" s="89"/>
      <c r="U56" s="2"/>
      <c r="V56" s="89"/>
      <c r="W56" s="89"/>
      <c r="X56" s="89"/>
      <c r="Y56" s="2"/>
      <c r="Z56" s="89"/>
      <c r="AA56" s="89"/>
      <c r="AB56" s="89"/>
      <c r="AC56" s="2"/>
      <c r="AD56" s="89"/>
      <c r="AE56" s="89"/>
      <c r="AF56" s="89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9"/>
      <c r="E57" s="89"/>
      <c r="F57" s="89"/>
      <c r="G57" s="89"/>
      <c r="H57" s="89"/>
      <c r="I57" s="89"/>
      <c r="J57" s="89"/>
      <c r="K57" s="89"/>
      <c r="L57" s="89"/>
      <c r="M57" s="2"/>
      <c r="N57" s="89"/>
      <c r="O57" s="89"/>
      <c r="P57" s="89"/>
      <c r="Q57" s="2"/>
      <c r="R57" s="89"/>
      <c r="S57" s="89"/>
      <c r="T57" s="89"/>
      <c r="U57" s="2"/>
      <c r="V57" s="89"/>
      <c r="W57" s="89"/>
      <c r="X57" s="89"/>
      <c r="Y57" s="2"/>
      <c r="Z57" s="89"/>
      <c r="AA57" s="89"/>
      <c r="AB57" s="89"/>
      <c r="AC57" s="2"/>
      <c r="AD57" s="89"/>
      <c r="AE57" s="89"/>
      <c r="AF57" s="89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9"/>
      <c r="E58" s="89"/>
      <c r="F58" s="89"/>
      <c r="G58" s="89"/>
      <c r="H58" s="89"/>
      <c r="I58" s="89"/>
      <c r="J58" s="89"/>
      <c r="K58" s="89"/>
      <c r="L58" s="89"/>
      <c r="M58" s="2"/>
      <c r="N58" s="89"/>
      <c r="O58" s="89"/>
      <c r="P58" s="89"/>
      <c r="Q58" s="2"/>
      <c r="R58" s="89"/>
      <c r="S58" s="89"/>
      <c r="T58" s="89"/>
      <c r="U58" s="2"/>
      <c r="V58" s="89"/>
      <c r="W58" s="89"/>
      <c r="X58" s="89"/>
      <c r="Y58" s="2"/>
      <c r="Z58" s="89"/>
      <c r="AA58" s="89"/>
      <c r="AB58" s="89"/>
      <c r="AC58" s="2"/>
      <c r="AD58" s="89"/>
      <c r="AE58" s="89"/>
      <c r="AF58" s="89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9"/>
      <c r="E59" s="89"/>
      <c r="F59" s="89"/>
      <c r="G59" s="89"/>
      <c r="H59" s="89"/>
      <c r="I59" s="89"/>
      <c r="J59" s="89"/>
      <c r="K59" s="89"/>
      <c r="L59" s="89"/>
      <c r="M59" s="2"/>
      <c r="N59" s="89"/>
      <c r="O59" s="89"/>
      <c r="P59" s="89"/>
      <c r="Q59" s="2"/>
      <c r="R59" s="89"/>
      <c r="S59" s="89"/>
      <c r="T59" s="89"/>
      <c r="U59" s="2"/>
      <c r="V59" s="89"/>
      <c r="W59" s="89"/>
      <c r="X59" s="89"/>
      <c r="Y59" s="2"/>
      <c r="Z59" s="89"/>
      <c r="AA59" s="89"/>
      <c r="AB59" s="89"/>
      <c r="AC59" s="2"/>
      <c r="AD59" s="89"/>
      <c r="AE59" s="89"/>
      <c r="AF59" s="89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9"/>
      <c r="E60" s="89"/>
      <c r="F60" s="89"/>
      <c r="G60" s="89"/>
      <c r="H60" s="89"/>
      <c r="I60" s="89"/>
      <c r="J60" s="89"/>
      <c r="K60" s="89"/>
      <c r="L60" s="89"/>
      <c r="M60" s="2"/>
      <c r="N60" s="89"/>
      <c r="O60" s="89"/>
      <c r="P60" s="89"/>
      <c r="Q60" s="2"/>
      <c r="R60" s="89"/>
      <c r="S60" s="89"/>
      <c r="T60" s="89"/>
      <c r="U60" s="2"/>
      <c r="V60" s="89"/>
      <c r="W60" s="89"/>
      <c r="X60" s="89"/>
      <c r="Y60" s="2"/>
      <c r="Z60" s="89"/>
      <c r="AA60" s="89"/>
      <c r="AB60" s="89"/>
      <c r="AC60" s="2"/>
      <c r="AD60" s="89"/>
      <c r="AE60" s="89"/>
      <c r="AF60" s="89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9"/>
      <c r="E61" s="89"/>
      <c r="F61" s="89"/>
      <c r="G61" s="89"/>
      <c r="H61" s="89"/>
      <c r="I61" s="89"/>
      <c r="J61" s="89"/>
      <c r="K61" s="89"/>
      <c r="L61" s="89"/>
      <c r="M61" s="2"/>
      <c r="N61" s="89"/>
      <c r="O61" s="89"/>
      <c r="P61" s="89"/>
      <c r="Q61" s="2"/>
      <c r="R61" s="89"/>
      <c r="S61" s="89"/>
      <c r="T61" s="89"/>
      <c r="U61" s="2"/>
      <c r="V61" s="89"/>
      <c r="W61" s="89"/>
      <c r="X61" s="89"/>
      <c r="Y61" s="2"/>
      <c r="Z61" s="89"/>
      <c r="AA61" s="89"/>
      <c r="AB61" s="89"/>
      <c r="AC61" s="2"/>
      <c r="AD61" s="89"/>
      <c r="AE61" s="89"/>
      <c r="AF61" s="89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9"/>
      <c r="E62" s="89"/>
      <c r="F62" s="89"/>
      <c r="G62" s="89"/>
      <c r="H62" s="89"/>
      <c r="I62" s="89"/>
      <c r="J62" s="89"/>
      <c r="K62" s="89"/>
      <c r="L62" s="89"/>
      <c r="M62" s="2"/>
      <c r="N62" s="89"/>
      <c r="O62" s="89"/>
      <c r="P62" s="89"/>
      <c r="Q62" s="2"/>
      <c r="R62" s="89"/>
      <c r="S62" s="89"/>
      <c r="T62" s="89"/>
      <c r="U62" s="2"/>
      <c r="V62" s="89"/>
      <c r="W62" s="89"/>
      <c r="X62" s="89"/>
      <c r="Y62" s="2"/>
      <c r="Z62" s="89"/>
      <c r="AA62" s="89"/>
      <c r="AB62" s="89"/>
      <c r="AC62" s="2"/>
      <c r="AD62" s="89"/>
      <c r="AE62" s="89"/>
      <c r="AF62" s="89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9"/>
      <c r="E63" s="89"/>
      <c r="F63" s="89"/>
      <c r="G63" s="89"/>
      <c r="H63" s="89"/>
      <c r="I63" s="89"/>
      <c r="J63" s="89"/>
      <c r="K63" s="89"/>
      <c r="L63" s="89"/>
      <c r="M63" s="2"/>
      <c r="N63" s="89"/>
      <c r="O63" s="89"/>
      <c r="P63" s="89"/>
      <c r="Q63" s="2"/>
      <c r="R63" s="89"/>
      <c r="S63" s="89"/>
      <c r="T63" s="89"/>
      <c r="U63" s="2"/>
      <c r="V63" s="89"/>
      <c r="W63" s="89"/>
      <c r="X63" s="89"/>
      <c r="Y63" s="2"/>
      <c r="Z63" s="89"/>
      <c r="AA63" s="89"/>
      <c r="AB63" s="89"/>
      <c r="AC63" s="2"/>
      <c r="AD63" s="89"/>
      <c r="AE63" s="89"/>
      <c r="AF63" s="89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9"/>
      <c r="E64" s="89"/>
      <c r="F64" s="89"/>
      <c r="G64" s="89"/>
      <c r="H64" s="89"/>
      <c r="I64" s="89"/>
      <c r="J64" s="89"/>
      <c r="K64" s="89"/>
      <c r="L64" s="89"/>
      <c r="M64" s="2"/>
      <c r="N64" s="89"/>
      <c r="O64" s="89"/>
      <c r="P64" s="89"/>
      <c r="Q64" s="2"/>
      <c r="R64" s="89"/>
      <c r="S64" s="89"/>
      <c r="T64" s="89"/>
      <c r="U64" s="2"/>
      <c r="V64" s="89"/>
      <c r="W64" s="89"/>
      <c r="X64" s="89"/>
      <c r="Y64" s="2"/>
      <c r="Z64" s="89"/>
      <c r="AA64" s="89"/>
      <c r="AB64" s="89"/>
      <c r="AC64" s="2"/>
      <c r="AD64" s="89"/>
      <c r="AE64" s="89"/>
      <c r="AF64" s="89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9"/>
      <c r="E65" s="89"/>
      <c r="F65" s="89"/>
      <c r="G65" s="89"/>
      <c r="H65" s="89"/>
      <c r="I65" s="89"/>
      <c r="J65" s="89"/>
      <c r="K65" s="89"/>
      <c r="L65" s="89"/>
      <c r="M65" s="2"/>
      <c r="N65" s="89"/>
      <c r="O65" s="89"/>
      <c r="P65" s="89"/>
      <c r="Q65" s="2"/>
      <c r="R65" s="89"/>
      <c r="S65" s="89"/>
      <c r="T65" s="89"/>
      <c r="U65" s="2"/>
      <c r="V65" s="89"/>
      <c r="W65" s="89"/>
      <c r="X65" s="89"/>
      <c r="Y65" s="2"/>
      <c r="Z65" s="89"/>
      <c r="AA65" s="89"/>
      <c r="AB65" s="89"/>
      <c r="AC65" s="2"/>
      <c r="AD65" s="89"/>
      <c r="AE65" s="89"/>
      <c r="AF65" s="89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9"/>
      <c r="E66" s="89"/>
      <c r="F66" s="89"/>
      <c r="G66" s="89"/>
      <c r="H66" s="89"/>
      <c r="I66" s="89"/>
      <c r="J66" s="89"/>
      <c r="K66" s="89"/>
      <c r="L66" s="89"/>
      <c r="M66" s="2"/>
      <c r="N66" s="89"/>
      <c r="O66" s="89"/>
      <c r="P66" s="89"/>
      <c r="Q66" s="2"/>
      <c r="R66" s="89"/>
      <c r="S66" s="89"/>
      <c r="T66" s="89"/>
      <c r="U66" s="2"/>
      <c r="V66" s="89"/>
      <c r="W66" s="89"/>
      <c r="X66" s="89"/>
      <c r="Y66" s="2"/>
      <c r="Z66" s="89"/>
      <c r="AA66" s="89"/>
      <c r="AB66" s="89"/>
      <c r="AC66" s="2"/>
      <c r="AD66" s="89"/>
      <c r="AE66" s="89"/>
      <c r="AF66" s="89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9"/>
      <c r="E67" s="89"/>
      <c r="F67" s="89"/>
      <c r="G67" s="89"/>
      <c r="H67" s="89"/>
      <c r="I67" s="89"/>
      <c r="J67" s="89"/>
      <c r="K67" s="89"/>
      <c r="L67" s="89"/>
      <c r="M67" s="2"/>
      <c r="N67" s="89"/>
      <c r="O67" s="89"/>
      <c r="P67" s="89"/>
      <c r="Q67" s="2"/>
      <c r="R67" s="89"/>
      <c r="S67" s="89"/>
      <c r="T67" s="89"/>
      <c r="U67" s="2"/>
      <c r="V67" s="89"/>
      <c r="W67" s="89"/>
      <c r="X67" s="89"/>
      <c r="Y67" s="2"/>
      <c r="Z67" s="89"/>
      <c r="AA67" s="89"/>
      <c r="AB67" s="89"/>
      <c r="AC67" s="2"/>
      <c r="AD67" s="89"/>
      <c r="AE67" s="89"/>
      <c r="AF67" s="89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9"/>
      <c r="E68" s="89"/>
      <c r="F68" s="89"/>
      <c r="G68" s="89"/>
      <c r="H68" s="89"/>
      <c r="I68" s="89"/>
      <c r="J68" s="89"/>
      <c r="K68" s="89"/>
      <c r="L68" s="89"/>
      <c r="M68" s="2"/>
      <c r="N68" s="89"/>
      <c r="O68" s="89"/>
      <c r="P68" s="89"/>
      <c r="Q68" s="2"/>
      <c r="R68" s="89"/>
      <c r="S68" s="89"/>
      <c r="T68" s="89"/>
      <c r="U68" s="2"/>
      <c r="V68" s="89"/>
      <c r="W68" s="89"/>
      <c r="X68" s="89"/>
      <c r="Y68" s="2"/>
      <c r="Z68" s="89"/>
      <c r="AA68" s="89"/>
      <c r="AB68" s="89"/>
      <c r="AC68" s="2"/>
      <c r="AD68" s="89"/>
      <c r="AE68" s="89"/>
      <c r="AF68" s="89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9"/>
      <c r="E69" s="89"/>
      <c r="F69" s="89"/>
      <c r="G69" s="89"/>
      <c r="H69" s="89"/>
      <c r="I69" s="89"/>
      <c r="J69" s="89"/>
      <c r="K69" s="89"/>
      <c r="L69" s="89"/>
      <c r="M69" s="2"/>
      <c r="N69" s="89"/>
      <c r="O69" s="89"/>
      <c r="P69" s="89"/>
      <c r="Q69" s="2"/>
      <c r="R69" s="89"/>
      <c r="S69" s="89"/>
      <c r="T69" s="89"/>
      <c r="U69" s="2"/>
      <c r="V69" s="89"/>
      <c r="W69" s="89"/>
      <c r="X69" s="89"/>
      <c r="Y69" s="2"/>
      <c r="Z69" s="89"/>
      <c r="AA69" s="89"/>
      <c r="AB69" s="89"/>
      <c r="AC69" s="2"/>
      <c r="AD69" s="89"/>
      <c r="AE69" s="89"/>
      <c r="AF69" s="89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9"/>
      <c r="E70" s="89"/>
      <c r="F70" s="89"/>
      <c r="G70" s="89"/>
      <c r="H70" s="89"/>
      <c r="I70" s="89"/>
      <c r="J70" s="89"/>
      <c r="K70" s="89"/>
      <c r="L70" s="89"/>
      <c r="M70" s="2"/>
      <c r="N70" s="89"/>
      <c r="O70" s="89"/>
      <c r="P70" s="89"/>
      <c r="Q70" s="2"/>
      <c r="R70" s="89"/>
      <c r="S70" s="89"/>
      <c r="T70" s="89"/>
      <c r="U70" s="2"/>
      <c r="V70" s="89"/>
      <c r="W70" s="89"/>
      <c r="X70" s="89"/>
      <c r="Y70" s="2"/>
      <c r="Z70" s="89"/>
      <c r="AA70" s="89"/>
      <c r="AB70" s="89"/>
      <c r="AC70" s="2"/>
      <c r="AD70" s="89"/>
      <c r="AE70" s="89"/>
      <c r="AF70" s="89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9"/>
      <c r="E71" s="89"/>
      <c r="F71" s="89"/>
      <c r="G71" s="89"/>
      <c r="H71" s="89"/>
      <c r="I71" s="89"/>
      <c r="J71" s="89"/>
      <c r="K71" s="89"/>
      <c r="L71" s="89"/>
      <c r="M71" s="2"/>
      <c r="N71" s="89"/>
      <c r="O71" s="89"/>
      <c r="P71" s="89"/>
      <c r="Q71" s="2"/>
      <c r="R71" s="89"/>
      <c r="S71" s="89"/>
      <c r="T71" s="89"/>
      <c r="U71" s="2"/>
      <c r="V71" s="89"/>
      <c r="W71" s="89"/>
      <c r="X71" s="89"/>
      <c r="Y71" s="2"/>
      <c r="Z71" s="89"/>
      <c r="AA71" s="89"/>
      <c r="AB71" s="89"/>
      <c r="AC71" s="2"/>
      <c r="AD71" s="89"/>
      <c r="AE71" s="89"/>
      <c r="AF71" s="89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9"/>
      <c r="E72" s="89"/>
      <c r="F72" s="89"/>
      <c r="G72" s="89"/>
      <c r="H72" s="89"/>
      <c r="I72" s="89"/>
      <c r="J72" s="89"/>
      <c r="K72" s="89"/>
      <c r="L72" s="89"/>
      <c r="M72" s="2"/>
      <c r="N72" s="89"/>
      <c r="O72" s="89"/>
      <c r="P72" s="89"/>
      <c r="Q72" s="2"/>
      <c r="R72" s="89"/>
      <c r="S72" s="89"/>
      <c r="T72" s="89"/>
      <c r="U72" s="2"/>
      <c r="V72" s="89"/>
      <c r="W72" s="89"/>
      <c r="X72" s="89"/>
      <c r="Y72" s="2"/>
      <c r="Z72" s="89"/>
      <c r="AA72" s="89"/>
      <c r="AB72" s="89"/>
      <c r="AC72" s="2"/>
      <c r="AD72" s="89"/>
      <c r="AE72" s="89"/>
      <c r="AF72" s="89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9"/>
      <c r="E73" s="89"/>
      <c r="F73" s="89"/>
      <c r="G73" s="89"/>
      <c r="H73" s="89"/>
      <c r="I73" s="89"/>
      <c r="J73" s="89"/>
      <c r="K73" s="89"/>
      <c r="L73" s="89"/>
      <c r="M73" s="2"/>
      <c r="N73" s="89"/>
      <c r="O73" s="89"/>
      <c r="P73" s="89"/>
      <c r="Q73" s="2"/>
      <c r="R73" s="89"/>
      <c r="S73" s="89"/>
      <c r="T73" s="89"/>
      <c r="U73" s="2"/>
      <c r="V73" s="89"/>
      <c r="W73" s="89"/>
      <c r="X73" s="89"/>
      <c r="Y73" s="2"/>
      <c r="Z73" s="89"/>
      <c r="AA73" s="89"/>
      <c r="AB73" s="89"/>
      <c r="AC73" s="2"/>
      <c r="AD73" s="89"/>
      <c r="AE73" s="89"/>
      <c r="AF73" s="89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9"/>
      <c r="E74" s="89"/>
      <c r="F74" s="89"/>
      <c r="G74" s="89"/>
      <c r="H74" s="89"/>
      <c r="I74" s="89"/>
      <c r="J74" s="89"/>
      <c r="K74" s="89"/>
      <c r="L74" s="89"/>
      <c r="M74" s="2"/>
      <c r="N74" s="89"/>
      <c r="O74" s="89"/>
      <c r="P74" s="89"/>
      <c r="Q74" s="2"/>
      <c r="R74" s="89"/>
      <c r="S74" s="89"/>
      <c r="T74" s="89"/>
      <c r="U74" s="2"/>
      <c r="V74" s="89"/>
      <c r="W74" s="89"/>
      <c r="X74" s="89"/>
      <c r="Y74" s="2"/>
      <c r="Z74" s="89"/>
      <c r="AA74" s="89"/>
      <c r="AB74" s="89"/>
      <c r="AC74" s="2"/>
      <c r="AD74" s="89"/>
      <c r="AE74" s="89"/>
      <c r="AF74" s="89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9"/>
      <c r="E75" s="89"/>
      <c r="F75" s="89"/>
      <c r="G75" s="89"/>
      <c r="H75" s="89"/>
      <c r="I75" s="89"/>
      <c r="J75" s="89"/>
      <c r="K75" s="89"/>
      <c r="L75" s="89"/>
      <c r="M75" s="2"/>
      <c r="N75" s="89"/>
      <c r="O75" s="89"/>
      <c r="P75" s="89"/>
      <c r="Q75" s="2"/>
      <c r="R75" s="89"/>
      <c r="S75" s="89"/>
      <c r="T75" s="89"/>
      <c r="U75" s="2"/>
      <c r="V75" s="89"/>
      <c r="W75" s="89"/>
      <c r="X75" s="89"/>
      <c r="Y75" s="2"/>
      <c r="Z75" s="89"/>
      <c r="AA75" s="89"/>
      <c r="AB75" s="89"/>
      <c r="AC75" s="2"/>
      <c r="AD75" s="89"/>
      <c r="AE75" s="89"/>
      <c r="AF75" s="89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9"/>
      <c r="E76" s="89"/>
      <c r="F76" s="89"/>
      <c r="G76" s="89"/>
      <c r="H76" s="89"/>
      <c r="I76" s="89"/>
      <c r="J76" s="89"/>
      <c r="K76" s="89"/>
      <c r="L76" s="89"/>
      <c r="M76" s="2"/>
      <c r="N76" s="89"/>
      <c r="O76" s="89"/>
      <c r="P76" s="89"/>
      <c r="Q76" s="2"/>
      <c r="R76" s="89"/>
      <c r="S76" s="89"/>
      <c r="T76" s="89"/>
      <c r="U76" s="2"/>
      <c r="V76" s="89"/>
      <c r="W76" s="89"/>
      <c r="X76" s="89"/>
      <c r="Y76" s="2"/>
      <c r="Z76" s="89"/>
      <c r="AA76" s="89"/>
      <c r="AB76" s="89"/>
      <c r="AC76" s="2"/>
      <c r="AD76" s="89"/>
      <c r="AE76" s="89"/>
      <c r="AF76" s="89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9"/>
      <c r="E77" s="89"/>
      <c r="F77" s="89"/>
      <c r="G77" s="89"/>
      <c r="H77" s="89"/>
      <c r="I77" s="89"/>
      <c r="J77" s="89"/>
      <c r="K77" s="89"/>
      <c r="L77" s="89"/>
      <c r="M77" s="2"/>
      <c r="N77" s="89"/>
      <c r="O77" s="89"/>
      <c r="P77" s="89"/>
      <c r="Q77" s="2"/>
      <c r="R77" s="89"/>
      <c r="S77" s="89"/>
      <c r="T77" s="89"/>
      <c r="U77" s="2"/>
      <c r="V77" s="89"/>
      <c r="W77" s="89"/>
      <c r="X77" s="89"/>
      <c r="Y77" s="2"/>
      <c r="Z77" s="89"/>
      <c r="AA77" s="89"/>
      <c r="AB77" s="89"/>
      <c r="AC77" s="2"/>
      <c r="AD77" s="89"/>
      <c r="AE77" s="89"/>
      <c r="AF77" s="89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9"/>
      <c r="E78" s="89"/>
      <c r="F78" s="89"/>
      <c r="G78" s="89"/>
      <c r="H78" s="89"/>
      <c r="I78" s="89"/>
      <c r="J78" s="89"/>
      <c r="K78" s="89"/>
      <c r="L78" s="89"/>
      <c r="M78" s="2"/>
      <c r="N78" s="89"/>
      <c r="O78" s="89"/>
      <c r="P78" s="89"/>
      <c r="Q78" s="2"/>
      <c r="R78" s="89"/>
      <c r="S78" s="89"/>
      <c r="T78" s="89"/>
      <c r="U78" s="2"/>
      <c r="V78" s="89"/>
      <c r="W78" s="89"/>
      <c r="X78" s="89"/>
      <c r="Y78" s="2"/>
      <c r="Z78" s="89"/>
      <c r="AA78" s="89"/>
      <c r="AB78" s="89"/>
      <c r="AC78" s="2"/>
      <c r="AD78" s="89"/>
      <c r="AE78" s="89"/>
      <c r="AF78" s="89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9"/>
      <c r="E79" s="89"/>
      <c r="F79" s="89"/>
      <c r="G79" s="89"/>
      <c r="H79" s="89"/>
      <c r="I79" s="89"/>
      <c r="J79" s="89"/>
      <c r="K79" s="89"/>
      <c r="L79" s="89"/>
      <c r="M79" s="2"/>
      <c r="N79" s="89"/>
      <c r="O79" s="89"/>
      <c r="P79" s="89"/>
      <c r="Q79" s="2"/>
      <c r="R79" s="89"/>
      <c r="S79" s="89"/>
      <c r="T79" s="89"/>
      <c r="U79" s="2"/>
      <c r="V79" s="89"/>
      <c r="W79" s="89"/>
      <c r="X79" s="89"/>
      <c r="Y79" s="2"/>
      <c r="Z79" s="89"/>
      <c r="AA79" s="89"/>
      <c r="AB79" s="89"/>
      <c r="AC79" s="2"/>
      <c r="AD79" s="89"/>
      <c r="AE79" s="89"/>
      <c r="AF79" s="89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9"/>
      <c r="E80" s="89"/>
      <c r="F80" s="89"/>
      <c r="G80" s="89"/>
      <c r="H80" s="89"/>
      <c r="I80" s="89"/>
      <c r="J80" s="89"/>
      <c r="K80" s="89"/>
      <c r="L80" s="89"/>
      <c r="M80" s="2"/>
      <c r="N80" s="89"/>
      <c r="O80" s="89"/>
      <c r="P80" s="89"/>
      <c r="Q80" s="2"/>
      <c r="R80" s="89"/>
      <c r="S80" s="89"/>
      <c r="T80" s="89"/>
      <c r="U80" s="2"/>
      <c r="V80" s="89"/>
      <c r="W80" s="89"/>
      <c r="X80" s="89"/>
      <c r="Y80" s="2"/>
      <c r="Z80" s="89"/>
      <c r="AA80" s="89"/>
      <c r="AB80" s="89"/>
      <c r="AC80" s="2"/>
      <c r="AD80" s="89"/>
      <c r="AE80" s="89"/>
      <c r="AF80" s="89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9"/>
      <c r="E81" s="89"/>
      <c r="F81" s="89"/>
      <c r="G81" s="89"/>
      <c r="H81" s="89"/>
      <c r="I81" s="89"/>
      <c r="J81" s="89"/>
      <c r="K81" s="89"/>
      <c r="L81" s="89"/>
      <c r="M81" s="2"/>
      <c r="N81" s="89"/>
      <c r="O81" s="89"/>
      <c r="P81" s="89"/>
      <c r="Q81" s="2"/>
      <c r="R81" s="89"/>
      <c r="S81" s="89"/>
      <c r="T81" s="89"/>
      <c r="U81" s="2"/>
      <c r="V81" s="89"/>
      <c r="W81" s="89"/>
      <c r="X81" s="89"/>
      <c r="Y81" s="2"/>
      <c r="Z81" s="89"/>
      <c r="AA81" s="89"/>
      <c r="AB81" s="89"/>
      <c r="AC81" s="2"/>
      <c r="AD81" s="89"/>
      <c r="AE81" s="89"/>
      <c r="AF81" s="89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656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s="7" customFormat="1" ht="16.5">
      <c r="A3" s="5"/>
      <c r="B3" s="128" t="s">
        <v>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6"/>
      <c r="AJ3" s="6"/>
      <c r="AK3" s="6"/>
      <c r="AL3" s="6"/>
    </row>
    <row r="4" spans="1:38" s="13" customFormat="1" ht="16.5" customHeight="1">
      <c r="A4" s="8"/>
      <c r="B4" s="9"/>
      <c r="C4" s="10"/>
      <c r="D4" s="120" t="s">
        <v>1</v>
      </c>
      <c r="E4" s="120"/>
      <c r="F4" s="120"/>
      <c r="G4" s="120" t="s">
        <v>2</v>
      </c>
      <c r="H4" s="120"/>
      <c r="I4" s="120"/>
      <c r="J4" s="121" t="s">
        <v>3</v>
      </c>
      <c r="K4" s="122"/>
      <c r="L4" s="122"/>
      <c r="M4" s="123"/>
      <c r="N4" s="121" t="s">
        <v>4</v>
      </c>
      <c r="O4" s="124"/>
      <c r="P4" s="124"/>
      <c r="Q4" s="125"/>
      <c r="R4" s="121" t="s">
        <v>5</v>
      </c>
      <c r="S4" s="124"/>
      <c r="T4" s="124"/>
      <c r="U4" s="125"/>
      <c r="V4" s="121" t="s">
        <v>6</v>
      </c>
      <c r="W4" s="126"/>
      <c r="X4" s="126"/>
      <c r="Y4" s="127"/>
      <c r="Z4" s="121" t="s">
        <v>7</v>
      </c>
      <c r="AA4" s="122"/>
      <c r="AB4" s="122"/>
      <c r="AC4" s="123"/>
      <c r="AD4" s="121" t="s">
        <v>8</v>
      </c>
      <c r="AE4" s="122"/>
      <c r="AF4" s="122"/>
      <c r="AG4" s="123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56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57</v>
      </c>
      <c r="C9" s="39" t="s">
        <v>58</v>
      </c>
      <c r="D9" s="77">
        <v>2119885100</v>
      </c>
      <c r="E9" s="78">
        <v>114856000</v>
      </c>
      <c r="F9" s="79">
        <f>$D9+$E9</f>
        <v>2234741100</v>
      </c>
      <c r="G9" s="77">
        <v>2119885100</v>
      </c>
      <c r="H9" s="78">
        <v>114856000</v>
      </c>
      <c r="I9" s="80">
        <f>$G9+$H9</f>
        <v>2234741100</v>
      </c>
      <c r="J9" s="77">
        <v>303121210</v>
      </c>
      <c r="K9" s="78">
        <v>8687188</v>
      </c>
      <c r="L9" s="78">
        <f>$J9+$K9</f>
        <v>311808398</v>
      </c>
      <c r="M9" s="40">
        <f>IF($F9=0,0,$L9/$F9)</f>
        <v>0.13952775021679245</v>
      </c>
      <c r="N9" s="105">
        <v>790144249</v>
      </c>
      <c r="O9" s="106">
        <v>21535614</v>
      </c>
      <c r="P9" s="107">
        <f>$N9+$O9</f>
        <v>811679863</v>
      </c>
      <c r="Q9" s="40">
        <f>IF($F9=0,0,$P9/$F9)</f>
        <v>0.36320979777030993</v>
      </c>
      <c r="R9" s="105">
        <v>0</v>
      </c>
      <c r="S9" s="107">
        <v>0</v>
      </c>
      <c r="T9" s="107">
        <f>$R9+$S9</f>
        <v>0</v>
      </c>
      <c r="U9" s="40">
        <f>IF($I9=0,0,$T9/$I9)</f>
        <v>0</v>
      </c>
      <c r="V9" s="105">
        <v>0</v>
      </c>
      <c r="W9" s="107">
        <v>0</v>
      </c>
      <c r="X9" s="107">
        <f>$V9+$W9</f>
        <v>0</v>
      </c>
      <c r="Y9" s="40">
        <f>IF($I9=0,0,$X9/$I9)</f>
        <v>0</v>
      </c>
      <c r="Z9" s="77">
        <f>$J9+$N9</f>
        <v>1093265459</v>
      </c>
      <c r="AA9" s="78">
        <f>$K9+$O9</f>
        <v>30222802</v>
      </c>
      <c r="AB9" s="78">
        <f>$Z9+$AA9</f>
        <v>1123488261</v>
      </c>
      <c r="AC9" s="40">
        <f>IF($F9=0,0,$AB9/$F9)</f>
        <v>0.5027375479871024</v>
      </c>
      <c r="AD9" s="77">
        <v>388811938</v>
      </c>
      <c r="AE9" s="78">
        <v>10706366</v>
      </c>
      <c r="AF9" s="78">
        <f>$AD9+$AE9</f>
        <v>399518304</v>
      </c>
      <c r="AG9" s="40">
        <f>IF($AI9=0,0,$AK9/$AI9)</f>
        <v>0.34505548709196476</v>
      </c>
      <c r="AH9" s="40">
        <f>IF($AF9=0,0,(($P9/$AF9)-1))</f>
        <v>1.0316462471767003</v>
      </c>
      <c r="AI9" s="12">
        <v>1937724995</v>
      </c>
      <c r="AJ9" s="12">
        <v>2349961312</v>
      </c>
      <c r="AK9" s="12">
        <v>668622642</v>
      </c>
      <c r="AL9" s="12"/>
    </row>
    <row r="10" spans="1:38" s="13" customFormat="1" ht="12.75">
      <c r="A10" s="29"/>
      <c r="B10" s="38" t="s">
        <v>59</v>
      </c>
      <c r="C10" s="39" t="s">
        <v>60</v>
      </c>
      <c r="D10" s="77">
        <v>1559513886</v>
      </c>
      <c r="E10" s="78">
        <v>284821140</v>
      </c>
      <c r="F10" s="80">
        <f aca="true" t="shared" si="0" ref="F10:F28">$D10+$E10</f>
        <v>1844335026</v>
      </c>
      <c r="G10" s="77">
        <v>1559513890</v>
      </c>
      <c r="H10" s="78">
        <v>338998458</v>
      </c>
      <c r="I10" s="80">
        <f aca="true" t="shared" si="1" ref="I10:I28">$G10+$H10</f>
        <v>1898512348</v>
      </c>
      <c r="J10" s="77">
        <v>290816965</v>
      </c>
      <c r="K10" s="78">
        <v>21973089</v>
      </c>
      <c r="L10" s="78">
        <f aca="true" t="shared" si="2" ref="L10:L28">$J10+$K10</f>
        <v>312790054</v>
      </c>
      <c r="M10" s="40">
        <f aca="true" t="shared" si="3" ref="M10:M28">IF($F10=0,0,$L10/$F10)</f>
        <v>0.16959502996501677</v>
      </c>
      <c r="N10" s="105">
        <v>325400206</v>
      </c>
      <c r="O10" s="106">
        <v>49476006</v>
      </c>
      <c r="P10" s="107">
        <f aca="true" t="shared" si="4" ref="P10:P28">$N10+$O10</f>
        <v>374876212</v>
      </c>
      <c r="Q10" s="40">
        <f aca="true" t="shared" si="5" ref="Q10:Q28">IF($F10=0,0,$P10/$F10)</f>
        <v>0.2032581969735904</v>
      </c>
      <c r="R10" s="105">
        <v>0</v>
      </c>
      <c r="S10" s="107">
        <v>0</v>
      </c>
      <c r="T10" s="107">
        <f aca="true" t="shared" si="6" ref="T10:T28">$R10+$S10</f>
        <v>0</v>
      </c>
      <c r="U10" s="40">
        <f aca="true" t="shared" si="7" ref="U10:U28">IF($I10=0,0,$T10/$I10)</f>
        <v>0</v>
      </c>
      <c r="V10" s="105">
        <v>0</v>
      </c>
      <c r="W10" s="107">
        <v>0</v>
      </c>
      <c r="X10" s="107">
        <f aca="true" t="shared" si="8" ref="X10:X28">$V10+$W10</f>
        <v>0</v>
      </c>
      <c r="Y10" s="40">
        <f aca="true" t="shared" si="9" ref="Y10:Y28">IF($I10=0,0,$X10/$I10)</f>
        <v>0</v>
      </c>
      <c r="Z10" s="77">
        <f aca="true" t="shared" si="10" ref="Z10:Z28">$J10+$N10</f>
        <v>616217171</v>
      </c>
      <c r="AA10" s="78">
        <f aca="true" t="shared" si="11" ref="AA10:AA28">$K10+$O10</f>
        <v>71449095</v>
      </c>
      <c r="AB10" s="78">
        <f aca="true" t="shared" si="12" ref="AB10:AB28">$Z10+$AA10</f>
        <v>687666266</v>
      </c>
      <c r="AC10" s="40">
        <f aca="true" t="shared" si="13" ref="AC10:AC28">IF($F10=0,0,$AB10/$F10)</f>
        <v>0.3728532269386072</v>
      </c>
      <c r="AD10" s="77">
        <v>368927879</v>
      </c>
      <c r="AE10" s="78">
        <v>58363295</v>
      </c>
      <c r="AF10" s="78">
        <f aca="true" t="shared" si="14" ref="AF10:AF28">$AD10+$AE10</f>
        <v>427291174</v>
      </c>
      <c r="AG10" s="40">
        <f aca="true" t="shared" si="15" ref="AG10:AG28">IF($AI10=0,0,$AK10/$AI10)</f>
        <v>0.45063250697318097</v>
      </c>
      <c r="AH10" s="40">
        <f aca="true" t="shared" si="16" ref="AH10:AH28">IF($AF10=0,0,(($P10/$AF10)-1))</f>
        <v>-0.12266801934925997</v>
      </c>
      <c r="AI10" s="12">
        <v>1638755688</v>
      </c>
      <c r="AJ10" s="12">
        <v>1699071047</v>
      </c>
      <c r="AK10" s="12">
        <v>738476584</v>
      </c>
      <c r="AL10" s="12"/>
    </row>
    <row r="11" spans="1:38" s="13" customFormat="1" ht="12.75">
      <c r="A11" s="29"/>
      <c r="B11" s="38" t="s">
        <v>61</v>
      </c>
      <c r="C11" s="39" t="s">
        <v>62</v>
      </c>
      <c r="D11" s="77">
        <v>1921544394</v>
      </c>
      <c r="E11" s="78">
        <v>159916218</v>
      </c>
      <c r="F11" s="80">
        <f t="shared" si="0"/>
        <v>2081460612</v>
      </c>
      <c r="G11" s="77">
        <v>1921544394</v>
      </c>
      <c r="H11" s="78">
        <v>159916218</v>
      </c>
      <c r="I11" s="80">
        <f t="shared" si="1"/>
        <v>2081460612</v>
      </c>
      <c r="J11" s="77">
        <v>351336728</v>
      </c>
      <c r="K11" s="78">
        <v>25286905</v>
      </c>
      <c r="L11" s="78">
        <f t="shared" si="2"/>
        <v>376623633</v>
      </c>
      <c r="M11" s="40">
        <f t="shared" si="3"/>
        <v>0.18094199372723946</v>
      </c>
      <c r="N11" s="105">
        <v>326860398</v>
      </c>
      <c r="O11" s="106">
        <v>57440096</v>
      </c>
      <c r="P11" s="107">
        <f t="shared" si="4"/>
        <v>384300494</v>
      </c>
      <c r="Q11" s="40">
        <f t="shared" si="5"/>
        <v>0.18463020236099476</v>
      </c>
      <c r="R11" s="105">
        <v>0</v>
      </c>
      <c r="S11" s="107">
        <v>0</v>
      </c>
      <c r="T11" s="107">
        <f t="shared" si="6"/>
        <v>0</v>
      </c>
      <c r="U11" s="40">
        <f t="shared" si="7"/>
        <v>0</v>
      </c>
      <c r="V11" s="105">
        <v>0</v>
      </c>
      <c r="W11" s="107">
        <v>0</v>
      </c>
      <c r="X11" s="107">
        <f t="shared" si="8"/>
        <v>0</v>
      </c>
      <c r="Y11" s="40">
        <f t="shared" si="9"/>
        <v>0</v>
      </c>
      <c r="Z11" s="77">
        <f t="shared" si="10"/>
        <v>678197126</v>
      </c>
      <c r="AA11" s="78">
        <f t="shared" si="11"/>
        <v>82727001</v>
      </c>
      <c r="AB11" s="78">
        <f t="shared" si="12"/>
        <v>760924127</v>
      </c>
      <c r="AC11" s="40">
        <f t="shared" si="13"/>
        <v>0.3655721960882342</v>
      </c>
      <c r="AD11" s="77">
        <v>297519965</v>
      </c>
      <c r="AE11" s="78">
        <v>7241356</v>
      </c>
      <c r="AF11" s="78">
        <f t="shared" si="14"/>
        <v>304761321</v>
      </c>
      <c r="AG11" s="40">
        <f t="shared" si="15"/>
        <v>0.3474341684502832</v>
      </c>
      <c r="AH11" s="40">
        <f t="shared" si="16"/>
        <v>0.26098841132139605</v>
      </c>
      <c r="AI11" s="12">
        <v>1859479961</v>
      </c>
      <c r="AJ11" s="12">
        <v>1980743600</v>
      </c>
      <c r="AK11" s="12">
        <v>646046874</v>
      </c>
      <c r="AL11" s="12"/>
    </row>
    <row r="12" spans="1:38" s="13" customFormat="1" ht="12.75">
      <c r="A12" s="29"/>
      <c r="B12" s="38" t="s">
        <v>63</v>
      </c>
      <c r="C12" s="39" t="s">
        <v>64</v>
      </c>
      <c r="D12" s="77">
        <v>4566121131</v>
      </c>
      <c r="E12" s="78">
        <v>408425346</v>
      </c>
      <c r="F12" s="80">
        <f t="shared" si="0"/>
        <v>4974546477</v>
      </c>
      <c r="G12" s="77">
        <v>4566121131</v>
      </c>
      <c r="H12" s="78">
        <v>408425346</v>
      </c>
      <c r="I12" s="80">
        <f t="shared" si="1"/>
        <v>4974546477</v>
      </c>
      <c r="J12" s="77">
        <v>830731480</v>
      </c>
      <c r="K12" s="78">
        <v>32727533</v>
      </c>
      <c r="L12" s="78">
        <f t="shared" si="2"/>
        <v>863459013</v>
      </c>
      <c r="M12" s="40">
        <f t="shared" si="3"/>
        <v>0.17357542380842853</v>
      </c>
      <c r="N12" s="105">
        <v>997363464</v>
      </c>
      <c r="O12" s="106">
        <v>95861400</v>
      </c>
      <c r="P12" s="107">
        <f t="shared" si="4"/>
        <v>1093224864</v>
      </c>
      <c r="Q12" s="40">
        <f t="shared" si="5"/>
        <v>0.21976372500580016</v>
      </c>
      <c r="R12" s="105">
        <v>0</v>
      </c>
      <c r="S12" s="107">
        <v>0</v>
      </c>
      <c r="T12" s="107">
        <f t="shared" si="6"/>
        <v>0</v>
      </c>
      <c r="U12" s="40">
        <f t="shared" si="7"/>
        <v>0</v>
      </c>
      <c r="V12" s="105">
        <v>0</v>
      </c>
      <c r="W12" s="107">
        <v>0</v>
      </c>
      <c r="X12" s="107">
        <f t="shared" si="8"/>
        <v>0</v>
      </c>
      <c r="Y12" s="40">
        <f t="shared" si="9"/>
        <v>0</v>
      </c>
      <c r="Z12" s="77">
        <f t="shared" si="10"/>
        <v>1828094944</v>
      </c>
      <c r="AA12" s="78">
        <f t="shared" si="11"/>
        <v>128588933</v>
      </c>
      <c r="AB12" s="78">
        <f t="shared" si="12"/>
        <v>1956683877</v>
      </c>
      <c r="AC12" s="40">
        <f t="shared" si="13"/>
        <v>0.39333914881422866</v>
      </c>
      <c r="AD12" s="77">
        <v>825483370</v>
      </c>
      <c r="AE12" s="78">
        <v>44174867</v>
      </c>
      <c r="AF12" s="78">
        <f t="shared" si="14"/>
        <v>869658237</v>
      </c>
      <c r="AG12" s="40">
        <f t="shared" si="15"/>
        <v>0.39293923261492014</v>
      </c>
      <c r="AH12" s="40">
        <f t="shared" si="16"/>
        <v>0.2570741211757188</v>
      </c>
      <c r="AI12" s="12">
        <v>4522526527</v>
      </c>
      <c r="AJ12" s="12">
        <v>4669401293</v>
      </c>
      <c r="AK12" s="12">
        <v>1777078103</v>
      </c>
      <c r="AL12" s="12"/>
    </row>
    <row r="13" spans="1:38" s="13" customFormat="1" ht="12.75">
      <c r="A13" s="29"/>
      <c r="B13" s="38" t="s">
        <v>65</v>
      </c>
      <c r="C13" s="39" t="s">
        <v>66</v>
      </c>
      <c r="D13" s="77">
        <v>1215995633</v>
      </c>
      <c r="E13" s="78">
        <v>252243036</v>
      </c>
      <c r="F13" s="80">
        <f t="shared" si="0"/>
        <v>1468238669</v>
      </c>
      <c r="G13" s="77">
        <v>1244073441</v>
      </c>
      <c r="H13" s="78">
        <v>267888283</v>
      </c>
      <c r="I13" s="80">
        <f t="shared" si="1"/>
        <v>1511961724</v>
      </c>
      <c r="J13" s="77">
        <v>239606579</v>
      </c>
      <c r="K13" s="78">
        <v>27247544</v>
      </c>
      <c r="L13" s="78">
        <f t="shared" si="2"/>
        <v>266854123</v>
      </c>
      <c r="M13" s="40">
        <f t="shared" si="3"/>
        <v>0.18175118843706192</v>
      </c>
      <c r="N13" s="105">
        <v>296666883</v>
      </c>
      <c r="O13" s="106">
        <v>36180281</v>
      </c>
      <c r="P13" s="107">
        <f t="shared" si="4"/>
        <v>332847164</v>
      </c>
      <c r="Q13" s="40">
        <f t="shared" si="5"/>
        <v>0.226698268495202</v>
      </c>
      <c r="R13" s="105">
        <v>0</v>
      </c>
      <c r="S13" s="107">
        <v>0</v>
      </c>
      <c r="T13" s="107">
        <f t="shared" si="6"/>
        <v>0</v>
      </c>
      <c r="U13" s="40">
        <f t="shared" si="7"/>
        <v>0</v>
      </c>
      <c r="V13" s="105">
        <v>0</v>
      </c>
      <c r="W13" s="107">
        <v>0</v>
      </c>
      <c r="X13" s="107">
        <f t="shared" si="8"/>
        <v>0</v>
      </c>
      <c r="Y13" s="40">
        <f t="shared" si="9"/>
        <v>0</v>
      </c>
      <c r="Z13" s="77">
        <f t="shared" si="10"/>
        <v>536273462</v>
      </c>
      <c r="AA13" s="78">
        <f t="shared" si="11"/>
        <v>63427825</v>
      </c>
      <c r="AB13" s="78">
        <f t="shared" si="12"/>
        <v>599701287</v>
      </c>
      <c r="AC13" s="40">
        <f t="shared" si="13"/>
        <v>0.4084494569322639</v>
      </c>
      <c r="AD13" s="77">
        <v>302476765</v>
      </c>
      <c r="AE13" s="78">
        <v>39845765</v>
      </c>
      <c r="AF13" s="78">
        <f t="shared" si="14"/>
        <v>342322530</v>
      </c>
      <c r="AG13" s="40">
        <f t="shared" si="15"/>
        <v>0.3891327411483378</v>
      </c>
      <c r="AH13" s="40">
        <f t="shared" si="16"/>
        <v>-0.027679644690637217</v>
      </c>
      <c r="AI13" s="12">
        <v>1424948408</v>
      </c>
      <c r="AJ13" s="12">
        <v>1635190277</v>
      </c>
      <c r="AK13" s="12">
        <v>554494080</v>
      </c>
      <c r="AL13" s="12"/>
    </row>
    <row r="14" spans="1:38" s="13" customFormat="1" ht="12.75">
      <c r="A14" s="29"/>
      <c r="B14" s="38" t="s">
        <v>67</v>
      </c>
      <c r="C14" s="39" t="s">
        <v>68</v>
      </c>
      <c r="D14" s="77">
        <v>1833009195</v>
      </c>
      <c r="E14" s="78">
        <v>141993000</v>
      </c>
      <c r="F14" s="80">
        <f t="shared" si="0"/>
        <v>1975002195</v>
      </c>
      <c r="G14" s="77">
        <v>1833009195</v>
      </c>
      <c r="H14" s="78">
        <v>141993000</v>
      </c>
      <c r="I14" s="80">
        <f t="shared" si="1"/>
        <v>1975002195</v>
      </c>
      <c r="J14" s="77">
        <v>340388674</v>
      </c>
      <c r="K14" s="78">
        <v>39552067</v>
      </c>
      <c r="L14" s="78">
        <f t="shared" si="2"/>
        <v>379940741</v>
      </c>
      <c r="M14" s="40">
        <f t="shared" si="3"/>
        <v>0.19237484493023563</v>
      </c>
      <c r="N14" s="105">
        <v>251720548</v>
      </c>
      <c r="O14" s="106">
        <v>48889594</v>
      </c>
      <c r="P14" s="107">
        <f t="shared" si="4"/>
        <v>300610142</v>
      </c>
      <c r="Q14" s="40">
        <f t="shared" si="5"/>
        <v>0.15220749767318614</v>
      </c>
      <c r="R14" s="105">
        <v>0</v>
      </c>
      <c r="S14" s="107">
        <v>0</v>
      </c>
      <c r="T14" s="107">
        <f t="shared" si="6"/>
        <v>0</v>
      </c>
      <c r="U14" s="40">
        <f t="shared" si="7"/>
        <v>0</v>
      </c>
      <c r="V14" s="105">
        <v>0</v>
      </c>
      <c r="W14" s="107">
        <v>0</v>
      </c>
      <c r="X14" s="107">
        <f t="shared" si="8"/>
        <v>0</v>
      </c>
      <c r="Y14" s="40">
        <f t="shared" si="9"/>
        <v>0</v>
      </c>
      <c r="Z14" s="77">
        <f t="shared" si="10"/>
        <v>592109222</v>
      </c>
      <c r="AA14" s="78">
        <f t="shared" si="11"/>
        <v>88441661</v>
      </c>
      <c r="AB14" s="78">
        <f t="shared" si="12"/>
        <v>680550883</v>
      </c>
      <c r="AC14" s="40">
        <f t="shared" si="13"/>
        <v>0.34458234260342174</v>
      </c>
      <c r="AD14" s="77">
        <v>309928730</v>
      </c>
      <c r="AE14" s="78">
        <v>69314829</v>
      </c>
      <c r="AF14" s="78">
        <f t="shared" si="14"/>
        <v>379243559</v>
      </c>
      <c r="AG14" s="40">
        <f t="shared" si="15"/>
        <v>0.4112087423417024</v>
      </c>
      <c r="AH14" s="40">
        <f t="shared" si="16"/>
        <v>-0.20734278838470666</v>
      </c>
      <c r="AI14" s="12">
        <v>1699289699</v>
      </c>
      <c r="AJ14" s="12">
        <v>2021869553</v>
      </c>
      <c r="AK14" s="12">
        <v>698762780</v>
      </c>
      <c r="AL14" s="12"/>
    </row>
    <row r="15" spans="1:38" s="13" customFormat="1" ht="12.75">
      <c r="A15" s="29"/>
      <c r="B15" s="38" t="s">
        <v>69</v>
      </c>
      <c r="C15" s="39" t="s">
        <v>70</v>
      </c>
      <c r="D15" s="77">
        <v>1393931895</v>
      </c>
      <c r="E15" s="78">
        <v>265678000</v>
      </c>
      <c r="F15" s="80">
        <f t="shared" si="0"/>
        <v>1659609895</v>
      </c>
      <c r="G15" s="77">
        <v>1393931895</v>
      </c>
      <c r="H15" s="78">
        <v>265678000</v>
      </c>
      <c r="I15" s="80">
        <f t="shared" si="1"/>
        <v>1659609895</v>
      </c>
      <c r="J15" s="77">
        <v>343587303</v>
      </c>
      <c r="K15" s="78">
        <v>18825078</v>
      </c>
      <c r="L15" s="78">
        <f t="shared" si="2"/>
        <v>362412381</v>
      </c>
      <c r="M15" s="40">
        <f t="shared" si="3"/>
        <v>0.21837202953046986</v>
      </c>
      <c r="N15" s="105">
        <v>353610871</v>
      </c>
      <c r="O15" s="106">
        <v>44859992</v>
      </c>
      <c r="P15" s="107">
        <f t="shared" si="4"/>
        <v>398470863</v>
      </c>
      <c r="Q15" s="40">
        <f t="shared" si="5"/>
        <v>0.24009911256886066</v>
      </c>
      <c r="R15" s="105">
        <v>0</v>
      </c>
      <c r="S15" s="107">
        <v>0</v>
      </c>
      <c r="T15" s="107">
        <f t="shared" si="6"/>
        <v>0</v>
      </c>
      <c r="U15" s="40">
        <f t="shared" si="7"/>
        <v>0</v>
      </c>
      <c r="V15" s="105">
        <v>0</v>
      </c>
      <c r="W15" s="107">
        <v>0</v>
      </c>
      <c r="X15" s="107">
        <f t="shared" si="8"/>
        <v>0</v>
      </c>
      <c r="Y15" s="40">
        <f t="shared" si="9"/>
        <v>0</v>
      </c>
      <c r="Z15" s="77">
        <f t="shared" si="10"/>
        <v>697198174</v>
      </c>
      <c r="AA15" s="78">
        <f t="shared" si="11"/>
        <v>63685070</v>
      </c>
      <c r="AB15" s="78">
        <f t="shared" si="12"/>
        <v>760883244</v>
      </c>
      <c r="AC15" s="40">
        <f t="shared" si="13"/>
        <v>0.45847114209933054</v>
      </c>
      <c r="AD15" s="77">
        <v>303981311</v>
      </c>
      <c r="AE15" s="78">
        <v>41144507</v>
      </c>
      <c r="AF15" s="78">
        <f t="shared" si="14"/>
        <v>345125818</v>
      </c>
      <c r="AG15" s="40">
        <f t="shared" si="15"/>
        <v>0.43976484950499695</v>
      </c>
      <c r="AH15" s="40">
        <f t="shared" si="16"/>
        <v>0.15456694984204278</v>
      </c>
      <c r="AI15" s="12">
        <v>1425102167</v>
      </c>
      <c r="AJ15" s="12">
        <v>1467398327</v>
      </c>
      <c r="AK15" s="12">
        <v>626709840</v>
      </c>
      <c r="AL15" s="12"/>
    </row>
    <row r="16" spans="1:38" s="13" customFormat="1" ht="12.75">
      <c r="A16" s="29"/>
      <c r="B16" s="38" t="s">
        <v>71</v>
      </c>
      <c r="C16" s="39" t="s">
        <v>72</v>
      </c>
      <c r="D16" s="77">
        <v>1954071637</v>
      </c>
      <c r="E16" s="78">
        <v>156246000</v>
      </c>
      <c r="F16" s="80">
        <f t="shared" si="0"/>
        <v>2110317637</v>
      </c>
      <c r="G16" s="77">
        <v>1954071637</v>
      </c>
      <c r="H16" s="78">
        <v>156246000</v>
      </c>
      <c r="I16" s="80">
        <f t="shared" si="1"/>
        <v>2110317637</v>
      </c>
      <c r="J16" s="77">
        <v>332548322</v>
      </c>
      <c r="K16" s="78">
        <v>42995746</v>
      </c>
      <c r="L16" s="78">
        <f t="shared" si="2"/>
        <v>375544068</v>
      </c>
      <c r="M16" s="40">
        <f t="shared" si="3"/>
        <v>0.1779561812949962</v>
      </c>
      <c r="N16" s="105">
        <v>293749395</v>
      </c>
      <c r="O16" s="106">
        <v>41807292</v>
      </c>
      <c r="P16" s="107">
        <f t="shared" si="4"/>
        <v>335556687</v>
      </c>
      <c r="Q16" s="40">
        <f t="shared" si="5"/>
        <v>0.15900766837973407</v>
      </c>
      <c r="R16" s="105">
        <v>0</v>
      </c>
      <c r="S16" s="107">
        <v>0</v>
      </c>
      <c r="T16" s="107">
        <f t="shared" si="6"/>
        <v>0</v>
      </c>
      <c r="U16" s="40">
        <f t="shared" si="7"/>
        <v>0</v>
      </c>
      <c r="V16" s="105">
        <v>0</v>
      </c>
      <c r="W16" s="107">
        <v>0</v>
      </c>
      <c r="X16" s="107">
        <f t="shared" si="8"/>
        <v>0</v>
      </c>
      <c r="Y16" s="40">
        <f t="shared" si="9"/>
        <v>0</v>
      </c>
      <c r="Z16" s="77">
        <f t="shared" si="10"/>
        <v>626297717</v>
      </c>
      <c r="AA16" s="78">
        <f t="shared" si="11"/>
        <v>84803038</v>
      </c>
      <c r="AB16" s="78">
        <f t="shared" si="12"/>
        <v>711100755</v>
      </c>
      <c r="AC16" s="40">
        <f t="shared" si="13"/>
        <v>0.33696384967473025</v>
      </c>
      <c r="AD16" s="77">
        <v>289637474</v>
      </c>
      <c r="AE16" s="78">
        <v>49836969</v>
      </c>
      <c r="AF16" s="78">
        <f t="shared" si="14"/>
        <v>339474443</v>
      </c>
      <c r="AG16" s="40">
        <f t="shared" si="15"/>
        <v>0.45811011269475194</v>
      </c>
      <c r="AH16" s="40">
        <f t="shared" si="16"/>
        <v>-0.01154065079355615</v>
      </c>
      <c r="AI16" s="12">
        <v>1721862701</v>
      </c>
      <c r="AJ16" s="12">
        <v>1721262701</v>
      </c>
      <c r="AK16" s="12">
        <v>788802716</v>
      </c>
      <c r="AL16" s="12"/>
    </row>
    <row r="17" spans="1:38" s="13" customFormat="1" ht="12.75">
      <c r="A17" s="29"/>
      <c r="B17" s="38" t="s">
        <v>73</v>
      </c>
      <c r="C17" s="39" t="s">
        <v>74</v>
      </c>
      <c r="D17" s="77">
        <v>1918453514</v>
      </c>
      <c r="E17" s="78">
        <v>522517329</v>
      </c>
      <c r="F17" s="80">
        <f t="shared" si="0"/>
        <v>2440970843</v>
      </c>
      <c r="G17" s="77">
        <v>1918453514</v>
      </c>
      <c r="H17" s="78">
        <v>522517329</v>
      </c>
      <c r="I17" s="80">
        <f t="shared" si="1"/>
        <v>2440970843</v>
      </c>
      <c r="J17" s="77">
        <v>396921380</v>
      </c>
      <c r="K17" s="78">
        <v>32394813</v>
      </c>
      <c r="L17" s="78">
        <f t="shared" si="2"/>
        <v>429316193</v>
      </c>
      <c r="M17" s="40">
        <f t="shared" si="3"/>
        <v>0.17587927943963566</v>
      </c>
      <c r="N17" s="105">
        <v>643919274</v>
      </c>
      <c r="O17" s="106">
        <v>146502134</v>
      </c>
      <c r="P17" s="107">
        <f t="shared" si="4"/>
        <v>790421408</v>
      </c>
      <c r="Q17" s="40">
        <f t="shared" si="5"/>
        <v>0.3238143586461512</v>
      </c>
      <c r="R17" s="105">
        <v>0</v>
      </c>
      <c r="S17" s="107">
        <v>0</v>
      </c>
      <c r="T17" s="107">
        <f t="shared" si="6"/>
        <v>0</v>
      </c>
      <c r="U17" s="40">
        <f t="shared" si="7"/>
        <v>0</v>
      </c>
      <c r="V17" s="105">
        <v>0</v>
      </c>
      <c r="W17" s="107">
        <v>0</v>
      </c>
      <c r="X17" s="107">
        <f t="shared" si="8"/>
        <v>0</v>
      </c>
      <c r="Y17" s="40">
        <f t="shared" si="9"/>
        <v>0</v>
      </c>
      <c r="Z17" s="77">
        <f t="shared" si="10"/>
        <v>1040840654</v>
      </c>
      <c r="AA17" s="78">
        <f t="shared" si="11"/>
        <v>178896947</v>
      </c>
      <c r="AB17" s="78">
        <f t="shared" si="12"/>
        <v>1219737601</v>
      </c>
      <c r="AC17" s="40">
        <f t="shared" si="13"/>
        <v>0.4996936380857868</v>
      </c>
      <c r="AD17" s="77">
        <v>436038115</v>
      </c>
      <c r="AE17" s="78">
        <v>84599383</v>
      </c>
      <c r="AF17" s="78">
        <f t="shared" si="14"/>
        <v>520637498</v>
      </c>
      <c r="AG17" s="40">
        <f t="shared" si="15"/>
        <v>0.3737162375737163</v>
      </c>
      <c r="AH17" s="40">
        <f t="shared" si="16"/>
        <v>0.5181799448490743</v>
      </c>
      <c r="AI17" s="12">
        <v>2425538839</v>
      </c>
      <c r="AJ17" s="12">
        <v>2382924212</v>
      </c>
      <c r="AK17" s="12">
        <v>906463249</v>
      </c>
      <c r="AL17" s="12"/>
    </row>
    <row r="18" spans="1:38" s="13" customFormat="1" ht="12.75">
      <c r="A18" s="29"/>
      <c r="B18" s="38" t="s">
        <v>75</v>
      </c>
      <c r="C18" s="39" t="s">
        <v>76</v>
      </c>
      <c r="D18" s="77">
        <v>2370407667</v>
      </c>
      <c r="E18" s="78">
        <v>483995868</v>
      </c>
      <c r="F18" s="80">
        <f t="shared" si="0"/>
        <v>2854403535</v>
      </c>
      <c r="G18" s="77">
        <v>2370407667</v>
      </c>
      <c r="H18" s="78">
        <v>483995868</v>
      </c>
      <c r="I18" s="80">
        <f t="shared" si="1"/>
        <v>2854403535</v>
      </c>
      <c r="J18" s="77">
        <v>545044055</v>
      </c>
      <c r="K18" s="78">
        <v>24603016</v>
      </c>
      <c r="L18" s="78">
        <f t="shared" si="2"/>
        <v>569647071</v>
      </c>
      <c r="M18" s="40">
        <f t="shared" si="3"/>
        <v>0.19956781303523716</v>
      </c>
      <c r="N18" s="105">
        <v>514536497</v>
      </c>
      <c r="O18" s="106">
        <v>63377885</v>
      </c>
      <c r="P18" s="107">
        <f t="shared" si="4"/>
        <v>577914382</v>
      </c>
      <c r="Q18" s="40">
        <f t="shared" si="5"/>
        <v>0.20246414878406463</v>
      </c>
      <c r="R18" s="105">
        <v>0</v>
      </c>
      <c r="S18" s="107">
        <v>0</v>
      </c>
      <c r="T18" s="107">
        <f t="shared" si="6"/>
        <v>0</v>
      </c>
      <c r="U18" s="40">
        <f t="shared" si="7"/>
        <v>0</v>
      </c>
      <c r="V18" s="105">
        <v>0</v>
      </c>
      <c r="W18" s="107">
        <v>0</v>
      </c>
      <c r="X18" s="107">
        <f t="shared" si="8"/>
        <v>0</v>
      </c>
      <c r="Y18" s="40">
        <f t="shared" si="9"/>
        <v>0</v>
      </c>
      <c r="Z18" s="77">
        <f t="shared" si="10"/>
        <v>1059580552</v>
      </c>
      <c r="AA18" s="78">
        <f t="shared" si="11"/>
        <v>87980901</v>
      </c>
      <c r="AB18" s="78">
        <f t="shared" si="12"/>
        <v>1147561453</v>
      </c>
      <c r="AC18" s="40">
        <f t="shared" si="13"/>
        <v>0.4020319618193018</v>
      </c>
      <c r="AD18" s="77">
        <v>410178202</v>
      </c>
      <c r="AE18" s="78">
        <v>67119266</v>
      </c>
      <c r="AF18" s="78">
        <f t="shared" si="14"/>
        <v>477297468</v>
      </c>
      <c r="AG18" s="40">
        <f t="shared" si="15"/>
        <v>0.4537489070691942</v>
      </c>
      <c r="AH18" s="40">
        <f t="shared" si="16"/>
        <v>0.2108054635647052</v>
      </c>
      <c r="AI18" s="12">
        <v>2322215859</v>
      </c>
      <c r="AJ18" s="12">
        <v>2439868702</v>
      </c>
      <c r="AK18" s="12">
        <v>1053702908</v>
      </c>
      <c r="AL18" s="12"/>
    </row>
    <row r="19" spans="1:38" s="13" customFormat="1" ht="12.75">
      <c r="A19" s="29"/>
      <c r="B19" s="38" t="s">
        <v>77</v>
      </c>
      <c r="C19" s="39" t="s">
        <v>78</v>
      </c>
      <c r="D19" s="77">
        <v>3500013735</v>
      </c>
      <c r="E19" s="78">
        <v>597754000</v>
      </c>
      <c r="F19" s="80">
        <f t="shared" si="0"/>
        <v>4097767735</v>
      </c>
      <c r="G19" s="77">
        <v>3500013735</v>
      </c>
      <c r="H19" s="78">
        <v>597754000</v>
      </c>
      <c r="I19" s="80">
        <f t="shared" si="1"/>
        <v>4097767735</v>
      </c>
      <c r="J19" s="77">
        <v>886833013</v>
      </c>
      <c r="K19" s="78">
        <v>46978403</v>
      </c>
      <c r="L19" s="78">
        <f t="shared" si="2"/>
        <v>933811416</v>
      </c>
      <c r="M19" s="40">
        <f t="shared" si="3"/>
        <v>0.22788295393711475</v>
      </c>
      <c r="N19" s="105">
        <v>1006555057</v>
      </c>
      <c r="O19" s="106">
        <v>119388746</v>
      </c>
      <c r="P19" s="107">
        <f t="shared" si="4"/>
        <v>1125943803</v>
      </c>
      <c r="Q19" s="40">
        <f t="shared" si="5"/>
        <v>0.2747700396445237</v>
      </c>
      <c r="R19" s="105">
        <v>0</v>
      </c>
      <c r="S19" s="107">
        <v>0</v>
      </c>
      <c r="T19" s="107">
        <f t="shared" si="6"/>
        <v>0</v>
      </c>
      <c r="U19" s="40">
        <f t="shared" si="7"/>
        <v>0</v>
      </c>
      <c r="V19" s="105">
        <v>0</v>
      </c>
      <c r="W19" s="107">
        <v>0</v>
      </c>
      <c r="X19" s="107">
        <f t="shared" si="8"/>
        <v>0</v>
      </c>
      <c r="Y19" s="40">
        <f t="shared" si="9"/>
        <v>0</v>
      </c>
      <c r="Z19" s="77">
        <f t="shared" si="10"/>
        <v>1893388070</v>
      </c>
      <c r="AA19" s="78">
        <f t="shared" si="11"/>
        <v>166367149</v>
      </c>
      <c r="AB19" s="78">
        <f t="shared" si="12"/>
        <v>2059755219</v>
      </c>
      <c r="AC19" s="40">
        <f t="shared" si="13"/>
        <v>0.5026529935816384</v>
      </c>
      <c r="AD19" s="77">
        <v>769262282</v>
      </c>
      <c r="AE19" s="78">
        <v>48785596</v>
      </c>
      <c r="AF19" s="78">
        <f t="shared" si="14"/>
        <v>818047878</v>
      </c>
      <c r="AG19" s="40">
        <f t="shared" si="15"/>
        <v>0.45347648025261544</v>
      </c>
      <c r="AH19" s="40">
        <f t="shared" si="16"/>
        <v>0.3763788566419337</v>
      </c>
      <c r="AI19" s="12">
        <v>3668055468</v>
      </c>
      <c r="AJ19" s="12">
        <v>3742051876</v>
      </c>
      <c r="AK19" s="12">
        <v>1663376883</v>
      </c>
      <c r="AL19" s="12"/>
    </row>
    <row r="20" spans="1:38" s="13" customFormat="1" ht="12.75">
      <c r="A20" s="29"/>
      <c r="B20" s="38" t="s">
        <v>79</v>
      </c>
      <c r="C20" s="39" t="s">
        <v>80</v>
      </c>
      <c r="D20" s="77">
        <v>1858469000</v>
      </c>
      <c r="E20" s="78">
        <v>444228959</v>
      </c>
      <c r="F20" s="80">
        <f t="shared" si="0"/>
        <v>2302697959</v>
      </c>
      <c r="G20" s="77">
        <v>1858469000</v>
      </c>
      <c r="H20" s="78">
        <v>444228959</v>
      </c>
      <c r="I20" s="80">
        <f t="shared" si="1"/>
        <v>2302697959</v>
      </c>
      <c r="J20" s="77">
        <v>446460645</v>
      </c>
      <c r="K20" s="78">
        <v>54067772</v>
      </c>
      <c r="L20" s="78">
        <f t="shared" si="2"/>
        <v>500528417</v>
      </c>
      <c r="M20" s="40">
        <f t="shared" si="3"/>
        <v>0.21736607488780946</v>
      </c>
      <c r="N20" s="105">
        <v>284702239</v>
      </c>
      <c r="O20" s="106">
        <v>84517896</v>
      </c>
      <c r="P20" s="107">
        <f t="shared" si="4"/>
        <v>369220135</v>
      </c>
      <c r="Q20" s="40">
        <f t="shared" si="5"/>
        <v>0.16034240772087296</v>
      </c>
      <c r="R20" s="105">
        <v>0</v>
      </c>
      <c r="S20" s="107">
        <v>0</v>
      </c>
      <c r="T20" s="107">
        <f t="shared" si="6"/>
        <v>0</v>
      </c>
      <c r="U20" s="40">
        <f t="shared" si="7"/>
        <v>0</v>
      </c>
      <c r="V20" s="105">
        <v>0</v>
      </c>
      <c r="W20" s="107">
        <v>0</v>
      </c>
      <c r="X20" s="107">
        <f t="shared" si="8"/>
        <v>0</v>
      </c>
      <c r="Y20" s="40">
        <f t="shared" si="9"/>
        <v>0</v>
      </c>
      <c r="Z20" s="77">
        <f t="shared" si="10"/>
        <v>731162884</v>
      </c>
      <c r="AA20" s="78">
        <f t="shared" si="11"/>
        <v>138585668</v>
      </c>
      <c r="AB20" s="78">
        <f t="shared" si="12"/>
        <v>869748552</v>
      </c>
      <c r="AC20" s="40">
        <f t="shared" si="13"/>
        <v>0.3777084826086824</v>
      </c>
      <c r="AD20" s="77">
        <v>410068790</v>
      </c>
      <c r="AE20" s="78">
        <v>95834764</v>
      </c>
      <c r="AF20" s="78">
        <f t="shared" si="14"/>
        <v>505903554</v>
      </c>
      <c r="AG20" s="40">
        <f t="shared" si="15"/>
        <v>0.46297868486031446</v>
      </c>
      <c r="AH20" s="40">
        <f t="shared" si="16"/>
        <v>-0.2701768309775503</v>
      </c>
      <c r="AI20" s="12">
        <v>1912688521</v>
      </c>
      <c r="AJ20" s="12">
        <v>2142190920</v>
      </c>
      <c r="AK20" s="12">
        <v>885534016</v>
      </c>
      <c r="AL20" s="12"/>
    </row>
    <row r="21" spans="1:38" s="13" customFormat="1" ht="12.75">
      <c r="A21" s="29"/>
      <c r="B21" s="38" t="s">
        <v>81</v>
      </c>
      <c r="C21" s="39" t="s">
        <v>82</v>
      </c>
      <c r="D21" s="77">
        <v>2145711001</v>
      </c>
      <c r="E21" s="78">
        <v>518749000</v>
      </c>
      <c r="F21" s="80">
        <f t="shared" si="0"/>
        <v>2664460001</v>
      </c>
      <c r="G21" s="77">
        <v>2145711001</v>
      </c>
      <c r="H21" s="78">
        <v>518749000</v>
      </c>
      <c r="I21" s="80">
        <f t="shared" si="1"/>
        <v>2664460001</v>
      </c>
      <c r="J21" s="77">
        <v>516435739</v>
      </c>
      <c r="K21" s="78">
        <v>60156979</v>
      </c>
      <c r="L21" s="78">
        <f t="shared" si="2"/>
        <v>576592718</v>
      </c>
      <c r="M21" s="40">
        <f t="shared" si="3"/>
        <v>0.21640134127875768</v>
      </c>
      <c r="N21" s="105">
        <v>531803305</v>
      </c>
      <c r="O21" s="106">
        <v>127055047</v>
      </c>
      <c r="P21" s="107">
        <f t="shared" si="4"/>
        <v>658858352</v>
      </c>
      <c r="Q21" s="40">
        <f t="shared" si="5"/>
        <v>0.24727650321368064</v>
      </c>
      <c r="R21" s="105">
        <v>0</v>
      </c>
      <c r="S21" s="107">
        <v>0</v>
      </c>
      <c r="T21" s="107">
        <f t="shared" si="6"/>
        <v>0</v>
      </c>
      <c r="U21" s="40">
        <f t="shared" si="7"/>
        <v>0</v>
      </c>
      <c r="V21" s="105">
        <v>0</v>
      </c>
      <c r="W21" s="107">
        <v>0</v>
      </c>
      <c r="X21" s="107">
        <f t="shared" si="8"/>
        <v>0</v>
      </c>
      <c r="Y21" s="40">
        <f t="shared" si="9"/>
        <v>0</v>
      </c>
      <c r="Z21" s="77">
        <f t="shared" si="10"/>
        <v>1048239044</v>
      </c>
      <c r="AA21" s="78">
        <f t="shared" si="11"/>
        <v>187212026</v>
      </c>
      <c r="AB21" s="78">
        <f t="shared" si="12"/>
        <v>1235451070</v>
      </c>
      <c r="AC21" s="40">
        <f t="shared" si="13"/>
        <v>0.4636778444924383</v>
      </c>
      <c r="AD21" s="77">
        <v>481415854</v>
      </c>
      <c r="AE21" s="78">
        <v>118012203</v>
      </c>
      <c r="AF21" s="78">
        <f t="shared" si="14"/>
        <v>599428057</v>
      </c>
      <c r="AG21" s="40">
        <f t="shared" si="15"/>
        <v>0.4369307832601112</v>
      </c>
      <c r="AH21" s="40">
        <f t="shared" si="16"/>
        <v>0.09914500048168406</v>
      </c>
      <c r="AI21" s="12">
        <v>2448714000</v>
      </c>
      <c r="AJ21" s="12">
        <v>2655114164</v>
      </c>
      <c r="AK21" s="12">
        <v>1069918526</v>
      </c>
      <c r="AL21" s="12"/>
    </row>
    <row r="22" spans="1:38" s="13" customFormat="1" ht="12.75">
      <c r="A22" s="29"/>
      <c r="B22" s="38" t="s">
        <v>83</v>
      </c>
      <c r="C22" s="39" t="s">
        <v>84</v>
      </c>
      <c r="D22" s="77">
        <v>3561323579</v>
      </c>
      <c r="E22" s="78">
        <v>1085040077</v>
      </c>
      <c r="F22" s="80">
        <f t="shared" si="0"/>
        <v>4646363656</v>
      </c>
      <c r="G22" s="77">
        <v>3561323579</v>
      </c>
      <c r="H22" s="78">
        <v>1085040077</v>
      </c>
      <c r="I22" s="80">
        <f t="shared" si="1"/>
        <v>4646363656</v>
      </c>
      <c r="J22" s="77">
        <v>803121116</v>
      </c>
      <c r="K22" s="78">
        <v>124364189</v>
      </c>
      <c r="L22" s="78">
        <f t="shared" si="2"/>
        <v>927485305</v>
      </c>
      <c r="M22" s="40">
        <f t="shared" si="3"/>
        <v>0.19961530643480913</v>
      </c>
      <c r="N22" s="105">
        <v>678366252</v>
      </c>
      <c r="O22" s="106">
        <v>215615607</v>
      </c>
      <c r="P22" s="107">
        <f t="shared" si="4"/>
        <v>893981859</v>
      </c>
      <c r="Q22" s="40">
        <f t="shared" si="5"/>
        <v>0.19240462546352183</v>
      </c>
      <c r="R22" s="105">
        <v>0</v>
      </c>
      <c r="S22" s="107">
        <v>0</v>
      </c>
      <c r="T22" s="107">
        <f t="shared" si="6"/>
        <v>0</v>
      </c>
      <c r="U22" s="40">
        <f t="shared" si="7"/>
        <v>0</v>
      </c>
      <c r="V22" s="105">
        <v>0</v>
      </c>
      <c r="W22" s="107">
        <v>0</v>
      </c>
      <c r="X22" s="107">
        <f t="shared" si="8"/>
        <v>0</v>
      </c>
      <c r="Y22" s="40">
        <f t="shared" si="9"/>
        <v>0</v>
      </c>
      <c r="Z22" s="77">
        <f t="shared" si="10"/>
        <v>1481487368</v>
      </c>
      <c r="AA22" s="78">
        <f t="shared" si="11"/>
        <v>339979796</v>
      </c>
      <c r="AB22" s="78">
        <f t="shared" si="12"/>
        <v>1821467164</v>
      </c>
      <c r="AC22" s="40">
        <f t="shared" si="13"/>
        <v>0.39201993189833095</v>
      </c>
      <c r="AD22" s="77">
        <v>698736823</v>
      </c>
      <c r="AE22" s="78">
        <v>296165871</v>
      </c>
      <c r="AF22" s="78">
        <f t="shared" si="14"/>
        <v>994902694</v>
      </c>
      <c r="AG22" s="40">
        <f t="shared" si="15"/>
        <v>0.4646524444148737</v>
      </c>
      <c r="AH22" s="40">
        <f t="shared" si="16"/>
        <v>-0.10143789499076383</v>
      </c>
      <c r="AI22" s="12">
        <v>4137302554</v>
      </c>
      <c r="AJ22" s="12">
        <v>5084115724</v>
      </c>
      <c r="AK22" s="12">
        <v>1922407745</v>
      </c>
      <c r="AL22" s="12"/>
    </row>
    <row r="23" spans="1:38" s="13" customFormat="1" ht="12.75">
      <c r="A23" s="29"/>
      <c r="B23" s="38" t="s">
        <v>85</v>
      </c>
      <c r="C23" s="39" t="s">
        <v>86</v>
      </c>
      <c r="D23" s="77">
        <v>1632583503</v>
      </c>
      <c r="E23" s="78">
        <v>131182502</v>
      </c>
      <c r="F23" s="80">
        <f t="shared" si="0"/>
        <v>1763766005</v>
      </c>
      <c r="G23" s="77">
        <v>1632583503</v>
      </c>
      <c r="H23" s="78">
        <v>131182502</v>
      </c>
      <c r="I23" s="80">
        <f t="shared" si="1"/>
        <v>1763766005</v>
      </c>
      <c r="J23" s="77">
        <v>447740239</v>
      </c>
      <c r="K23" s="78">
        <v>24913912</v>
      </c>
      <c r="L23" s="78">
        <f t="shared" si="2"/>
        <v>472654151</v>
      </c>
      <c r="M23" s="40">
        <f t="shared" si="3"/>
        <v>0.26798007766341997</v>
      </c>
      <c r="N23" s="105">
        <v>373379445</v>
      </c>
      <c r="O23" s="106">
        <v>74382786</v>
      </c>
      <c r="P23" s="107">
        <f t="shared" si="4"/>
        <v>447762231</v>
      </c>
      <c r="Q23" s="40">
        <f t="shared" si="5"/>
        <v>0.2538671398193776</v>
      </c>
      <c r="R23" s="105">
        <v>0</v>
      </c>
      <c r="S23" s="107">
        <v>0</v>
      </c>
      <c r="T23" s="107">
        <f t="shared" si="6"/>
        <v>0</v>
      </c>
      <c r="U23" s="40">
        <f t="shared" si="7"/>
        <v>0</v>
      </c>
      <c r="V23" s="105">
        <v>0</v>
      </c>
      <c r="W23" s="107">
        <v>0</v>
      </c>
      <c r="X23" s="107">
        <f t="shared" si="8"/>
        <v>0</v>
      </c>
      <c r="Y23" s="40">
        <f t="shared" si="9"/>
        <v>0</v>
      </c>
      <c r="Z23" s="77">
        <f t="shared" si="10"/>
        <v>821119684</v>
      </c>
      <c r="AA23" s="78">
        <f t="shared" si="11"/>
        <v>99296698</v>
      </c>
      <c r="AB23" s="78">
        <f t="shared" si="12"/>
        <v>920416382</v>
      </c>
      <c r="AC23" s="40">
        <f t="shared" si="13"/>
        <v>0.5218472174827976</v>
      </c>
      <c r="AD23" s="77">
        <v>306735978</v>
      </c>
      <c r="AE23" s="78">
        <v>46158445</v>
      </c>
      <c r="AF23" s="78">
        <f t="shared" si="14"/>
        <v>352894423</v>
      </c>
      <c r="AG23" s="40">
        <f t="shared" si="15"/>
        <v>0.4606998541136336</v>
      </c>
      <c r="AH23" s="40">
        <f t="shared" si="16"/>
        <v>0.26882773378371017</v>
      </c>
      <c r="AI23" s="12">
        <v>1734470508</v>
      </c>
      <c r="AJ23" s="12">
        <v>1861784577</v>
      </c>
      <c r="AK23" s="12">
        <v>799070310</v>
      </c>
      <c r="AL23" s="12"/>
    </row>
    <row r="24" spans="1:38" s="13" customFormat="1" ht="12.75">
      <c r="A24" s="29"/>
      <c r="B24" s="38" t="s">
        <v>87</v>
      </c>
      <c r="C24" s="39" t="s">
        <v>88</v>
      </c>
      <c r="D24" s="77">
        <v>1121211728</v>
      </c>
      <c r="E24" s="78">
        <v>294188484</v>
      </c>
      <c r="F24" s="80">
        <f t="shared" si="0"/>
        <v>1415400212</v>
      </c>
      <c r="G24" s="77">
        <v>1121211728</v>
      </c>
      <c r="H24" s="78">
        <v>302703944</v>
      </c>
      <c r="I24" s="80">
        <f t="shared" si="1"/>
        <v>1423915672</v>
      </c>
      <c r="J24" s="77">
        <v>176693740</v>
      </c>
      <c r="K24" s="78">
        <v>11190429</v>
      </c>
      <c r="L24" s="78">
        <f t="shared" si="2"/>
        <v>187884169</v>
      </c>
      <c r="M24" s="40">
        <f t="shared" si="3"/>
        <v>0.1327427870980141</v>
      </c>
      <c r="N24" s="105">
        <v>286675714</v>
      </c>
      <c r="O24" s="106">
        <v>32371704</v>
      </c>
      <c r="P24" s="107">
        <f t="shared" si="4"/>
        <v>319047418</v>
      </c>
      <c r="Q24" s="40">
        <f t="shared" si="5"/>
        <v>0.22541145274323302</v>
      </c>
      <c r="R24" s="105">
        <v>0</v>
      </c>
      <c r="S24" s="107">
        <v>0</v>
      </c>
      <c r="T24" s="107">
        <f t="shared" si="6"/>
        <v>0</v>
      </c>
      <c r="U24" s="40">
        <f t="shared" si="7"/>
        <v>0</v>
      </c>
      <c r="V24" s="105">
        <v>0</v>
      </c>
      <c r="W24" s="107">
        <v>0</v>
      </c>
      <c r="X24" s="107">
        <f t="shared" si="8"/>
        <v>0</v>
      </c>
      <c r="Y24" s="40">
        <f t="shared" si="9"/>
        <v>0</v>
      </c>
      <c r="Z24" s="77">
        <f t="shared" si="10"/>
        <v>463369454</v>
      </c>
      <c r="AA24" s="78">
        <f t="shared" si="11"/>
        <v>43562133</v>
      </c>
      <c r="AB24" s="78">
        <f t="shared" si="12"/>
        <v>506931587</v>
      </c>
      <c r="AC24" s="40">
        <f t="shared" si="13"/>
        <v>0.3581542398412471</v>
      </c>
      <c r="AD24" s="77">
        <v>203973684</v>
      </c>
      <c r="AE24" s="78">
        <v>24566288</v>
      </c>
      <c r="AF24" s="78">
        <f t="shared" si="14"/>
        <v>228539972</v>
      </c>
      <c r="AG24" s="40">
        <f t="shared" si="15"/>
        <v>0.3397371083534161</v>
      </c>
      <c r="AH24" s="40">
        <f t="shared" si="16"/>
        <v>0.39602457814250536</v>
      </c>
      <c r="AI24" s="12">
        <v>1201026370</v>
      </c>
      <c r="AJ24" s="12">
        <v>1242708879</v>
      </c>
      <c r="AK24" s="12">
        <v>408033226</v>
      </c>
      <c r="AL24" s="12"/>
    </row>
    <row r="25" spans="1:38" s="13" customFormat="1" ht="12.75">
      <c r="A25" s="29"/>
      <c r="B25" s="38" t="s">
        <v>89</v>
      </c>
      <c r="C25" s="39" t="s">
        <v>90</v>
      </c>
      <c r="D25" s="77">
        <v>1352386171</v>
      </c>
      <c r="E25" s="78">
        <v>187899180</v>
      </c>
      <c r="F25" s="80">
        <f t="shared" si="0"/>
        <v>1540285351</v>
      </c>
      <c r="G25" s="77">
        <v>1352386171</v>
      </c>
      <c r="H25" s="78">
        <v>257089920</v>
      </c>
      <c r="I25" s="80">
        <f t="shared" si="1"/>
        <v>1609476091</v>
      </c>
      <c r="J25" s="77">
        <v>285813232</v>
      </c>
      <c r="K25" s="78">
        <v>20132233</v>
      </c>
      <c r="L25" s="78">
        <f t="shared" si="2"/>
        <v>305945465</v>
      </c>
      <c r="M25" s="40">
        <f t="shared" si="3"/>
        <v>0.19862908181355546</v>
      </c>
      <c r="N25" s="105">
        <v>283450004</v>
      </c>
      <c r="O25" s="106">
        <v>53639556</v>
      </c>
      <c r="P25" s="107">
        <f t="shared" si="4"/>
        <v>337089560</v>
      </c>
      <c r="Q25" s="40">
        <f t="shared" si="5"/>
        <v>0.21884877356078938</v>
      </c>
      <c r="R25" s="105">
        <v>0</v>
      </c>
      <c r="S25" s="107">
        <v>0</v>
      </c>
      <c r="T25" s="107">
        <f t="shared" si="6"/>
        <v>0</v>
      </c>
      <c r="U25" s="40">
        <f t="shared" si="7"/>
        <v>0</v>
      </c>
      <c r="V25" s="105">
        <v>0</v>
      </c>
      <c r="W25" s="107">
        <v>0</v>
      </c>
      <c r="X25" s="107">
        <f t="shared" si="8"/>
        <v>0</v>
      </c>
      <c r="Y25" s="40">
        <f t="shared" si="9"/>
        <v>0</v>
      </c>
      <c r="Z25" s="77">
        <f t="shared" si="10"/>
        <v>569263236</v>
      </c>
      <c r="AA25" s="78">
        <f t="shared" si="11"/>
        <v>73771789</v>
      </c>
      <c r="AB25" s="78">
        <f t="shared" si="12"/>
        <v>643035025</v>
      </c>
      <c r="AC25" s="40">
        <f t="shared" si="13"/>
        <v>0.41747785537434484</v>
      </c>
      <c r="AD25" s="77">
        <v>262200210</v>
      </c>
      <c r="AE25" s="78">
        <v>50517232</v>
      </c>
      <c r="AF25" s="78">
        <f t="shared" si="14"/>
        <v>312717442</v>
      </c>
      <c r="AG25" s="40">
        <f t="shared" si="15"/>
        <v>0.40915947772852046</v>
      </c>
      <c r="AH25" s="40">
        <f t="shared" si="16"/>
        <v>0.07793654822745699</v>
      </c>
      <c r="AI25" s="12">
        <v>1479948399</v>
      </c>
      <c r="AJ25" s="12">
        <v>1590888066</v>
      </c>
      <c r="AK25" s="12">
        <v>605534914</v>
      </c>
      <c r="AL25" s="12"/>
    </row>
    <row r="26" spans="1:38" s="13" customFormat="1" ht="12.75">
      <c r="A26" s="29"/>
      <c r="B26" s="38" t="s">
        <v>91</v>
      </c>
      <c r="C26" s="39" t="s">
        <v>92</v>
      </c>
      <c r="D26" s="77">
        <v>1301809336</v>
      </c>
      <c r="E26" s="78">
        <v>200568766</v>
      </c>
      <c r="F26" s="80">
        <f t="shared" si="0"/>
        <v>1502378102</v>
      </c>
      <c r="G26" s="77">
        <v>1161859484</v>
      </c>
      <c r="H26" s="78">
        <v>286484152</v>
      </c>
      <c r="I26" s="80">
        <f t="shared" si="1"/>
        <v>1448343636</v>
      </c>
      <c r="J26" s="77">
        <v>293454922</v>
      </c>
      <c r="K26" s="78">
        <v>24089971</v>
      </c>
      <c r="L26" s="78">
        <f t="shared" si="2"/>
        <v>317544893</v>
      </c>
      <c r="M26" s="40">
        <f t="shared" si="3"/>
        <v>0.21136150252541422</v>
      </c>
      <c r="N26" s="105">
        <v>309791042</v>
      </c>
      <c r="O26" s="106">
        <v>48351055</v>
      </c>
      <c r="P26" s="107">
        <f t="shared" si="4"/>
        <v>358142097</v>
      </c>
      <c r="Q26" s="40">
        <f t="shared" si="5"/>
        <v>0.23838346453747766</v>
      </c>
      <c r="R26" s="105">
        <v>0</v>
      </c>
      <c r="S26" s="107">
        <v>0</v>
      </c>
      <c r="T26" s="107">
        <f t="shared" si="6"/>
        <v>0</v>
      </c>
      <c r="U26" s="40">
        <f t="shared" si="7"/>
        <v>0</v>
      </c>
      <c r="V26" s="105">
        <v>0</v>
      </c>
      <c r="W26" s="107">
        <v>0</v>
      </c>
      <c r="X26" s="107">
        <f t="shared" si="8"/>
        <v>0</v>
      </c>
      <c r="Y26" s="40">
        <f t="shared" si="9"/>
        <v>0</v>
      </c>
      <c r="Z26" s="77">
        <f t="shared" si="10"/>
        <v>603245964</v>
      </c>
      <c r="AA26" s="78">
        <f t="shared" si="11"/>
        <v>72441026</v>
      </c>
      <c r="AB26" s="78">
        <f t="shared" si="12"/>
        <v>675686990</v>
      </c>
      <c r="AC26" s="40">
        <f t="shared" si="13"/>
        <v>0.44974496706289185</v>
      </c>
      <c r="AD26" s="77">
        <v>223228014</v>
      </c>
      <c r="AE26" s="78">
        <v>30696999</v>
      </c>
      <c r="AF26" s="78">
        <f t="shared" si="14"/>
        <v>253925013</v>
      </c>
      <c r="AG26" s="40">
        <f t="shared" si="15"/>
        <v>0.4264105239062702</v>
      </c>
      <c r="AH26" s="40">
        <f t="shared" si="16"/>
        <v>0.41042464768919795</v>
      </c>
      <c r="AI26" s="12">
        <v>1161528931</v>
      </c>
      <c r="AJ26" s="12">
        <v>1290230980</v>
      </c>
      <c r="AK26" s="12">
        <v>495288160</v>
      </c>
      <c r="AL26" s="12"/>
    </row>
    <row r="27" spans="1:38" s="13" customFormat="1" ht="12.75">
      <c r="A27" s="29"/>
      <c r="B27" s="41" t="s">
        <v>93</v>
      </c>
      <c r="C27" s="39" t="s">
        <v>94</v>
      </c>
      <c r="D27" s="77">
        <v>2363247300</v>
      </c>
      <c r="E27" s="78">
        <v>419862100</v>
      </c>
      <c r="F27" s="80">
        <f t="shared" si="0"/>
        <v>2783109400</v>
      </c>
      <c r="G27" s="77">
        <v>2363247300</v>
      </c>
      <c r="H27" s="78">
        <v>419862100</v>
      </c>
      <c r="I27" s="80">
        <f t="shared" si="1"/>
        <v>2783109400</v>
      </c>
      <c r="J27" s="77">
        <v>656910095</v>
      </c>
      <c r="K27" s="78">
        <v>56213831</v>
      </c>
      <c r="L27" s="78">
        <f t="shared" si="2"/>
        <v>713123926</v>
      </c>
      <c r="M27" s="40">
        <f t="shared" si="3"/>
        <v>0.25623280421531397</v>
      </c>
      <c r="N27" s="105">
        <v>576815047</v>
      </c>
      <c r="O27" s="106">
        <v>116835782</v>
      </c>
      <c r="P27" s="107">
        <f t="shared" si="4"/>
        <v>693650829</v>
      </c>
      <c r="Q27" s="40">
        <f t="shared" si="5"/>
        <v>0.24923591900483683</v>
      </c>
      <c r="R27" s="105">
        <v>0</v>
      </c>
      <c r="S27" s="107">
        <v>0</v>
      </c>
      <c r="T27" s="107">
        <f t="shared" si="6"/>
        <v>0</v>
      </c>
      <c r="U27" s="40">
        <f t="shared" si="7"/>
        <v>0</v>
      </c>
      <c r="V27" s="105">
        <v>0</v>
      </c>
      <c r="W27" s="107">
        <v>0</v>
      </c>
      <c r="X27" s="107">
        <f t="shared" si="8"/>
        <v>0</v>
      </c>
      <c r="Y27" s="40">
        <f t="shared" si="9"/>
        <v>0</v>
      </c>
      <c r="Z27" s="77">
        <f t="shared" si="10"/>
        <v>1233725142</v>
      </c>
      <c r="AA27" s="78">
        <f t="shared" si="11"/>
        <v>173049613</v>
      </c>
      <c r="AB27" s="78">
        <f t="shared" si="12"/>
        <v>1406774755</v>
      </c>
      <c r="AC27" s="40">
        <f t="shared" si="13"/>
        <v>0.5054687232201508</v>
      </c>
      <c r="AD27" s="77">
        <v>479406646</v>
      </c>
      <c r="AE27" s="78">
        <v>29853089</v>
      </c>
      <c r="AF27" s="78">
        <f t="shared" si="14"/>
        <v>509259735</v>
      </c>
      <c r="AG27" s="40">
        <f t="shared" si="15"/>
        <v>0.47214274826229324</v>
      </c>
      <c r="AH27" s="40">
        <f t="shared" si="16"/>
        <v>0.36207671906360317</v>
      </c>
      <c r="AI27" s="12">
        <v>2328127703</v>
      </c>
      <c r="AJ27" s="12">
        <v>2669958600</v>
      </c>
      <c r="AK27" s="12">
        <v>1099208612</v>
      </c>
      <c r="AL27" s="12"/>
    </row>
    <row r="28" spans="1:38" s="13" customFormat="1" ht="12.75">
      <c r="A28" s="42"/>
      <c r="B28" s="43" t="s">
        <v>655</v>
      </c>
      <c r="C28" s="42"/>
      <c r="D28" s="81">
        <f>SUM(D9:D27)</f>
        <v>39689689405</v>
      </c>
      <c r="E28" s="82">
        <f>SUM(E9:E27)</f>
        <v>6670165005</v>
      </c>
      <c r="F28" s="83">
        <f t="shared" si="0"/>
        <v>46359854410</v>
      </c>
      <c r="G28" s="81">
        <f>SUM(G9:G27)</f>
        <v>39577817365</v>
      </c>
      <c r="H28" s="82">
        <f>SUM(H9:H27)</f>
        <v>6903609156</v>
      </c>
      <c r="I28" s="83">
        <f t="shared" si="1"/>
        <v>46481426521</v>
      </c>
      <c r="J28" s="81">
        <f>SUM(J9:J27)</f>
        <v>8487565437</v>
      </c>
      <c r="K28" s="82">
        <f>SUM(K9:K27)</f>
        <v>696400698</v>
      </c>
      <c r="L28" s="82">
        <f t="shared" si="2"/>
        <v>9183966135</v>
      </c>
      <c r="M28" s="44">
        <f t="shared" si="3"/>
        <v>0.19810170355105738</v>
      </c>
      <c r="N28" s="108">
        <f>SUM(N9:N27)</f>
        <v>9125509890</v>
      </c>
      <c r="O28" s="109">
        <f>SUM(O9:O27)</f>
        <v>1478088473</v>
      </c>
      <c r="P28" s="110">
        <f t="shared" si="4"/>
        <v>10603598363</v>
      </c>
      <c r="Q28" s="44">
        <f t="shared" si="5"/>
        <v>0.22872372007951697</v>
      </c>
      <c r="R28" s="108">
        <f>SUM(R9:R27)</f>
        <v>0</v>
      </c>
      <c r="S28" s="110">
        <f>SUM(S9:S27)</f>
        <v>0</v>
      </c>
      <c r="T28" s="110">
        <f t="shared" si="6"/>
        <v>0</v>
      </c>
      <c r="U28" s="44">
        <f t="shared" si="7"/>
        <v>0</v>
      </c>
      <c r="V28" s="108">
        <f>SUM(V9:V27)</f>
        <v>0</v>
      </c>
      <c r="W28" s="110">
        <f>SUM(W9:W27)</f>
        <v>0</v>
      </c>
      <c r="X28" s="110">
        <f t="shared" si="8"/>
        <v>0</v>
      </c>
      <c r="Y28" s="44">
        <f t="shared" si="9"/>
        <v>0</v>
      </c>
      <c r="Z28" s="81">
        <f t="shared" si="10"/>
        <v>17613075327</v>
      </c>
      <c r="AA28" s="82">
        <f t="shared" si="11"/>
        <v>2174489171</v>
      </c>
      <c r="AB28" s="82">
        <f t="shared" si="12"/>
        <v>19787564498</v>
      </c>
      <c r="AC28" s="44">
        <f t="shared" si="13"/>
        <v>0.42682542363057435</v>
      </c>
      <c r="AD28" s="81">
        <f>SUM(AD9:AD27)</f>
        <v>7768012030</v>
      </c>
      <c r="AE28" s="82">
        <f>SUM(AE9:AE27)</f>
        <v>1212937090</v>
      </c>
      <c r="AF28" s="82">
        <f t="shared" si="14"/>
        <v>8980949120</v>
      </c>
      <c r="AG28" s="44">
        <f t="shared" si="15"/>
        <v>0.4240639687688013</v>
      </c>
      <c r="AH28" s="44">
        <f t="shared" si="16"/>
        <v>0.18067681058190876</v>
      </c>
      <c r="AI28" s="12">
        <f>SUM(AI9:AI27)</f>
        <v>41049307298</v>
      </c>
      <c r="AJ28" s="12">
        <f>SUM(AJ9:AJ27)</f>
        <v>44646734810</v>
      </c>
      <c r="AK28" s="12">
        <f>SUM(AK9:AK27)</f>
        <v>17407532168</v>
      </c>
      <c r="AL28" s="12"/>
    </row>
    <row r="29" spans="1:38" s="13" customFormat="1" ht="12.75" customHeight="1">
      <c r="A29" s="45"/>
      <c r="B29" s="46"/>
      <c r="C29" s="47"/>
      <c r="D29" s="84"/>
      <c r="E29" s="85"/>
      <c r="F29" s="86"/>
      <c r="G29" s="84"/>
      <c r="H29" s="85"/>
      <c r="I29" s="86"/>
      <c r="J29" s="87"/>
      <c r="K29" s="85"/>
      <c r="L29" s="86"/>
      <c r="M29" s="48"/>
      <c r="N29" s="87"/>
      <c r="O29" s="86"/>
      <c r="P29" s="85"/>
      <c r="Q29" s="48"/>
      <c r="R29" s="87"/>
      <c r="S29" s="85"/>
      <c r="T29" s="85"/>
      <c r="U29" s="48"/>
      <c r="V29" s="87"/>
      <c r="W29" s="85"/>
      <c r="X29" s="85"/>
      <c r="Y29" s="48"/>
      <c r="Z29" s="87"/>
      <c r="AA29" s="85"/>
      <c r="AB29" s="86"/>
      <c r="AC29" s="48"/>
      <c r="AD29" s="87"/>
      <c r="AE29" s="85"/>
      <c r="AF29" s="85"/>
      <c r="AG29" s="48"/>
      <c r="AH29" s="48"/>
      <c r="AI29" s="12"/>
      <c r="AJ29" s="12"/>
      <c r="AK29" s="12"/>
      <c r="AL29" s="12"/>
    </row>
    <row r="30" spans="1:38" s="13" customFormat="1" ht="13.5">
      <c r="A30" s="12"/>
      <c r="B30" s="130" t="s">
        <v>657</v>
      </c>
      <c r="C30" s="12"/>
      <c r="D30" s="88"/>
      <c r="E30" s="88"/>
      <c r="F30" s="88"/>
      <c r="G30" s="88"/>
      <c r="H30" s="88"/>
      <c r="I30" s="88"/>
      <c r="J30" s="88"/>
      <c r="K30" s="88"/>
      <c r="L30" s="88"/>
      <c r="M30" s="12"/>
      <c r="N30" s="88"/>
      <c r="O30" s="88"/>
      <c r="P30" s="88"/>
      <c r="Q30" s="12"/>
      <c r="R30" s="88"/>
      <c r="S30" s="88"/>
      <c r="T30" s="88"/>
      <c r="U30" s="12"/>
      <c r="V30" s="88"/>
      <c r="W30" s="88"/>
      <c r="X30" s="88"/>
      <c r="Y30" s="12"/>
      <c r="Z30" s="88"/>
      <c r="AA30" s="88"/>
      <c r="AB30" s="88"/>
      <c r="AC30" s="12"/>
      <c r="AD30" s="88"/>
      <c r="AE30" s="88"/>
      <c r="AF30" s="88"/>
      <c r="AG30" s="12"/>
      <c r="AH30" s="12"/>
      <c r="AI30" s="12"/>
      <c r="AJ30" s="12"/>
      <c r="AK30" s="12"/>
      <c r="AL30" s="12"/>
    </row>
    <row r="31" spans="1:38" ht="12.75">
      <c r="A31" s="2"/>
      <c r="B31" s="2"/>
      <c r="C31" s="2"/>
      <c r="D31" s="89"/>
      <c r="E31" s="89"/>
      <c r="F31" s="89"/>
      <c r="G31" s="89"/>
      <c r="H31" s="89"/>
      <c r="I31" s="89"/>
      <c r="J31" s="89"/>
      <c r="K31" s="89"/>
      <c r="L31" s="89"/>
      <c r="M31" s="2"/>
      <c r="N31" s="89"/>
      <c r="O31" s="89"/>
      <c r="P31" s="89"/>
      <c r="Q31" s="2"/>
      <c r="R31" s="89"/>
      <c r="S31" s="89"/>
      <c r="T31" s="89"/>
      <c r="U31" s="2"/>
      <c r="V31" s="89"/>
      <c r="W31" s="89"/>
      <c r="X31" s="89"/>
      <c r="Y31" s="2"/>
      <c r="Z31" s="89"/>
      <c r="AA31" s="89"/>
      <c r="AB31" s="89"/>
      <c r="AC31" s="2"/>
      <c r="AD31" s="89"/>
      <c r="AE31" s="89"/>
      <c r="AF31" s="89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89"/>
      <c r="E32" s="89"/>
      <c r="F32" s="89"/>
      <c r="G32" s="89"/>
      <c r="H32" s="89"/>
      <c r="I32" s="89"/>
      <c r="J32" s="89"/>
      <c r="K32" s="89"/>
      <c r="L32" s="89"/>
      <c r="M32" s="2"/>
      <c r="N32" s="89"/>
      <c r="O32" s="89"/>
      <c r="P32" s="89"/>
      <c r="Q32" s="2"/>
      <c r="R32" s="89"/>
      <c r="S32" s="89"/>
      <c r="T32" s="89"/>
      <c r="U32" s="2"/>
      <c r="V32" s="89"/>
      <c r="W32" s="89"/>
      <c r="X32" s="89"/>
      <c r="Y32" s="2"/>
      <c r="Z32" s="89"/>
      <c r="AA32" s="89"/>
      <c r="AB32" s="89"/>
      <c r="AC32" s="2"/>
      <c r="AD32" s="89"/>
      <c r="AE32" s="89"/>
      <c r="AF32" s="89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89"/>
      <c r="E33" s="89"/>
      <c r="F33" s="89"/>
      <c r="G33" s="89"/>
      <c r="H33" s="89"/>
      <c r="I33" s="89"/>
      <c r="J33" s="89"/>
      <c r="K33" s="89"/>
      <c r="L33" s="89"/>
      <c r="M33" s="2"/>
      <c r="N33" s="89"/>
      <c r="O33" s="89"/>
      <c r="P33" s="89"/>
      <c r="Q33" s="2"/>
      <c r="R33" s="89"/>
      <c r="S33" s="89"/>
      <c r="T33" s="89"/>
      <c r="U33" s="2"/>
      <c r="V33" s="89"/>
      <c r="W33" s="89"/>
      <c r="X33" s="89"/>
      <c r="Y33" s="2"/>
      <c r="Z33" s="89"/>
      <c r="AA33" s="89"/>
      <c r="AB33" s="89"/>
      <c r="AC33" s="2"/>
      <c r="AD33" s="89"/>
      <c r="AE33" s="89"/>
      <c r="AF33" s="89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89"/>
      <c r="E34" s="89"/>
      <c r="F34" s="89"/>
      <c r="G34" s="89"/>
      <c r="H34" s="89"/>
      <c r="I34" s="89"/>
      <c r="J34" s="89"/>
      <c r="K34" s="89"/>
      <c r="L34" s="89"/>
      <c r="M34" s="2"/>
      <c r="N34" s="89"/>
      <c r="O34" s="89"/>
      <c r="P34" s="89"/>
      <c r="Q34" s="2"/>
      <c r="R34" s="89"/>
      <c r="S34" s="89"/>
      <c r="T34" s="89"/>
      <c r="U34" s="2"/>
      <c r="V34" s="89"/>
      <c r="W34" s="89"/>
      <c r="X34" s="89"/>
      <c r="Y34" s="2"/>
      <c r="Z34" s="89"/>
      <c r="AA34" s="89"/>
      <c r="AB34" s="89"/>
      <c r="AC34" s="2"/>
      <c r="AD34" s="89"/>
      <c r="AE34" s="89"/>
      <c r="AF34" s="89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89"/>
      <c r="E35" s="89"/>
      <c r="F35" s="89"/>
      <c r="G35" s="89"/>
      <c r="H35" s="89"/>
      <c r="I35" s="89"/>
      <c r="J35" s="89"/>
      <c r="K35" s="89"/>
      <c r="L35" s="89"/>
      <c r="M35" s="2"/>
      <c r="N35" s="89"/>
      <c r="O35" s="89"/>
      <c r="P35" s="89"/>
      <c r="Q35" s="2"/>
      <c r="R35" s="89"/>
      <c r="S35" s="89"/>
      <c r="T35" s="89"/>
      <c r="U35" s="2"/>
      <c r="V35" s="89"/>
      <c r="W35" s="89"/>
      <c r="X35" s="89"/>
      <c r="Y35" s="2"/>
      <c r="Z35" s="89"/>
      <c r="AA35" s="89"/>
      <c r="AB35" s="89"/>
      <c r="AC35" s="2"/>
      <c r="AD35" s="89"/>
      <c r="AE35" s="89"/>
      <c r="AF35" s="89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89"/>
      <c r="E36" s="89"/>
      <c r="F36" s="89"/>
      <c r="G36" s="89"/>
      <c r="H36" s="89"/>
      <c r="I36" s="89"/>
      <c r="J36" s="89"/>
      <c r="K36" s="89"/>
      <c r="L36" s="89"/>
      <c r="M36" s="2"/>
      <c r="N36" s="89"/>
      <c r="O36" s="89"/>
      <c r="P36" s="89"/>
      <c r="Q36" s="2"/>
      <c r="R36" s="89"/>
      <c r="S36" s="89"/>
      <c r="T36" s="89"/>
      <c r="U36" s="2"/>
      <c r="V36" s="89"/>
      <c r="W36" s="89"/>
      <c r="X36" s="89"/>
      <c r="Y36" s="2"/>
      <c r="Z36" s="89"/>
      <c r="AA36" s="89"/>
      <c r="AB36" s="89"/>
      <c r="AC36" s="2"/>
      <c r="AD36" s="89"/>
      <c r="AE36" s="89"/>
      <c r="AF36" s="89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89"/>
      <c r="E37" s="89"/>
      <c r="F37" s="89"/>
      <c r="G37" s="89"/>
      <c r="H37" s="89"/>
      <c r="I37" s="89"/>
      <c r="J37" s="89"/>
      <c r="K37" s="89"/>
      <c r="L37" s="89"/>
      <c r="M37" s="2"/>
      <c r="N37" s="89"/>
      <c r="O37" s="89"/>
      <c r="P37" s="89"/>
      <c r="Q37" s="2"/>
      <c r="R37" s="89"/>
      <c r="S37" s="89"/>
      <c r="T37" s="89"/>
      <c r="U37" s="2"/>
      <c r="V37" s="89"/>
      <c r="W37" s="89"/>
      <c r="X37" s="89"/>
      <c r="Y37" s="2"/>
      <c r="Z37" s="89"/>
      <c r="AA37" s="89"/>
      <c r="AB37" s="89"/>
      <c r="AC37" s="2"/>
      <c r="AD37" s="89"/>
      <c r="AE37" s="89"/>
      <c r="AF37" s="89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89"/>
      <c r="E38" s="89"/>
      <c r="F38" s="89"/>
      <c r="G38" s="89"/>
      <c r="H38" s="89"/>
      <c r="I38" s="89"/>
      <c r="J38" s="89"/>
      <c r="K38" s="89"/>
      <c r="L38" s="89"/>
      <c r="M38" s="2"/>
      <c r="N38" s="89"/>
      <c r="O38" s="89"/>
      <c r="P38" s="89"/>
      <c r="Q38" s="2"/>
      <c r="R38" s="89"/>
      <c r="S38" s="89"/>
      <c r="T38" s="89"/>
      <c r="U38" s="2"/>
      <c r="V38" s="89"/>
      <c r="W38" s="89"/>
      <c r="X38" s="89"/>
      <c r="Y38" s="2"/>
      <c r="Z38" s="89"/>
      <c r="AA38" s="89"/>
      <c r="AB38" s="89"/>
      <c r="AC38" s="2"/>
      <c r="AD38" s="89"/>
      <c r="AE38" s="89"/>
      <c r="AF38" s="89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89"/>
      <c r="E39" s="89"/>
      <c r="F39" s="89"/>
      <c r="G39" s="89"/>
      <c r="H39" s="89"/>
      <c r="I39" s="89"/>
      <c r="J39" s="89"/>
      <c r="K39" s="89"/>
      <c r="L39" s="89"/>
      <c r="M39" s="2"/>
      <c r="N39" s="89"/>
      <c r="O39" s="89"/>
      <c r="P39" s="89"/>
      <c r="Q39" s="2"/>
      <c r="R39" s="89"/>
      <c r="S39" s="89"/>
      <c r="T39" s="89"/>
      <c r="U39" s="2"/>
      <c r="V39" s="89"/>
      <c r="W39" s="89"/>
      <c r="X39" s="89"/>
      <c r="Y39" s="2"/>
      <c r="Z39" s="89"/>
      <c r="AA39" s="89"/>
      <c r="AB39" s="89"/>
      <c r="AC39" s="2"/>
      <c r="AD39" s="89"/>
      <c r="AE39" s="89"/>
      <c r="AF39" s="89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89"/>
      <c r="E40" s="89"/>
      <c r="F40" s="89"/>
      <c r="G40" s="89"/>
      <c r="H40" s="89"/>
      <c r="I40" s="89"/>
      <c r="J40" s="89"/>
      <c r="K40" s="89"/>
      <c r="L40" s="89"/>
      <c r="M40" s="2"/>
      <c r="N40" s="89"/>
      <c r="O40" s="89"/>
      <c r="P40" s="89"/>
      <c r="Q40" s="2"/>
      <c r="R40" s="89"/>
      <c r="S40" s="89"/>
      <c r="T40" s="89"/>
      <c r="U40" s="2"/>
      <c r="V40" s="89"/>
      <c r="W40" s="89"/>
      <c r="X40" s="89"/>
      <c r="Y40" s="2"/>
      <c r="Z40" s="89"/>
      <c r="AA40" s="89"/>
      <c r="AB40" s="89"/>
      <c r="AC40" s="2"/>
      <c r="AD40" s="89"/>
      <c r="AE40" s="89"/>
      <c r="AF40" s="89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89"/>
      <c r="E41" s="89"/>
      <c r="F41" s="89"/>
      <c r="G41" s="89"/>
      <c r="H41" s="89"/>
      <c r="I41" s="89"/>
      <c r="J41" s="89"/>
      <c r="K41" s="89"/>
      <c r="L41" s="89"/>
      <c r="M41" s="2"/>
      <c r="N41" s="89"/>
      <c r="O41" s="89"/>
      <c r="P41" s="89"/>
      <c r="Q41" s="2"/>
      <c r="R41" s="89"/>
      <c r="S41" s="89"/>
      <c r="T41" s="89"/>
      <c r="U41" s="2"/>
      <c r="V41" s="89"/>
      <c r="W41" s="89"/>
      <c r="X41" s="89"/>
      <c r="Y41" s="2"/>
      <c r="Z41" s="89"/>
      <c r="AA41" s="89"/>
      <c r="AB41" s="89"/>
      <c r="AC41" s="2"/>
      <c r="AD41" s="89"/>
      <c r="AE41" s="89"/>
      <c r="AF41" s="89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9"/>
      <c r="E42" s="89"/>
      <c r="F42" s="89"/>
      <c r="G42" s="89"/>
      <c r="H42" s="89"/>
      <c r="I42" s="89"/>
      <c r="J42" s="89"/>
      <c r="K42" s="89"/>
      <c r="L42" s="89"/>
      <c r="M42" s="2"/>
      <c r="N42" s="89"/>
      <c r="O42" s="89"/>
      <c r="P42" s="89"/>
      <c r="Q42" s="2"/>
      <c r="R42" s="89"/>
      <c r="S42" s="89"/>
      <c r="T42" s="89"/>
      <c r="U42" s="2"/>
      <c r="V42" s="89"/>
      <c r="W42" s="89"/>
      <c r="X42" s="89"/>
      <c r="Y42" s="2"/>
      <c r="Z42" s="89"/>
      <c r="AA42" s="89"/>
      <c r="AB42" s="89"/>
      <c r="AC42" s="2"/>
      <c r="AD42" s="89"/>
      <c r="AE42" s="89"/>
      <c r="AF42" s="89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9"/>
      <c r="E43" s="89"/>
      <c r="F43" s="89"/>
      <c r="G43" s="89"/>
      <c r="H43" s="89"/>
      <c r="I43" s="89"/>
      <c r="J43" s="89"/>
      <c r="K43" s="89"/>
      <c r="L43" s="89"/>
      <c r="M43" s="2"/>
      <c r="N43" s="89"/>
      <c r="O43" s="89"/>
      <c r="P43" s="89"/>
      <c r="Q43" s="2"/>
      <c r="R43" s="89"/>
      <c r="S43" s="89"/>
      <c r="T43" s="89"/>
      <c r="U43" s="2"/>
      <c r="V43" s="89"/>
      <c r="W43" s="89"/>
      <c r="X43" s="89"/>
      <c r="Y43" s="2"/>
      <c r="Z43" s="89"/>
      <c r="AA43" s="89"/>
      <c r="AB43" s="89"/>
      <c r="AC43" s="2"/>
      <c r="AD43" s="89"/>
      <c r="AE43" s="89"/>
      <c r="AF43" s="89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9"/>
      <c r="E44" s="89"/>
      <c r="F44" s="89"/>
      <c r="G44" s="89"/>
      <c r="H44" s="89"/>
      <c r="I44" s="89"/>
      <c r="J44" s="89"/>
      <c r="K44" s="89"/>
      <c r="L44" s="89"/>
      <c r="M44" s="2"/>
      <c r="N44" s="89"/>
      <c r="O44" s="89"/>
      <c r="P44" s="89"/>
      <c r="Q44" s="2"/>
      <c r="R44" s="89"/>
      <c r="S44" s="89"/>
      <c r="T44" s="89"/>
      <c r="U44" s="2"/>
      <c r="V44" s="89"/>
      <c r="W44" s="89"/>
      <c r="X44" s="89"/>
      <c r="Y44" s="2"/>
      <c r="Z44" s="89"/>
      <c r="AA44" s="89"/>
      <c r="AB44" s="89"/>
      <c r="AC44" s="2"/>
      <c r="AD44" s="89"/>
      <c r="AE44" s="89"/>
      <c r="AF44" s="89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9"/>
      <c r="E45" s="89"/>
      <c r="F45" s="89"/>
      <c r="G45" s="89"/>
      <c r="H45" s="89"/>
      <c r="I45" s="89"/>
      <c r="J45" s="89"/>
      <c r="K45" s="89"/>
      <c r="L45" s="89"/>
      <c r="M45" s="2"/>
      <c r="N45" s="89"/>
      <c r="O45" s="89"/>
      <c r="P45" s="89"/>
      <c r="Q45" s="2"/>
      <c r="R45" s="89"/>
      <c r="S45" s="89"/>
      <c r="T45" s="89"/>
      <c r="U45" s="2"/>
      <c r="V45" s="89"/>
      <c r="W45" s="89"/>
      <c r="X45" s="89"/>
      <c r="Y45" s="2"/>
      <c r="Z45" s="89"/>
      <c r="AA45" s="89"/>
      <c r="AB45" s="89"/>
      <c r="AC45" s="2"/>
      <c r="AD45" s="89"/>
      <c r="AE45" s="89"/>
      <c r="AF45" s="89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9"/>
      <c r="E46" s="89"/>
      <c r="F46" s="89"/>
      <c r="G46" s="89"/>
      <c r="H46" s="89"/>
      <c r="I46" s="89"/>
      <c r="J46" s="89"/>
      <c r="K46" s="89"/>
      <c r="L46" s="89"/>
      <c r="M46" s="2"/>
      <c r="N46" s="89"/>
      <c r="O46" s="89"/>
      <c r="P46" s="89"/>
      <c r="Q46" s="2"/>
      <c r="R46" s="89"/>
      <c r="S46" s="89"/>
      <c r="T46" s="89"/>
      <c r="U46" s="2"/>
      <c r="V46" s="89"/>
      <c r="W46" s="89"/>
      <c r="X46" s="89"/>
      <c r="Y46" s="2"/>
      <c r="Z46" s="89"/>
      <c r="AA46" s="89"/>
      <c r="AB46" s="89"/>
      <c r="AC46" s="2"/>
      <c r="AD46" s="89"/>
      <c r="AE46" s="89"/>
      <c r="AF46" s="89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9"/>
      <c r="E47" s="89"/>
      <c r="F47" s="89"/>
      <c r="G47" s="89"/>
      <c r="H47" s="89"/>
      <c r="I47" s="89"/>
      <c r="J47" s="89"/>
      <c r="K47" s="89"/>
      <c r="L47" s="89"/>
      <c r="M47" s="2"/>
      <c r="N47" s="89"/>
      <c r="O47" s="89"/>
      <c r="P47" s="89"/>
      <c r="Q47" s="2"/>
      <c r="R47" s="89"/>
      <c r="S47" s="89"/>
      <c r="T47" s="89"/>
      <c r="U47" s="2"/>
      <c r="V47" s="89"/>
      <c r="W47" s="89"/>
      <c r="X47" s="89"/>
      <c r="Y47" s="2"/>
      <c r="Z47" s="89"/>
      <c r="AA47" s="89"/>
      <c r="AB47" s="89"/>
      <c r="AC47" s="2"/>
      <c r="AD47" s="89"/>
      <c r="AE47" s="89"/>
      <c r="AF47" s="89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9"/>
      <c r="E48" s="89"/>
      <c r="F48" s="89"/>
      <c r="G48" s="89"/>
      <c r="H48" s="89"/>
      <c r="I48" s="89"/>
      <c r="J48" s="89"/>
      <c r="K48" s="89"/>
      <c r="L48" s="89"/>
      <c r="M48" s="2"/>
      <c r="N48" s="89"/>
      <c r="O48" s="89"/>
      <c r="P48" s="89"/>
      <c r="Q48" s="2"/>
      <c r="R48" s="89"/>
      <c r="S48" s="89"/>
      <c r="T48" s="89"/>
      <c r="U48" s="2"/>
      <c r="V48" s="89"/>
      <c r="W48" s="89"/>
      <c r="X48" s="89"/>
      <c r="Y48" s="2"/>
      <c r="Z48" s="89"/>
      <c r="AA48" s="89"/>
      <c r="AB48" s="89"/>
      <c r="AC48" s="2"/>
      <c r="AD48" s="89"/>
      <c r="AE48" s="89"/>
      <c r="AF48" s="89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9"/>
      <c r="E49" s="89"/>
      <c r="F49" s="89"/>
      <c r="G49" s="89"/>
      <c r="H49" s="89"/>
      <c r="I49" s="89"/>
      <c r="J49" s="89"/>
      <c r="K49" s="89"/>
      <c r="L49" s="89"/>
      <c r="M49" s="2"/>
      <c r="N49" s="89"/>
      <c r="O49" s="89"/>
      <c r="P49" s="89"/>
      <c r="Q49" s="2"/>
      <c r="R49" s="89"/>
      <c r="S49" s="89"/>
      <c r="T49" s="89"/>
      <c r="U49" s="2"/>
      <c r="V49" s="89"/>
      <c r="W49" s="89"/>
      <c r="X49" s="89"/>
      <c r="Y49" s="2"/>
      <c r="Z49" s="89"/>
      <c r="AA49" s="89"/>
      <c r="AB49" s="89"/>
      <c r="AC49" s="2"/>
      <c r="AD49" s="89"/>
      <c r="AE49" s="89"/>
      <c r="AF49" s="89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9"/>
      <c r="E50" s="89"/>
      <c r="F50" s="89"/>
      <c r="G50" s="89"/>
      <c r="H50" s="89"/>
      <c r="I50" s="89"/>
      <c r="J50" s="89"/>
      <c r="K50" s="89"/>
      <c r="L50" s="89"/>
      <c r="M50" s="2"/>
      <c r="N50" s="89"/>
      <c r="O50" s="89"/>
      <c r="P50" s="89"/>
      <c r="Q50" s="2"/>
      <c r="R50" s="89"/>
      <c r="S50" s="89"/>
      <c r="T50" s="89"/>
      <c r="U50" s="2"/>
      <c r="V50" s="89"/>
      <c r="W50" s="89"/>
      <c r="X50" s="89"/>
      <c r="Y50" s="2"/>
      <c r="Z50" s="89"/>
      <c r="AA50" s="89"/>
      <c r="AB50" s="89"/>
      <c r="AC50" s="2"/>
      <c r="AD50" s="89"/>
      <c r="AE50" s="89"/>
      <c r="AF50" s="89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9"/>
      <c r="E51" s="89"/>
      <c r="F51" s="89"/>
      <c r="G51" s="89"/>
      <c r="H51" s="89"/>
      <c r="I51" s="89"/>
      <c r="J51" s="89"/>
      <c r="K51" s="89"/>
      <c r="L51" s="89"/>
      <c r="M51" s="2"/>
      <c r="N51" s="89"/>
      <c r="O51" s="89"/>
      <c r="P51" s="89"/>
      <c r="Q51" s="2"/>
      <c r="R51" s="89"/>
      <c r="S51" s="89"/>
      <c r="T51" s="89"/>
      <c r="U51" s="2"/>
      <c r="V51" s="89"/>
      <c r="W51" s="89"/>
      <c r="X51" s="89"/>
      <c r="Y51" s="2"/>
      <c r="Z51" s="89"/>
      <c r="AA51" s="89"/>
      <c r="AB51" s="89"/>
      <c r="AC51" s="2"/>
      <c r="AD51" s="89"/>
      <c r="AE51" s="89"/>
      <c r="AF51" s="89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9"/>
      <c r="E52" s="89"/>
      <c r="F52" s="89"/>
      <c r="G52" s="89"/>
      <c r="H52" s="89"/>
      <c r="I52" s="89"/>
      <c r="J52" s="89"/>
      <c r="K52" s="89"/>
      <c r="L52" s="89"/>
      <c r="M52" s="2"/>
      <c r="N52" s="89"/>
      <c r="O52" s="89"/>
      <c r="P52" s="89"/>
      <c r="Q52" s="2"/>
      <c r="R52" s="89"/>
      <c r="S52" s="89"/>
      <c r="T52" s="89"/>
      <c r="U52" s="2"/>
      <c r="V52" s="89"/>
      <c r="W52" s="89"/>
      <c r="X52" s="89"/>
      <c r="Y52" s="2"/>
      <c r="Z52" s="89"/>
      <c r="AA52" s="89"/>
      <c r="AB52" s="89"/>
      <c r="AC52" s="2"/>
      <c r="AD52" s="89"/>
      <c r="AE52" s="89"/>
      <c r="AF52" s="89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9"/>
      <c r="E53" s="89"/>
      <c r="F53" s="89"/>
      <c r="G53" s="89"/>
      <c r="H53" s="89"/>
      <c r="I53" s="89"/>
      <c r="J53" s="89"/>
      <c r="K53" s="89"/>
      <c r="L53" s="89"/>
      <c r="M53" s="2"/>
      <c r="N53" s="89"/>
      <c r="O53" s="89"/>
      <c r="P53" s="89"/>
      <c r="Q53" s="2"/>
      <c r="R53" s="89"/>
      <c r="S53" s="89"/>
      <c r="T53" s="89"/>
      <c r="U53" s="2"/>
      <c r="V53" s="89"/>
      <c r="W53" s="89"/>
      <c r="X53" s="89"/>
      <c r="Y53" s="2"/>
      <c r="Z53" s="89"/>
      <c r="AA53" s="89"/>
      <c r="AB53" s="89"/>
      <c r="AC53" s="2"/>
      <c r="AD53" s="89"/>
      <c r="AE53" s="89"/>
      <c r="AF53" s="89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9"/>
      <c r="E54" s="89"/>
      <c r="F54" s="89"/>
      <c r="G54" s="89"/>
      <c r="H54" s="89"/>
      <c r="I54" s="89"/>
      <c r="J54" s="89"/>
      <c r="K54" s="89"/>
      <c r="L54" s="89"/>
      <c r="M54" s="2"/>
      <c r="N54" s="89"/>
      <c r="O54" s="89"/>
      <c r="P54" s="89"/>
      <c r="Q54" s="2"/>
      <c r="R54" s="89"/>
      <c r="S54" s="89"/>
      <c r="T54" s="89"/>
      <c r="U54" s="2"/>
      <c r="V54" s="89"/>
      <c r="W54" s="89"/>
      <c r="X54" s="89"/>
      <c r="Y54" s="2"/>
      <c r="Z54" s="89"/>
      <c r="AA54" s="89"/>
      <c r="AB54" s="89"/>
      <c r="AC54" s="2"/>
      <c r="AD54" s="89"/>
      <c r="AE54" s="89"/>
      <c r="AF54" s="89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9"/>
      <c r="E55" s="89"/>
      <c r="F55" s="89"/>
      <c r="G55" s="89"/>
      <c r="H55" s="89"/>
      <c r="I55" s="89"/>
      <c r="J55" s="89"/>
      <c r="K55" s="89"/>
      <c r="L55" s="89"/>
      <c r="M55" s="2"/>
      <c r="N55" s="89"/>
      <c r="O55" s="89"/>
      <c r="P55" s="89"/>
      <c r="Q55" s="2"/>
      <c r="R55" s="89"/>
      <c r="S55" s="89"/>
      <c r="T55" s="89"/>
      <c r="U55" s="2"/>
      <c r="V55" s="89"/>
      <c r="W55" s="89"/>
      <c r="X55" s="89"/>
      <c r="Y55" s="2"/>
      <c r="Z55" s="89"/>
      <c r="AA55" s="89"/>
      <c r="AB55" s="89"/>
      <c r="AC55" s="2"/>
      <c r="AD55" s="89"/>
      <c r="AE55" s="89"/>
      <c r="AF55" s="89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9"/>
      <c r="E56" s="89"/>
      <c r="F56" s="89"/>
      <c r="G56" s="89"/>
      <c r="H56" s="89"/>
      <c r="I56" s="89"/>
      <c r="J56" s="89"/>
      <c r="K56" s="89"/>
      <c r="L56" s="89"/>
      <c r="M56" s="2"/>
      <c r="N56" s="89"/>
      <c r="O56" s="89"/>
      <c r="P56" s="89"/>
      <c r="Q56" s="2"/>
      <c r="R56" s="89"/>
      <c r="S56" s="89"/>
      <c r="T56" s="89"/>
      <c r="U56" s="2"/>
      <c r="V56" s="89"/>
      <c r="W56" s="89"/>
      <c r="X56" s="89"/>
      <c r="Y56" s="2"/>
      <c r="Z56" s="89"/>
      <c r="AA56" s="89"/>
      <c r="AB56" s="89"/>
      <c r="AC56" s="2"/>
      <c r="AD56" s="89"/>
      <c r="AE56" s="89"/>
      <c r="AF56" s="89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9"/>
      <c r="E57" s="89"/>
      <c r="F57" s="89"/>
      <c r="G57" s="89"/>
      <c r="H57" s="89"/>
      <c r="I57" s="89"/>
      <c r="J57" s="89"/>
      <c r="K57" s="89"/>
      <c r="L57" s="89"/>
      <c r="M57" s="2"/>
      <c r="N57" s="89"/>
      <c r="O57" s="89"/>
      <c r="P57" s="89"/>
      <c r="Q57" s="2"/>
      <c r="R57" s="89"/>
      <c r="S57" s="89"/>
      <c r="T57" s="89"/>
      <c r="U57" s="2"/>
      <c r="V57" s="89"/>
      <c r="W57" s="89"/>
      <c r="X57" s="89"/>
      <c r="Y57" s="2"/>
      <c r="Z57" s="89"/>
      <c r="AA57" s="89"/>
      <c r="AB57" s="89"/>
      <c r="AC57" s="2"/>
      <c r="AD57" s="89"/>
      <c r="AE57" s="89"/>
      <c r="AF57" s="89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9"/>
      <c r="E58" s="89"/>
      <c r="F58" s="89"/>
      <c r="G58" s="89"/>
      <c r="H58" s="89"/>
      <c r="I58" s="89"/>
      <c r="J58" s="89"/>
      <c r="K58" s="89"/>
      <c r="L58" s="89"/>
      <c r="M58" s="2"/>
      <c r="N58" s="89"/>
      <c r="O58" s="89"/>
      <c r="P58" s="89"/>
      <c r="Q58" s="2"/>
      <c r="R58" s="89"/>
      <c r="S58" s="89"/>
      <c r="T58" s="89"/>
      <c r="U58" s="2"/>
      <c r="V58" s="89"/>
      <c r="W58" s="89"/>
      <c r="X58" s="89"/>
      <c r="Y58" s="2"/>
      <c r="Z58" s="89"/>
      <c r="AA58" s="89"/>
      <c r="AB58" s="89"/>
      <c r="AC58" s="2"/>
      <c r="AD58" s="89"/>
      <c r="AE58" s="89"/>
      <c r="AF58" s="89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9"/>
      <c r="E59" s="89"/>
      <c r="F59" s="89"/>
      <c r="G59" s="89"/>
      <c r="H59" s="89"/>
      <c r="I59" s="89"/>
      <c r="J59" s="89"/>
      <c r="K59" s="89"/>
      <c r="L59" s="89"/>
      <c r="M59" s="2"/>
      <c r="N59" s="89"/>
      <c r="O59" s="89"/>
      <c r="P59" s="89"/>
      <c r="Q59" s="2"/>
      <c r="R59" s="89"/>
      <c r="S59" s="89"/>
      <c r="T59" s="89"/>
      <c r="U59" s="2"/>
      <c r="V59" s="89"/>
      <c r="W59" s="89"/>
      <c r="X59" s="89"/>
      <c r="Y59" s="2"/>
      <c r="Z59" s="89"/>
      <c r="AA59" s="89"/>
      <c r="AB59" s="89"/>
      <c r="AC59" s="2"/>
      <c r="AD59" s="89"/>
      <c r="AE59" s="89"/>
      <c r="AF59" s="89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9"/>
      <c r="E60" s="89"/>
      <c r="F60" s="89"/>
      <c r="G60" s="89"/>
      <c r="H60" s="89"/>
      <c r="I60" s="89"/>
      <c r="J60" s="89"/>
      <c r="K60" s="89"/>
      <c r="L60" s="89"/>
      <c r="M60" s="2"/>
      <c r="N60" s="89"/>
      <c r="O60" s="89"/>
      <c r="P60" s="89"/>
      <c r="Q60" s="2"/>
      <c r="R60" s="89"/>
      <c r="S60" s="89"/>
      <c r="T60" s="89"/>
      <c r="U60" s="2"/>
      <c r="V60" s="89"/>
      <c r="W60" s="89"/>
      <c r="X60" s="89"/>
      <c r="Y60" s="2"/>
      <c r="Z60" s="89"/>
      <c r="AA60" s="89"/>
      <c r="AB60" s="89"/>
      <c r="AC60" s="2"/>
      <c r="AD60" s="89"/>
      <c r="AE60" s="89"/>
      <c r="AF60" s="89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9"/>
      <c r="E61" s="89"/>
      <c r="F61" s="89"/>
      <c r="G61" s="89"/>
      <c r="H61" s="89"/>
      <c r="I61" s="89"/>
      <c r="J61" s="89"/>
      <c r="K61" s="89"/>
      <c r="L61" s="89"/>
      <c r="M61" s="2"/>
      <c r="N61" s="89"/>
      <c r="O61" s="89"/>
      <c r="P61" s="89"/>
      <c r="Q61" s="2"/>
      <c r="R61" s="89"/>
      <c r="S61" s="89"/>
      <c r="T61" s="89"/>
      <c r="U61" s="2"/>
      <c r="V61" s="89"/>
      <c r="W61" s="89"/>
      <c r="X61" s="89"/>
      <c r="Y61" s="2"/>
      <c r="Z61" s="89"/>
      <c r="AA61" s="89"/>
      <c r="AB61" s="89"/>
      <c r="AC61" s="2"/>
      <c r="AD61" s="89"/>
      <c r="AE61" s="89"/>
      <c r="AF61" s="89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9"/>
      <c r="E62" s="89"/>
      <c r="F62" s="89"/>
      <c r="G62" s="89"/>
      <c r="H62" s="89"/>
      <c r="I62" s="89"/>
      <c r="J62" s="89"/>
      <c r="K62" s="89"/>
      <c r="L62" s="89"/>
      <c r="M62" s="2"/>
      <c r="N62" s="89"/>
      <c r="O62" s="89"/>
      <c r="P62" s="89"/>
      <c r="Q62" s="2"/>
      <c r="R62" s="89"/>
      <c r="S62" s="89"/>
      <c r="T62" s="89"/>
      <c r="U62" s="2"/>
      <c r="V62" s="89"/>
      <c r="W62" s="89"/>
      <c r="X62" s="89"/>
      <c r="Y62" s="2"/>
      <c r="Z62" s="89"/>
      <c r="AA62" s="89"/>
      <c r="AB62" s="89"/>
      <c r="AC62" s="2"/>
      <c r="AD62" s="89"/>
      <c r="AE62" s="89"/>
      <c r="AF62" s="89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9"/>
      <c r="E63" s="89"/>
      <c r="F63" s="89"/>
      <c r="G63" s="89"/>
      <c r="H63" s="89"/>
      <c r="I63" s="89"/>
      <c r="J63" s="89"/>
      <c r="K63" s="89"/>
      <c r="L63" s="89"/>
      <c r="M63" s="2"/>
      <c r="N63" s="89"/>
      <c r="O63" s="89"/>
      <c r="P63" s="89"/>
      <c r="Q63" s="2"/>
      <c r="R63" s="89"/>
      <c r="S63" s="89"/>
      <c r="T63" s="89"/>
      <c r="U63" s="2"/>
      <c r="V63" s="89"/>
      <c r="W63" s="89"/>
      <c r="X63" s="89"/>
      <c r="Y63" s="2"/>
      <c r="Z63" s="89"/>
      <c r="AA63" s="89"/>
      <c r="AB63" s="89"/>
      <c r="AC63" s="2"/>
      <c r="AD63" s="89"/>
      <c r="AE63" s="89"/>
      <c r="AF63" s="89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9"/>
      <c r="E64" s="89"/>
      <c r="F64" s="89"/>
      <c r="G64" s="89"/>
      <c r="H64" s="89"/>
      <c r="I64" s="89"/>
      <c r="J64" s="89"/>
      <c r="K64" s="89"/>
      <c r="L64" s="89"/>
      <c r="M64" s="2"/>
      <c r="N64" s="89"/>
      <c r="O64" s="89"/>
      <c r="P64" s="89"/>
      <c r="Q64" s="2"/>
      <c r="R64" s="89"/>
      <c r="S64" s="89"/>
      <c r="T64" s="89"/>
      <c r="U64" s="2"/>
      <c r="V64" s="89"/>
      <c r="W64" s="89"/>
      <c r="X64" s="89"/>
      <c r="Y64" s="2"/>
      <c r="Z64" s="89"/>
      <c r="AA64" s="89"/>
      <c r="AB64" s="89"/>
      <c r="AC64" s="2"/>
      <c r="AD64" s="89"/>
      <c r="AE64" s="89"/>
      <c r="AF64" s="89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9"/>
      <c r="E65" s="89"/>
      <c r="F65" s="89"/>
      <c r="G65" s="89"/>
      <c r="H65" s="89"/>
      <c r="I65" s="89"/>
      <c r="J65" s="89"/>
      <c r="K65" s="89"/>
      <c r="L65" s="89"/>
      <c r="M65" s="2"/>
      <c r="N65" s="89"/>
      <c r="O65" s="89"/>
      <c r="P65" s="89"/>
      <c r="Q65" s="2"/>
      <c r="R65" s="89"/>
      <c r="S65" s="89"/>
      <c r="T65" s="89"/>
      <c r="U65" s="2"/>
      <c r="V65" s="89"/>
      <c r="W65" s="89"/>
      <c r="X65" s="89"/>
      <c r="Y65" s="2"/>
      <c r="Z65" s="89"/>
      <c r="AA65" s="89"/>
      <c r="AB65" s="89"/>
      <c r="AC65" s="2"/>
      <c r="AD65" s="89"/>
      <c r="AE65" s="89"/>
      <c r="AF65" s="89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9"/>
      <c r="E66" s="89"/>
      <c r="F66" s="89"/>
      <c r="G66" s="89"/>
      <c r="H66" s="89"/>
      <c r="I66" s="89"/>
      <c r="J66" s="89"/>
      <c r="K66" s="89"/>
      <c r="L66" s="89"/>
      <c r="M66" s="2"/>
      <c r="N66" s="89"/>
      <c r="O66" s="89"/>
      <c r="P66" s="89"/>
      <c r="Q66" s="2"/>
      <c r="R66" s="89"/>
      <c r="S66" s="89"/>
      <c r="T66" s="89"/>
      <c r="U66" s="2"/>
      <c r="V66" s="89"/>
      <c r="W66" s="89"/>
      <c r="X66" s="89"/>
      <c r="Y66" s="2"/>
      <c r="Z66" s="89"/>
      <c r="AA66" s="89"/>
      <c r="AB66" s="89"/>
      <c r="AC66" s="2"/>
      <c r="AD66" s="89"/>
      <c r="AE66" s="89"/>
      <c r="AF66" s="89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9"/>
      <c r="E67" s="89"/>
      <c r="F67" s="89"/>
      <c r="G67" s="89"/>
      <c r="H67" s="89"/>
      <c r="I67" s="89"/>
      <c r="J67" s="89"/>
      <c r="K67" s="89"/>
      <c r="L67" s="89"/>
      <c r="M67" s="2"/>
      <c r="N67" s="89"/>
      <c r="O67" s="89"/>
      <c r="P67" s="89"/>
      <c r="Q67" s="2"/>
      <c r="R67" s="89"/>
      <c r="S67" s="89"/>
      <c r="T67" s="89"/>
      <c r="U67" s="2"/>
      <c r="V67" s="89"/>
      <c r="W67" s="89"/>
      <c r="X67" s="89"/>
      <c r="Y67" s="2"/>
      <c r="Z67" s="89"/>
      <c r="AA67" s="89"/>
      <c r="AB67" s="89"/>
      <c r="AC67" s="2"/>
      <c r="AD67" s="89"/>
      <c r="AE67" s="89"/>
      <c r="AF67" s="89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9"/>
      <c r="E68" s="89"/>
      <c r="F68" s="89"/>
      <c r="G68" s="89"/>
      <c r="H68" s="89"/>
      <c r="I68" s="89"/>
      <c r="J68" s="89"/>
      <c r="K68" s="89"/>
      <c r="L68" s="89"/>
      <c r="M68" s="2"/>
      <c r="N68" s="89"/>
      <c r="O68" s="89"/>
      <c r="P68" s="89"/>
      <c r="Q68" s="2"/>
      <c r="R68" s="89"/>
      <c r="S68" s="89"/>
      <c r="T68" s="89"/>
      <c r="U68" s="2"/>
      <c r="V68" s="89"/>
      <c r="W68" s="89"/>
      <c r="X68" s="89"/>
      <c r="Y68" s="2"/>
      <c r="Z68" s="89"/>
      <c r="AA68" s="89"/>
      <c r="AB68" s="89"/>
      <c r="AC68" s="2"/>
      <c r="AD68" s="89"/>
      <c r="AE68" s="89"/>
      <c r="AF68" s="89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9"/>
      <c r="E69" s="89"/>
      <c r="F69" s="89"/>
      <c r="G69" s="89"/>
      <c r="H69" s="89"/>
      <c r="I69" s="89"/>
      <c r="J69" s="89"/>
      <c r="K69" s="89"/>
      <c r="L69" s="89"/>
      <c r="M69" s="2"/>
      <c r="N69" s="89"/>
      <c r="O69" s="89"/>
      <c r="P69" s="89"/>
      <c r="Q69" s="2"/>
      <c r="R69" s="89"/>
      <c r="S69" s="89"/>
      <c r="T69" s="89"/>
      <c r="U69" s="2"/>
      <c r="V69" s="89"/>
      <c r="W69" s="89"/>
      <c r="X69" s="89"/>
      <c r="Y69" s="2"/>
      <c r="Z69" s="89"/>
      <c r="AA69" s="89"/>
      <c r="AB69" s="89"/>
      <c r="AC69" s="2"/>
      <c r="AD69" s="89"/>
      <c r="AE69" s="89"/>
      <c r="AF69" s="89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9"/>
      <c r="E70" s="89"/>
      <c r="F70" s="89"/>
      <c r="G70" s="89"/>
      <c r="H70" s="89"/>
      <c r="I70" s="89"/>
      <c r="J70" s="89"/>
      <c r="K70" s="89"/>
      <c r="L70" s="89"/>
      <c r="M70" s="2"/>
      <c r="N70" s="89"/>
      <c r="O70" s="89"/>
      <c r="P70" s="89"/>
      <c r="Q70" s="2"/>
      <c r="R70" s="89"/>
      <c r="S70" s="89"/>
      <c r="T70" s="89"/>
      <c r="U70" s="2"/>
      <c r="V70" s="89"/>
      <c r="W70" s="89"/>
      <c r="X70" s="89"/>
      <c r="Y70" s="2"/>
      <c r="Z70" s="89"/>
      <c r="AA70" s="89"/>
      <c r="AB70" s="89"/>
      <c r="AC70" s="2"/>
      <c r="AD70" s="89"/>
      <c r="AE70" s="89"/>
      <c r="AF70" s="89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9"/>
      <c r="E71" s="89"/>
      <c r="F71" s="89"/>
      <c r="G71" s="89"/>
      <c r="H71" s="89"/>
      <c r="I71" s="89"/>
      <c r="J71" s="89"/>
      <c r="K71" s="89"/>
      <c r="L71" s="89"/>
      <c r="M71" s="2"/>
      <c r="N71" s="89"/>
      <c r="O71" s="89"/>
      <c r="P71" s="89"/>
      <c r="Q71" s="2"/>
      <c r="R71" s="89"/>
      <c r="S71" s="89"/>
      <c r="T71" s="89"/>
      <c r="U71" s="2"/>
      <c r="V71" s="89"/>
      <c r="W71" s="89"/>
      <c r="X71" s="89"/>
      <c r="Y71" s="2"/>
      <c r="Z71" s="89"/>
      <c r="AA71" s="89"/>
      <c r="AB71" s="89"/>
      <c r="AC71" s="2"/>
      <c r="AD71" s="89"/>
      <c r="AE71" s="89"/>
      <c r="AF71" s="89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9"/>
      <c r="E72" s="89"/>
      <c r="F72" s="89"/>
      <c r="G72" s="89"/>
      <c r="H72" s="89"/>
      <c r="I72" s="89"/>
      <c r="J72" s="89"/>
      <c r="K72" s="89"/>
      <c r="L72" s="89"/>
      <c r="M72" s="2"/>
      <c r="N72" s="89"/>
      <c r="O72" s="89"/>
      <c r="P72" s="89"/>
      <c r="Q72" s="2"/>
      <c r="R72" s="89"/>
      <c r="S72" s="89"/>
      <c r="T72" s="89"/>
      <c r="U72" s="2"/>
      <c r="V72" s="89"/>
      <c r="W72" s="89"/>
      <c r="X72" s="89"/>
      <c r="Y72" s="2"/>
      <c r="Z72" s="89"/>
      <c r="AA72" s="89"/>
      <c r="AB72" s="89"/>
      <c r="AC72" s="2"/>
      <c r="AD72" s="89"/>
      <c r="AE72" s="89"/>
      <c r="AF72" s="89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9"/>
      <c r="E73" s="89"/>
      <c r="F73" s="89"/>
      <c r="G73" s="89"/>
      <c r="H73" s="89"/>
      <c r="I73" s="89"/>
      <c r="J73" s="89"/>
      <c r="K73" s="89"/>
      <c r="L73" s="89"/>
      <c r="M73" s="2"/>
      <c r="N73" s="89"/>
      <c r="O73" s="89"/>
      <c r="P73" s="89"/>
      <c r="Q73" s="2"/>
      <c r="R73" s="89"/>
      <c r="S73" s="89"/>
      <c r="T73" s="89"/>
      <c r="U73" s="2"/>
      <c r="V73" s="89"/>
      <c r="W73" s="89"/>
      <c r="X73" s="89"/>
      <c r="Y73" s="2"/>
      <c r="Z73" s="89"/>
      <c r="AA73" s="89"/>
      <c r="AB73" s="89"/>
      <c r="AC73" s="2"/>
      <c r="AD73" s="89"/>
      <c r="AE73" s="89"/>
      <c r="AF73" s="89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9"/>
      <c r="E74" s="89"/>
      <c r="F74" s="89"/>
      <c r="G74" s="89"/>
      <c r="H74" s="89"/>
      <c r="I74" s="89"/>
      <c r="J74" s="89"/>
      <c r="K74" s="89"/>
      <c r="L74" s="89"/>
      <c r="M74" s="2"/>
      <c r="N74" s="89"/>
      <c r="O74" s="89"/>
      <c r="P74" s="89"/>
      <c r="Q74" s="2"/>
      <c r="R74" s="89"/>
      <c r="S74" s="89"/>
      <c r="T74" s="89"/>
      <c r="U74" s="2"/>
      <c r="V74" s="89"/>
      <c r="W74" s="89"/>
      <c r="X74" s="89"/>
      <c r="Y74" s="2"/>
      <c r="Z74" s="89"/>
      <c r="AA74" s="89"/>
      <c r="AB74" s="89"/>
      <c r="AC74" s="2"/>
      <c r="AD74" s="89"/>
      <c r="AE74" s="89"/>
      <c r="AF74" s="89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9"/>
      <c r="E75" s="89"/>
      <c r="F75" s="89"/>
      <c r="G75" s="89"/>
      <c r="H75" s="89"/>
      <c r="I75" s="89"/>
      <c r="J75" s="89"/>
      <c r="K75" s="89"/>
      <c r="L75" s="89"/>
      <c r="M75" s="2"/>
      <c r="N75" s="89"/>
      <c r="O75" s="89"/>
      <c r="P75" s="89"/>
      <c r="Q75" s="2"/>
      <c r="R75" s="89"/>
      <c r="S75" s="89"/>
      <c r="T75" s="89"/>
      <c r="U75" s="2"/>
      <c r="V75" s="89"/>
      <c r="W75" s="89"/>
      <c r="X75" s="89"/>
      <c r="Y75" s="2"/>
      <c r="Z75" s="89"/>
      <c r="AA75" s="89"/>
      <c r="AB75" s="89"/>
      <c r="AC75" s="2"/>
      <c r="AD75" s="89"/>
      <c r="AE75" s="89"/>
      <c r="AF75" s="89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9"/>
      <c r="E76" s="89"/>
      <c r="F76" s="89"/>
      <c r="G76" s="89"/>
      <c r="H76" s="89"/>
      <c r="I76" s="89"/>
      <c r="J76" s="89"/>
      <c r="K76" s="89"/>
      <c r="L76" s="89"/>
      <c r="M76" s="2"/>
      <c r="N76" s="89"/>
      <c r="O76" s="89"/>
      <c r="P76" s="89"/>
      <c r="Q76" s="2"/>
      <c r="R76" s="89"/>
      <c r="S76" s="89"/>
      <c r="T76" s="89"/>
      <c r="U76" s="2"/>
      <c r="V76" s="89"/>
      <c r="W76" s="89"/>
      <c r="X76" s="89"/>
      <c r="Y76" s="2"/>
      <c r="Z76" s="89"/>
      <c r="AA76" s="89"/>
      <c r="AB76" s="89"/>
      <c r="AC76" s="2"/>
      <c r="AD76" s="89"/>
      <c r="AE76" s="89"/>
      <c r="AF76" s="89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9"/>
      <c r="E77" s="89"/>
      <c r="F77" s="89"/>
      <c r="G77" s="89"/>
      <c r="H77" s="89"/>
      <c r="I77" s="89"/>
      <c r="J77" s="89"/>
      <c r="K77" s="89"/>
      <c r="L77" s="89"/>
      <c r="M77" s="2"/>
      <c r="N77" s="89"/>
      <c r="O77" s="89"/>
      <c r="P77" s="89"/>
      <c r="Q77" s="2"/>
      <c r="R77" s="89"/>
      <c r="S77" s="89"/>
      <c r="T77" s="89"/>
      <c r="U77" s="2"/>
      <c r="V77" s="89"/>
      <c r="W77" s="89"/>
      <c r="X77" s="89"/>
      <c r="Y77" s="2"/>
      <c r="Z77" s="89"/>
      <c r="AA77" s="89"/>
      <c r="AB77" s="89"/>
      <c r="AC77" s="2"/>
      <c r="AD77" s="89"/>
      <c r="AE77" s="89"/>
      <c r="AF77" s="89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9"/>
      <c r="E78" s="89"/>
      <c r="F78" s="89"/>
      <c r="G78" s="89"/>
      <c r="H78" s="89"/>
      <c r="I78" s="89"/>
      <c r="J78" s="89"/>
      <c r="K78" s="89"/>
      <c r="L78" s="89"/>
      <c r="M78" s="2"/>
      <c r="N78" s="89"/>
      <c r="O78" s="89"/>
      <c r="P78" s="89"/>
      <c r="Q78" s="2"/>
      <c r="R78" s="89"/>
      <c r="S78" s="89"/>
      <c r="T78" s="89"/>
      <c r="U78" s="2"/>
      <c r="V78" s="89"/>
      <c r="W78" s="89"/>
      <c r="X78" s="89"/>
      <c r="Y78" s="2"/>
      <c r="Z78" s="89"/>
      <c r="AA78" s="89"/>
      <c r="AB78" s="89"/>
      <c r="AC78" s="2"/>
      <c r="AD78" s="89"/>
      <c r="AE78" s="89"/>
      <c r="AF78" s="89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9"/>
      <c r="E79" s="89"/>
      <c r="F79" s="89"/>
      <c r="G79" s="89"/>
      <c r="H79" s="89"/>
      <c r="I79" s="89"/>
      <c r="J79" s="89"/>
      <c r="K79" s="89"/>
      <c r="L79" s="89"/>
      <c r="M79" s="2"/>
      <c r="N79" s="89"/>
      <c r="O79" s="89"/>
      <c r="P79" s="89"/>
      <c r="Q79" s="2"/>
      <c r="R79" s="89"/>
      <c r="S79" s="89"/>
      <c r="T79" s="89"/>
      <c r="U79" s="2"/>
      <c r="V79" s="89"/>
      <c r="W79" s="89"/>
      <c r="X79" s="89"/>
      <c r="Y79" s="2"/>
      <c r="Z79" s="89"/>
      <c r="AA79" s="89"/>
      <c r="AB79" s="89"/>
      <c r="AC79" s="2"/>
      <c r="AD79" s="89"/>
      <c r="AE79" s="89"/>
      <c r="AF79" s="89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9"/>
      <c r="E80" s="89"/>
      <c r="F80" s="89"/>
      <c r="G80" s="89"/>
      <c r="H80" s="89"/>
      <c r="I80" s="89"/>
      <c r="J80" s="89"/>
      <c r="K80" s="89"/>
      <c r="L80" s="89"/>
      <c r="M80" s="2"/>
      <c r="N80" s="89"/>
      <c r="O80" s="89"/>
      <c r="P80" s="89"/>
      <c r="Q80" s="2"/>
      <c r="R80" s="89"/>
      <c r="S80" s="89"/>
      <c r="T80" s="89"/>
      <c r="U80" s="2"/>
      <c r="V80" s="89"/>
      <c r="W80" s="89"/>
      <c r="X80" s="89"/>
      <c r="Y80" s="2"/>
      <c r="Z80" s="89"/>
      <c r="AA80" s="89"/>
      <c r="AB80" s="89"/>
      <c r="AC80" s="2"/>
      <c r="AD80" s="89"/>
      <c r="AE80" s="89"/>
      <c r="AF80" s="89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9"/>
      <c r="E81" s="89"/>
      <c r="F81" s="89"/>
      <c r="G81" s="89"/>
      <c r="H81" s="89"/>
      <c r="I81" s="89"/>
      <c r="J81" s="89"/>
      <c r="K81" s="89"/>
      <c r="L81" s="89"/>
      <c r="M81" s="2"/>
      <c r="N81" s="89"/>
      <c r="O81" s="89"/>
      <c r="P81" s="89"/>
      <c r="Q81" s="2"/>
      <c r="R81" s="89"/>
      <c r="S81" s="89"/>
      <c r="T81" s="89"/>
      <c r="U81" s="2"/>
      <c r="V81" s="89"/>
      <c r="W81" s="89"/>
      <c r="X81" s="89"/>
      <c r="Y81" s="2"/>
      <c r="Z81" s="89"/>
      <c r="AA81" s="89"/>
      <c r="AB81" s="89"/>
      <c r="AC81" s="2"/>
      <c r="AD81" s="89"/>
      <c r="AE81" s="89"/>
      <c r="AF81" s="89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656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5"/>
      <c r="B3" s="128" t="s">
        <v>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0" t="s">
        <v>1</v>
      </c>
      <c r="E4" s="120"/>
      <c r="F4" s="120"/>
      <c r="G4" s="120" t="s">
        <v>2</v>
      </c>
      <c r="H4" s="120"/>
      <c r="I4" s="120"/>
      <c r="J4" s="121" t="s">
        <v>3</v>
      </c>
      <c r="K4" s="122"/>
      <c r="L4" s="122"/>
      <c r="M4" s="123"/>
      <c r="N4" s="121" t="s">
        <v>4</v>
      </c>
      <c r="O4" s="124"/>
      <c r="P4" s="124"/>
      <c r="Q4" s="125"/>
      <c r="R4" s="121" t="s">
        <v>5</v>
      </c>
      <c r="S4" s="124"/>
      <c r="T4" s="124"/>
      <c r="U4" s="125"/>
      <c r="V4" s="121" t="s">
        <v>6</v>
      </c>
      <c r="W4" s="126"/>
      <c r="X4" s="126"/>
      <c r="Y4" s="127"/>
      <c r="Z4" s="121" t="s">
        <v>7</v>
      </c>
      <c r="AA4" s="122"/>
      <c r="AB4" s="122"/>
      <c r="AC4" s="123"/>
      <c r="AD4" s="121" t="s">
        <v>8</v>
      </c>
      <c r="AE4" s="122"/>
      <c r="AF4" s="122"/>
      <c r="AG4" s="123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9" t="s">
        <v>21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60" t="s">
        <v>40</v>
      </c>
      <c r="C9" s="39" t="s">
        <v>41</v>
      </c>
      <c r="D9" s="77">
        <v>4746905464</v>
      </c>
      <c r="E9" s="78">
        <v>942007423</v>
      </c>
      <c r="F9" s="79">
        <f>$D9+$E9</f>
        <v>5688912887</v>
      </c>
      <c r="G9" s="77">
        <v>4746905464</v>
      </c>
      <c r="H9" s="78">
        <v>1056484706</v>
      </c>
      <c r="I9" s="80">
        <f>$G9+$H9</f>
        <v>5803390170</v>
      </c>
      <c r="J9" s="77">
        <v>1159108996</v>
      </c>
      <c r="K9" s="78">
        <v>105049096</v>
      </c>
      <c r="L9" s="78">
        <f>$J9+$K9</f>
        <v>1264158092</v>
      </c>
      <c r="M9" s="40">
        <f>IF($F9=0,0,$L9/$F9)</f>
        <v>0.22221435221635868</v>
      </c>
      <c r="N9" s="105">
        <v>1217590160</v>
      </c>
      <c r="O9" s="106">
        <v>258780253</v>
      </c>
      <c r="P9" s="107">
        <f>$N9+$O9</f>
        <v>1476370413</v>
      </c>
      <c r="Q9" s="40">
        <f>IF($F9=0,0,$P9/$F9)</f>
        <v>0.2595171419083816</v>
      </c>
      <c r="R9" s="105">
        <v>0</v>
      </c>
      <c r="S9" s="107">
        <v>0</v>
      </c>
      <c r="T9" s="107">
        <f>$R9+$S9</f>
        <v>0</v>
      </c>
      <c r="U9" s="40">
        <f>IF($I9=0,0,$T9/$I9)</f>
        <v>0</v>
      </c>
      <c r="V9" s="105">
        <v>0</v>
      </c>
      <c r="W9" s="107">
        <v>0</v>
      </c>
      <c r="X9" s="107">
        <f>$V9+$W9</f>
        <v>0</v>
      </c>
      <c r="Y9" s="40">
        <f>IF($I9=0,0,$X9/$I9)</f>
        <v>0</v>
      </c>
      <c r="Z9" s="77">
        <f>$J9+$N9</f>
        <v>2376699156</v>
      </c>
      <c r="AA9" s="78">
        <f>$K9+$O9</f>
        <v>363829349</v>
      </c>
      <c r="AB9" s="78">
        <f>$Z9+$AA9</f>
        <v>2740528505</v>
      </c>
      <c r="AC9" s="40">
        <f>IF($F9=0,0,$AB9/$F9)</f>
        <v>0.4817314941247403</v>
      </c>
      <c r="AD9" s="77">
        <v>1038025090</v>
      </c>
      <c r="AE9" s="78">
        <v>195437468</v>
      </c>
      <c r="AF9" s="78">
        <f>$AD9+$AE9</f>
        <v>1233462558</v>
      </c>
      <c r="AG9" s="40">
        <f>IF($AI9=0,0,$AK9/$AI9)</f>
        <v>0.4387550830756069</v>
      </c>
      <c r="AH9" s="40">
        <f>IF($AF9=0,0,(($P9/$AF9)-1))</f>
        <v>0.19693168100202674</v>
      </c>
      <c r="AI9" s="12">
        <v>5262728871</v>
      </c>
      <c r="AJ9" s="12">
        <v>5467044585</v>
      </c>
      <c r="AK9" s="12">
        <v>2309049043</v>
      </c>
      <c r="AL9" s="12"/>
    </row>
    <row r="10" spans="1:38" s="13" customFormat="1" ht="12.75">
      <c r="A10" s="29" t="s">
        <v>95</v>
      </c>
      <c r="B10" s="60" t="s">
        <v>52</v>
      </c>
      <c r="C10" s="39" t="s">
        <v>53</v>
      </c>
      <c r="D10" s="77">
        <v>8306387129</v>
      </c>
      <c r="E10" s="78">
        <v>1392230439</v>
      </c>
      <c r="F10" s="79">
        <f aca="true" t="shared" si="0" ref="F10:F41">$D10+$E10</f>
        <v>9698617568</v>
      </c>
      <c r="G10" s="77">
        <v>8306387129</v>
      </c>
      <c r="H10" s="78">
        <v>1392230439</v>
      </c>
      <c r="I10" s="80">
        <f aca="true" t="shared" si="1" ref="I10:I41">$G10+$H10</f>
        <v>9698617568</v>
      </c>
      <c r="J10" s="77">
        <v>1864227599</v>
      </c>
      <c r="K10" s="78">
        <v>164265735</v>
      </c>
      <c r="L10" s="78">
        <f aca="true" t="shared" si="2" ref="L10:L41">$J10+$K10</f>
        <v>2028493334</v>
      </c>
      <c r="M10" s="40">
        <f aca="true" t="shared" si="3" ref="M10:M41">IF($F10=0,0,$L10/$F10)</f>
        <v>0.20915283232662876</v>
      </c>
      <c r="N10" s="105">
        <v>2101703086</v>
      </c>
      <c r="O10" s="106">
        <v>335181720</v>
      </c>
      <c r="P10" s="107">
        <f aca="true" t="shared" si="4" ref="P10:P41">$N10+$O10</f>
        <v>2436884806</v>
      </c>
      <c r="Q10" s="40">
        <f aca="true" t="shared" si="5" ref="Q10:Q41">IF($F10=0,0,$P10/$F10)</f>
        <v>0.2512610471455595</v>
      </c>
      <c r="R10" s="105">
        <v>0</v>
      </c>
      <c r="S10" s="107">
        <v>0</v>
      </c>
      <c r="T10" s="107">
        <f aca="true" t="shared" si="6" ref="T10:T41">$R10+$S10</f>
        <v>0</v>
      </c>
      <c r="U10" s="40">
        <f aca="true" t="shared" si="7" ref="U10:U41">IF($I10=0,0,$T10/$I10)</f>
        <v>0</v>
      </c>
      <c r="V10" s="105">
        <v>0</v>
      </c>
      <c r="W10" s="107">
        <v>0</v>
      </c>
      <c r="X10" s="107">
        <f aca="true" t="shared" si="8" ref="X10:X41">$V10+$W10</f>
        <v>0</v>
      </c>
      <c r="Y10" s="40">
        <f aca="true" t="shared" si="9" ref="Y10:Y41">IF($I10=0,0,$X10/$I10)</f>
        <v>0</v>
      </c>
      <c r="Z10" s="77">
        <f aca="true" t="shared" si="10" ref="Z10:Z41">$J10+$N10</f>
        <v>3965930685</v>
      </c>
      <c r="AA10" s="78">
        <f aca="true" t="shared" si="11" ref="AA10:AA41">$K10+$O10</f>
        <v>499447455</v>
      </c>
      <c r="AB10" s="78">
        <f aca="true" t="shared" si="12" ref="AB10:AB41">$Z10+$AA10</f>
        <v>4465378140</v>
      </c>
      <c r="AC10" s="40">
        <f aca="true" t="shared" si="13" ref="AC10:AC41">IF($F10=0,0,$AB10/$F10)</f>
        <v>0.4604138794721883</v>
      </c>
      <c r="AD10" s="77">
        <v>1753806456</v>
      </c>
      <c r="AE10" s="78">
        <v>287813539</v>
      </c>
      <c r="AF10" s="78">
        <f aca="true" t="shared" si="14" ref="AF10:AF41">$AD10+$AE10</f>
        <v>2041619995</v>
      </c>
      <c r="AG10" s="40">
        <f aca="true" t="shared" si="15" ref="AG10:AG41">IF($AI10=0,0,$AK10/$AI10)</f>
        <v>0.43129438555398897</v>
      </c>
      <c r="AH10" s="40">
        <f aca="true" t="shared" si="16" ref="AH10:AH41">IF($AF10=0,0,(($P10/$AF10)-1))</f>
        <v>0.193603516799413</v>
      </c>
      <c r="AI10" s="12">
        <v>8798189724</v>
      </c>
      <c r="AJ10" s="12">
        <v>9533544497</v>
      </c>
      <c r="AK10" s="12">
        <v>3794609831</v>
      </c>
      <c r="AL10" s="12"/>
    </row>
    <row r="11" spans="1:38" s="57" customFormat="1" ht="12.75">
      <c r="A11" s="61"/>
      <c r="B11" s="62" t="s">
        <v>96</v>
      </c>
      <c r="C11" s="32"/>
      <c r="D11" s="81">
        <f>SUM(D9:D10)</f>
        <v>13053292593</v>
      </c>
      <c r="E11" s="82">
        <f>SUM(E9:E10)</f>
        <v>2334237862</v>
      </c>
      <c r="F11" s="83">
        <f t="shared" si="0"/>
        <v>15387530455</v>
      </c>
      <c r="G11" s="81">
        <f>SUM(G9:G10)</f>
        <v>13053292593</v>
      </c>
      <c r="H11" s="82">
        <f>SUM(H9:H10)</f>
        <v>2448715145</v>
      </c>
      <c r="I11" s="83">
        <f t="shared" si="1"/>
        <v>15502007738</v>
      </c>
      <c r="J11" s="81">
        <f>SUM(J9:J10)</f>
        <v>3023336595</v>
      </c>
      <c r="K11" s="82">
        <f>SUM(K9:K10)</f>
        <v>269314831</v>
      </c>
      <c r="L11" s="82">
        <f t="shared" si="2"/>
        <v>3292651426</v>
      </c>
      <c r="M11" s="44">
        <f t="shared" si="3"/>
        <v>0.21398179750995008</v>
      </c>
      <c r="N11" s="111">
        <f>SUM(N9:N10)</f>
        <v>3319293246</v>
      </c>
      <c r="O11" s="112">
        <f>SUM(O9:O10)</f>
        <v>593961973</v>
      </c>
      <c r="P11" s="113">
        <f t="shared" si="4"/>
        <v>3913255219</v>
      </c>
      <c r="Q11" s="44">
        <f t="shared" si="5"/>
        <v>0.25431340203966474</v>
      </c>
      <c r="R11" s="111">
        <f>SUM(R9:R10)</f>
        <v>0</v>
      </c>
      <c r="S11" s="113">
        <f>SUM(S9:S10)</f>
        <v>0</v>
      </c>
      <c r="T11" s="113">
        <f t="shared" si="6"/>
        <v>0</v>
      </c>
      <c r="U11" s="44">
        <f t="shared" si="7"/>
        <v>0</v>
      </c>
      <c r="V11" s="111">
        <f>SUM(V9:V10)</f>
        <v>0</v>
      </c>
      <c r="W11" s="113">
        <f>SUM(W9:W10)</f>
        <v>0</v>
      </c>
      <c r="X11" s="113">
        <f t="shared" si="8"/>
        <v>0</v>
      </c>
      <c r="Y11" s="44">
        <f t="shared" si="9"/>
        <v>0</v>
      </c>
      <c r="Z11" s="81">
        <f t="shared" si="10"/>
        <v>6342629841</v>
      </c>
      <c r="AA11" s="82">
        <f t="shared" si="11"/>
        <v>863276804</v>
      </c>
      <c r="AB11" s="82">
        <f t="shared" si="12"/>
        <v>7205906645</v>
      </c>
      <c r="AC11" s="44">
        <f t="shared" si="13"/>
        <v>0.4682951995496148</v>
      </c>
      <c r="AD11" s="81">
        <f>SUM(AD9:AD10)</f>
        <v>2791831546</v>
      </c>
      <c r="AE11" s="82">
        <f>SUM(AE9:AE10)</f>
        <v>483251007</v>
      </c>
      <c r="AF11" s="82">
        <f t="shared" si="14"/>
        <v>3275082553</v>
      </c>
      <c r="AG11" s="44">
        <f t="shared" si="15"/>
        <v>0.4340867798047301</v>
      </c>
      <c r="AH11" s="44">
        <f t="shared" si="16"/>
        <v>0.1948569709839616</v>
      </c>
      <c r="AI11" s="63">
        <f>SUM(AI9:AI10)</f>
        <v>14060918595</v>
      </c>
      <c r="AJ11" s="63">
        <f>SUM(AJ9:AJ10)</f>
        <v>15000589082</v>
      </c>
      <c r="AK11" s="63">
        <f>SUM(AK9:AK10)</f>
        <v>6103658874</v>
      </c>
      <c r="AL11" s="63"/>
    </row>
    <row r="12" spans="1:38" s="13" customFormat="1" ht="12.75">
      <c r="A12" s="29" t="s">
        <v>97</v>
      </c>
      <c r="B12" s="60" t="s">
        <v>98</v>
      </c>
      <c r="C12" s="39" t="s">
        <v>99</v>
      </c>
      <c r="D12" s="77">
        <v>223033917</v>
      </c>
      <c r="E12" s="78">
        <v>43273252</v>
      </c>
      <c r="F12" s="79">
        <f t="shared" si="0"/>
        <v>266307169</v>
      </c>
      <c r="G12" s="77">
        <v>223033917</v>
      </c>
      <c r="H12" s="78">
        <v>43273252</v>
      </c>
      <c r="I12" s="80">
        <f t="shared" si="1"/>
        <v>266307169</v>
      </c>
      <c r="J12" s="77">
        <v>47299525</v>
      </c>
      <c r="K12" s="78">
        <v>5594862</v>
      </c>
      <c r="L12" s="78">
        <f t="shared" si="2"/>
        <v>52894387</v>
      </c>
      <c r="M12" s="40">
        <f t="shared" si="3"/>
        <v>0.19862171641349993</v>
      </c>
      <c r="N12" s="105">
        <v>46298877</v>
      </c>
      <c r="O12" s="106">
        <v>5270382</v>
      </c>
      <c r="P12" s="107">
        <f t="shared" si="4"/>
        <v>51569259</v>
      </c>
      <c r="Q12" s="40">
        <f t="shared" si="5"/>
        <v>0.19364577827043025</v>
      </c>
      <c r="R12" s="105">
        <v>0</v>
      </c>
      <c r="S12" s="107">
        <v>0</v>
      </c>
      <c r="T12" s="107">
        <f t="shared" si="6"/>
        <v>0</v>
      </c>
      <c r="U12" s="40">
        <f t="shared" si="7"/>
        <v>0</v>
      </c>
      <c r="V12" s="105">
        <v>0</v>
      </c>
      <c r="W12" s="107">
        <v>0</v>
      </c>
      <c r="X12" s="107">
        <f t="shared" si="8"/>
        <v>0</v>
      </c>
      <c r="Y12" s="40">
        <f t="shared" si="9"/>
        <v>0</v>
      </c>
      <c r="Z12" s="77">
        <f t="shared" si="10"/>
        <v>93598402</v>
      </c>
      <c r="AA12" s="78">
        <f t="shared" si="11"/>
        <v>10865244</v>
      </c>
      <c r="AB12" s="78">
        <f t="shared" si="12"/>
        <v>104463646</v>
      </c>
      <c r="AC12" s="40">
        <f t="shared" si="13"/>
        <v>0.3922674946839302</v>
      </c>
      <c r="AD12" s="77">
        <v>39653647</v>
      </c>
      <c r="AE12" s="78">
        <v>6770846</v>
      </c>
      <c r="AF12" s="78">
        <f t="shared" si="14"/>
        <v>46424493</v>
      </c>
      <c r="AG12" s="40">
        <f t="shared" si="15"/>
        <v>0.36951436901960855</v>
      </c>
      <c r="AH12" s="40">
        <f t="shared" si="16"/>
        <v>0.11082007939214322</v>
      </c>
      <c r="AI12" s="12">
        <v>249997745</v>
      </c>
      <c r="AJ12" s="12">
        <v>250955421</v>
      </c>
      <c r="AK12" s="12">
        <v>92377759</v>
      </c>
      <c r="AL12" s="12"/>
    </row>
    <row r="13" spans="1:38" s="13" customFormat="1" ht="12.75">
      <c r="A13" s="29" t="s">
        <v>97</v>
      </c>
      <c r="B13" s="60" t="s">
        <v>100</v>
      </c>
      <c r="C13" s="39" t="s">
        <v>101</v>
      </c>
      <c r="D13" s="77">
        <v>199469142</v>
      </c>
      <c r="E13" s="78">
        <v>39411450</v>
      </c>
      <c r="F13" s="79">
        <f t="shared" si="0"/>
        <v>238880592</v>
      </c>
      <c r="G13" s="77">
        <v>199469142</v>
      </c>
      <c r="H13" s="78">
        <v>39411450</v>
      </c>
      <c r="I13" s="80">
        <f t="shared" si="1"/>
        <v>238880592</v>
      </c>
      <c r="J13" s="77">
        <v>45073339</v>
      </c>
      <c r="K13" s="78">
        <v>7331152</v>
      </c>
      <c r="L13" s="78">
        <f t="shared" si="2"/>
        <v>52404491</v>
      </c>
      <c r="M13" s="40">
        <f t="shared" si="3"/>
        <v>0.21937525590191104</v>
      </c>
      <c r="N13" s="105">
        <v>50664371</v>
      </c>
      <c r="O13" s="106">
        <v>10804206</v>
      </c>
      <c r="P13" s="107">
        <f t="shared" si="4"/>
        <v>61468577</v>
      </c>
      <c r="Q13" s="40">
        <f t="shared" si="5"/>
        <v>0.25731925932266614</v>
      </c>
      <c r="R13" s="105">
        <v>0</v>
      </c>
      <c r="S13" s="107">
        <v>0</v>
      </c>
      <c r="T13" s="107">
        <f t="shared" si="6"/>
        <v>0</v>
      </c>
      <c r="U13" s="40">
        <f t="shared" si="7"/>
        <v>0</v>
      </c>
      <c r="V13" s="105">
        <v>0</v>
      </c>
      <c r="W13" s="107">
        <v>0</v>
      </c>
      <c r="X13" s="107">
        <f t="shared" si="8"/>
        <v>0</v>
      </c>
      <c r="Y13" s="40">
        <f t="shared" si="9"/>
        <v>0</v>
      </c>
      <c r="Z13" s="77">
        <f t="shared" si="10"/>
        <v>95737710</v>
      </c>
      <c r="AA13" s="78">
        <f t="shared" si="11"/>
        <v>18135358</v>
      </c>
      <c r="AB13" s="78">
        <f t="shared" si="12"/>
        <v>113873068</v>
      </c>
      <c r="AC13" s="40">
        <f t="shared" si="13"/>
        <v>0.4766945152245771</v>
      </c>
      <c r="AD13" s="77">
        <v>54270766</v>
      </c>
      <c r="AE13" s="78">
        <v>9150183</v>
      </c>
      <c r="AF13" s="78">
        <f t="shared" si="14"/>
        <v>63420949</v>
      </c>
      <c r="AG13" s="40">
        <f t="shared" si="15"/>
        <v>0.48201558048606</v>
      </c>
      <c r="AH13" s="40">
        <f t="shared" si="16"/>
        <v>-0.03078433909905698</v>
      </c>
      <c r="AI13" s="12">
        <v>219292260</v>
      </c>
      <c r="AJ13" s="12">
        <v>240058270</v>
      </c>
      <c r="AK13" s="12">
        <v>105702286</v>
      </c>
      <c r="AL13" s="12"/>
    </row>
    <row r="14" spans="1:38" s="13" customFormat="1" ht="12.75">
      <c r="A14" s="29" t="s">
        <v>97</v>
      </c>
      <c r="B14" s="60" t="s">
        <v>102</v>
      </c>
      <c r="C14" s="39" t="s">
        <v>103</v>
      </c>
      <c r="D14" s="77">
        <v>44262157</v>
      </c>
      <c r="E14" s="78">
        <v>8213262</v>
      </c>
      <c r="F14" s="79">
        <f t="shared" si="0"/>
        <v>52475419</v>
      </c>
      <c r="G14" s="77">
        <v>44262157</v>
      </c>
      <c r="H14" s="78">
        <v>8213262</v>
      </c>
      <c r="I14" s="80">
        <f t="shared" si="1"/>
        <v>52475419</v>
      </c>
      <c r="J14" s="77">
        <v>9467078</v>
      </c>
      <c r="K14" s="78">
        <v>1546201</v>
      </c>
      <c r="L14" s="78">
        <f t="shared" si="2"/>
        <v>11013279</v>
      </c>
      <c r="M14" s="40">
        <f t="shared" si="3"/>
        <v>0.20987500833485484</v>
      </c>
      <c r="N14" s="105">
        <v>10703085</v>
      </c>
      <c r="O14" s="106">
        <v>2456561</v>
      </c>
      <c r="P14" s="107">
        <f t="shared" si="4"/>
        <v>13159646</v>
      </c>
      <c r="Q14" s="40">
        <f t="shared" si="5"/>
        <v>0.250777340148537</v>
      </c>
      <c r="R14" s="105">
        <v>0</v>
      </c>
      <c r="S14" s="107">
        <v>0</v>
      </c>
      <c r="T14" s="107">
        <f t="shared" si="6"/>
        <v>0</v>
      </c>
      <c r="U14" s="40">
        <f t="shared" si="7"/>
        <v>0</v>
      </c>
      <c r="V14" s="105">
        <v>0</v>
      </c>
      <c r="W14" s="107">
        <v>0</v>
      </c>
      <c r="X14" s="107">
        <f t="shared" si="8"/>
        <v>0</v>
      </c>
      <c r="Y14" s="40">
        <f t="shared" si="9"/>
        <v>0</v>
      </c>
      <c r="Z14" s="77">
        <f t="shared" si="10"/>
        <v>20170163</v>
      </c>
      <c r="AA14" s="78">
        <f t="shared" si="11"/>
        <v>4002762</v>
      </c>
      <c r="AB14" s="78">
        <f t="shared" si="12"/>
        <v>24172925</v>
      </c>
      <c r="AC14" s="40">
        <f t="shared" si="13"/>
        <v>0.4606523484833918</v>
      </c>
      <c r="AD14" s="77">
        <v>11394613</v>
      </c>
      <c r="AE14" s="78">
        <v>3366898</v>
      </c>
      <c r="AF14" s="78">
        <f t="shared" si="14"/>
        <v>14761511</v>
      </c>
      <c r="AG14" s="40">
        <f t="shared" si="15"/>
        <v>0.34263485328999943</v>
      </c>
      <c r="AH14" s="40">
        <f t="shared" si="16"/>
        <v>-0.10851633006946237</v>
      </c>
      <c r="AI14" s="12">
        <v>57335253</v>
      </c>
      <c r="AJ14" s="12">
        <v>54406402</v>
      </c>
      <c r="AK14" s="12">
        <v>19645056</v>
      </c>
      <c r="AL14" s="12"/>
    </row>
    <row r="15" spans="1:38" s="13" customFormat="1" ht="12.75">
      <c r="A15" s="29" t="s">
        <v>97</v>
      </c>
      <c r="B15" s="60" t="s">
        <v>104</v>
      </c>
      <c r="C15" s="39" t="s">
        <v>105</v>
      </c>
      <c r="D15" s="77">
        <v>382010412</v>
      </c>
      <c r="E15" s="78">
        <v>63678981</v>
      </c>
      <c r="F15" s="79">
        <f t="shared" si="0"/>
        <v>445689393</v>
      </c>
      <c r="G15" s="77">
        <v>382010412</v>
      </c>
      <c r="H15" s="78">
        <v>63678981</v>
      </c>
      <c r="I15" s="80">
        <f t="shared" si="1"/>
        <v>445689393</v>
      </c>
      <c r="J15" s="77">
        <v>51243069</v>
      </c>
      <c r="K15" s="78">
        <v>1188324</v>
      </c>
      <c r="L15" s="78">
        <f t="shared" si="2"/>
        <v>52431393</v>
      </c>
      <c r="M15" s="40">
        <f t="shared" si="3"/>
        <v>0.11764110571956107</v>
      </c>
      <c r="N15" s="105">
        <v>46802983</v>
      </c>
      <c r="O15" s="106">
        <v>11410272</v>
      </c>
      <c r="P15" s="107">
        <f t="shared" si="4"/>
        <v>58213255</v>
      </c>
      <c r="Q15" s="40">
        <f t="shared" si="5"/>
        <v>0.13061395652285582</v>
      </c>
      <c r="R15" s="105">
        <v>0</v>
      </c>
      <c r="S15" s="107">
        <v>0</v>
      </c>
      <c r="T15" s="107">
        <f t="shared" si="6"/>
        <v>0</v>
      </c>
      <c r="U15" s="40">
        <f t="shared" si="7"/>
        <v>0</v>
      </c>
      <c r="V15" s="105">
        <v>0</v>
      </c>
      <c r="W15" s="107">
        <v>0</v>
      </c>
      <c r="X15" s="107">
        <f t="shared" si="8"/>
        <v>0</v>
      </c>
      <c r="Y15" s="40">
        <f t="shared" si="9"/>
        <v>0</v>
      </c>
      <c r="Z15" s="77">
        <f t="shared" si="10"/>
        <v>98046052</v>
      </c>
      <c r="AA15" s="78">
        <f t="shared" si="11"/>
        <v>12598596</v>
      </c>
      <c r="AB15" s="78">
        <f t="shared" si="12"/>
        <v>110644648</v>
      </c>
      <c r="AC15" s="40">
        <f t="shared" si="13"/>
        <v>0.2482550622424169</v>
      </c>
      <c r="AD15" s="77">
        <v>80560094</v>
      </c>
      <c r="AE15" s="78">
        <v>17148514</v>
      </c>
      <c r="AF15" s="78">
        <f t="shared" si="14"/>
        <v>97708608</v>
      </c>
      <c r="AG15" s="40">
        <f t="shared" si="15"/>
        <v>0.354152897697055</v>
      </c>
      <c r="AH15" s="40">
        <f t="shared" si="16"/>
        <v>-0.4042156961237233</v>
      </c>
      <c r="AI15" s="12">
        <v>488678845</v>
      </c>
      <c r="AJ15" s="12">
        <v>297102881</v>
      </c>
      <c r="AK15" s="12">
        <v>173067029</v>
      </c>
      <c r="AL15" s="12"/>
    </row>
    <row r="16" spans="1:38" s="13" customFormat="1" ht="12.75">
      <c r="A16" s="29" t="s">
        <v>97</v>
      </c>
      <c r="B16" s="60" t="s">
        <v>106</v>
      </c>
      <c r="C16" s="39" t="s">
        <v>107</v>
      </c>
      <c r="D16" s="77">
        <v>235004000</v>
      </c>
      <c r="E16" s="78">
        <v>31192000</v>
      </c>
      <c r="F16" s="79">
        <f t="shared" si="0"/>
        <v>266196000</v>
      </c>
      <c r="G16" s="77">
        <v>235004000</v>
      </c>
      <c r="H16" s="78">
        <v>31192000</v>
      </c>
      <c r="I16" s="80">
        <f t="shared" si="1"/>
        <v>266196000</v>
      </c>
      <c r="J16" s="77">
        <v>80756600</v>
      </c>
      <c r="K16" s="78">
        <v>6382518</v>
      </c>
      <c r="L16" s="78">
        <f t="shared" si="2"/>
        <v>87139118</v>
      </c>
      <c r="M16" s="40">
        <f t="shared" si="3"/>
        <v>0.32734946430449746</v>
      </c>
      <c r="N16" s="105">
        <v>97531073</v>
      </c>
      <c r="O16" s="106">
        <v>10191226</v>
      </c>
      <c r="P16" s="107">
        <f t="shared" si="4"/>
        <v>107722299</v>
      </c>
      <c r="Q16" s="40">
        <f t="shared" si="5"/>
        <v>0.40467286886354414</v>
      </c>
      <c r="R16" s="105">
        <v>0</v>
      </c>
      <c r="S16" s="107">
        <v>0</v>
      </c>
      <c r="T16" s="107">
        <f t="shared" si="6"/>
        <v>0</v>
      </c>
      <c r="U16" s="40">
        <f t="shared" si="7"/>
        <v>0</v>
      </c>
      <c r="V16" s="105">
        <v>0</v>
      </c>
      <c r="W16" s="107">
        <v>0</v>
      </c>
      <c r="X16" s="107">
        <f t="shared" si="8"/>
        <v>0</v>
      </c>
      <c r="Y16" s="40">
        <f t="shared" si="9"/>
        <v>0</v>
      </c>
      <c r="Z16" s="77">
        <f t="shared" si="10"/>
        <v>178287673</v>
      </c>
      <c r="AA16" s="78">
        <f t="shared" si="11"/>
        <v>16573744</v>
      </c>
      <c r="AB16" s="78">
        <f t="shared" si="12"/>
        <v>194861417</v>
      </c>
      <c r="AC16" s="40">
        <f t="shared" si="13"/>
        <v>0.7320223331680416</v>
      </c>
      <c r="AD16" s="77">
        <v>85982606</v>
      </c>
      <c r="AE16" s="78">
        <v>11128832</v>
      </c>
      <c r="AF16" s="78">
        <f t="shared" si="14"/>
        <v>97111438</v>
      </c>
      <c r="AG16" s="40">
        <f t="shared" si="15"/>
        <v>0.5226820043285854</v>
      </c>
      <c r="AH16" s="40">
        <f t="shared" si="16"/>
        <v>0.10926479123911226</v>
      </c>
      <c r="AI16" s="12">
        <v>308969300</v>
      </c>
      <c r="AJ16" s="12">
        <v>308969300</v>
      </c>
      <c r="AK16" s="12">
        <v>161492693</v>
      </c>
      <c r="AL16" s="12"/>
    </row>
    <row r="17" spans="1:38" s="13" customFormat="1" ht="12.75">
      <c r="A17" s="29" t="s">
        <v>97</v>
      </c>
      <c r="B17" s="60" t="s">
        <v>108</v>
      </c>
      <c r="C17" s="39" t="s">
        <v>109</v>
      </c>
      <c r="D17" s="77">
        <v>145491534</v>
      </c>
      <c r="E17" s="78">
        <v>26975000</v>
      </c>
      <c r="F17" s="79">
        <f t="shared" si="0"/>
        <v>172466534</v>
      </c>
      <c r="G17" s="77">
        <v>145491534</v>
      </c>
      <c r="H17" s="78">
        <v>26975000</v>
      </c>
      <c r="I17" s="80">
        <f t="shared" si="1"/>
        <v>172466534</v>
      </c>
      <c r="J17" s="77">
        <v>14722575</v>
      </c>
      <c r="K17" s="78">
        <v>2636017</v>
      </c>
      <c r="L17" s="78">
        <f t="shared" si="2"/>
        <v>17358592</v>
      </c>
      <c r="M17" s="40">
        <f t="shared" si="3"/>
        <v>0.10064904533884818</v>
      </c>
      <c r="N17" s="105">
        <v>0</v>
      </c>
      <c r="O17" s="106">
        <v>0</v>
      </c>
      <c r="P17" s="107">
        <f t="shared" si="4"/>
        <v>0</v>
      </c>
      <c r="Q17" s="40">
        <f t="shared" si="5"/>
        <v>0</v>
      </c>
      <c r="R17" s="105">
        <v>0</v>
      </c>
      <c r="S17" s="107">
        <v>0</v>
      </c>
      <c r="T17" s="107">
        <f t="shared" si="6"/>
        <v>0</v>
      </c>
      <c r="U17" s="40">
        <f t="shared" si="7"/>
        <v>0</v>
      </c>
      <c r="V17" s="105">
        <v>0</v>
      </c>
      <c r="W17" s="107">
        <v>0</v>
      </c>
      <c r="X17" s="107">
        <f t="shared" si="8"/>
        <v>0</v>
      </c>
      <c r="Y17" s="40">
        <f t="shared" si="9"/>
        <v>0</v>
      </c>
      <c r="Z17" s="77">
        <f t="shared" si="10"/>
        <v>14722575</v>
      </c>
      <c r="AA17" s="78">
        <f t="shared" si="11"/>
        <v>2636017</v>
      </c>
      <c r="AB17" s="78">
        <f t="shared" si="12"/>
        <v>17358592</v>
      </c>
      <c r="AC17" s="40">
        <f t="shared" si="13"/>
        <v>0.10064904533884818</v>
      </c>
      <c r="AD17" s="77">
        <v>21096661</v>
      </c>
      <c r="AE17" s="78">
        <v>2762209</v>
      </c>
      <c r="AF17" s="78">
        <f t="shared" si="14"/>
        <v>23858870</v>
      </c>
      <c r="AG17" s="40">
        <f t="shared" si="15"/>
        <v>0</v>
      </c>
      <c r="AH17" s="40">
        <f t="shared" si="16"/>
        <v>-1</v>
      </c>
      <c r="AI17" s="12">
        <v>0</v>
      </c>
      <c r="AJ17" s="12">
        <v>26486098</v>
      </c>
      <c r="AK17" s="12">
        <v>50861735</v>
      </c>
      <c r="AL17" s="12"/>
    </row>
    <row r="18" spans="1:38" s="13" customFormat="1" ht="12.75">
      <c r="A18" s="29" t="s">
        <v>97</v>
      </c>
      <c r="B18" s="60" t="s">
        <v>110</v>
      </c>
      <c r="C18" s="39" t="s">
        <v>111</v>
      </c>
      <c r="D18" s="77">
        <v>71694483</v>
      </c>
      <c r="E18" s="78">
        <v>40685600</v>
      </c>
      <c r="F18" s="79">
        <f t="shared" si="0"/>
        <v>112380083</v>
      </c>
      <c r="G18" s="77">
        <v>71694483</v>
      </c>
      <c r="H18" s="78">
        <v>40685600</v>
      </c>
      <c r="I18" s="80">
        <f t="shared" si="1"/>
        <v>112380083</v>
      </c>
      <c r="J18" s="77">
        <v>13952030</v>
      </c>
      <c r="K18" s="78">
        <v>3888918</v>
      </c>
      <c r="L18" s="78">
        <f t="shared" si="2"/>
        <v>17840948</v>
      </c>
      <c r="M18" s="40">
        <f t="shared" si="3"/>
        <v>0.15875542643975446</v>
      </c>
      <c r="N18" s="105">
        <v>13401668</v>
      </c>
      <c r="O18" s="106">
        <v>5138430</v>
      </c>
      <c r="P18" s="107">
        <f t="shared" si="4"/>
        <v>18540098</v>
      </c>
      <c r="Q18" s="40">
        <f t="shared" si="5"/>
        <v>0.16497672456782222</v>
      </c>
      <c r="R18" s="105">
        <v>0</v>
      </c>
      <c r="S18" s="107">
        <v>0</v>
      </c>
      <c r="T18" s="107">
        <f t="shared" si="6"/>
        <v>0</v>
      </c>
      <c r="U18" s="40">
        <f t="shared" si="7"/>
        <v>0</v>
      </c>
      <c r="V18" s="105">
        <v>0</v>
      </c>
      <c r="W18" s="107">
        <v>0</v>
      </c>
      <c r="X18" s="107">
        <f t="shared" si="8"/>
        <v>0</v>
      </c>
      <c r="Y18" s="40">
        <f t="shared" si="9"/>
        <v>0</v>
      </c>
      <c r="Z18" s="77">
        <f t="shared" si="10"/>
        <v>27353698</v>
      </c>
      <c r="AA18" s="78">
        <f t="shared" si="11"/>
        <v>9027348</v>
      </c>
      <c r="AB18" s="78">
        <f t="shared" si="12"/>
        <v>36381046</v>
      </c>
      <c r="AC18" s="40">
        <f t="shared" si="13"/>
        <v>0.3237321510075767</v>
      </c>
      <c r="AD18" s="77">
        <v>14172875</v>
      </c>
      <c r="AE18" s="78">
        <v>9109800</v>
      </c>
      <c r="AF18" s="78">
        <f t="shared" si="14"/>
        <v>23282675</v>
      </c>
      <c r="AG18" s="40">
        <f t="shared" si="15"/>
        <v>0.4232112172546865</v>
      </c>
      <c r="AH18" s="40">
        <f t="shared" si="16"/>
        <v>-0.20369553756172776</v>
      </c>
      <c r="AI18" s="12">
        <v>96554962</v>
      </c>
      <c r="AJ18" s="12">
        <v>96554962</v>
      </c>
      <c r="AK18" s="12">
        <v>40863143</v>
      </c>
      <c r="AL18" s="12"/>
    </row>
    <row r="19" spans="1:38" s="13" customFormat="1" ht="12.75">
      <c r="A19" s="29" t="s">
        <v>97</v>
      </c>
      <c r="B19" s="60" t="s">
        <v>112</v>
      </c>
      <c r="C19" s="39" t="s">
        <v>113</v>
      </c>
      <c r="D19" s="77">
        <v>696535225</v>
      </c>
      <c r="E19" s="78">
        <v>36231400</v>
      </c>
      <c r="F19" s="79">
        <f t="shared" si="0"/>
        <v>732766625</v>
      </c>
      <c r="G19" s="77">
        <v>696535225</v>
      </c>
      <c r="H19" s="78">
        <v>36231400</v>
      </c>
      <c r="I19" s="80">
        <f t="shared" si="1"/>
        <v>732766625</v>
      </c>
      <c r="J19" s="77">
        <v>110427098</v>
      </c>
      <c r="K19" s="78">
        <v>12822584</v>
      </c>
      <c r="L19" s="78">
        <f t="shared" si="2"/>
        <v>123249682</v>
      </c>
      <c r="M19" s="40">
        <f t="shared" si="3"/>
        <v>0.16819772871069286</v>
      </c>
      <c r="N19" s="105">
        <v>143942240</v>
      </c>
      <c r="O19" s="106">
        <v>7027252</v>
      </c>
      <c r="P19" s="107">
        <f t="shared" si="4"/>
        <v>150969492</v>
      </c>
      <c r="Q19" s="40">
        <f t="shared" si="5"/>
        <v>0.20602670324948275</v>
      </c>
      <c r="R19" s="105">
        <v>0</v>
      </c>
      <c r="S19" s="107">
        <v>0</v>
      </c>
      <c r="T19" s="107">
        <f t="shared" si="6"/>
        <v>0</v>
      </c>
      <c r="U19" s="40">
        <f t="shared" si="7"/>
        <v>0</v>
      </c>
      <c r="V19" s="105">
        <v>0</v>
      </c>
      <c r="W19" s="107">
        <v>0</v>
      </c>
      <c r="X19" s="107">
        <f t="shared" si="8"/>
        <v>0</v>
      </c>
      <c r="Y19" s="40">
        <f t="shared" si="9"/>
        <v>0</v>
      </c>
      <c r="Z19" s="77">
        <f t="shared" si="10"/>
        <v>254369338</v>
      </c>
      <c r="AA19" s="78">
        <f t="shared" si="11"/>
        <v>19849836</v>
      </c>
      <c r="AB19" s="78">
        <f t="shared" si="12"/>
        <v>274219174</v>
      </c>
      <c r="AC19" s="40">
        <f t="shared" si="13"/>
        <v>0.3742244319601756</v>
      </c>
      <c r="AD19" s="77">
        <v>123424391</v>
      </c>
      <c r="AE19" s="78">
        <v>798022</v>
      </c>
      <c r="AF19" s="78">
        <f t="shared" si="14"/>
        <v>124222413</v>
      </c>
      <c r="AG19" s="40">
        <f t="shared" si="15"/>
        <v>0.33564722773917016</v>
      </c>
      <c r="AH19" s="40">
        <f t="shared" si="16"/>
        <v>0.21531604767651702</v>
      </c>
      <c r="AI19" s="12">
        <v>726488640</v>
      </c>
      <c r="AJ19" s="12">
        <v>731583200</v>
      </c>
      <c r="AK19" s="12">
        <v>243843898</v>
      </c>
      <c r="AL19" s="12"/>
    </row>
    <row r="20" spans="1:38" s="13" customFormat="1" ht="12.75">
      <c r="A20" s="29" t="s">
        <v>97</v>
      </c>
      <c r="B20" s="60" t="s">
        <v>114</v>
      </c>
      <c r="C20" s="39" t="s">
        <v>115</v>
      </c>
      <c r="D20" s="77">
        <v>92913493</v>
      </c>
      <c r="E20" s="78">
        <v>19884564</v>
      </c>
      <c r="F20" s="79">
        <f t="shared" si="0"/>
        <v>112798057</v>
      </c>
      <c r="G20" s="77">
        <v>92913493</v>
      </c>
      <c r="H20" s="78">
        <v>19884564</v>
      </c>
      <c r="I20" s="80">
        <f t="shared" si="1"/>
        <v>112798057</v>
      </c>
      <c r="J20" s="77">
        <v>23538430</v>
      </c>
      <c r="K20" s="78">
        <v>4316963</v>
      </c>
      <c r="L20" s="78">
        <f t="shared" si="2"/>
        <v>27855393</v>
      </c>
      <c r="M20" s="40">
        <f t="shared" si="3"/>
        <v>0.24694922714847828</v>
      </c>
      <c r="N20" s="105">
        <v>26334529</v>
      </c>
      <c r="O20" s="106">
        <v>7013187</v>
      </c>
      <c r="P20" s="107">
        <f t="shared" si="4"/>
        <v>33347716</v>
      </c>
      <c r="Q20" s="40">
        <f t="shared" si="5"/>
        <v>0.29564087260829325</v>
      </c>
      <c r="R20" s="105">
        <v>0</v>
      </c>
      <c r="S20" s="107">
        <v>0</v>
      </c>
      <c r="T20" s="107">
        <f t="shared" si="6"/>
        <v>0</v>
      </c>
      <c r="U20" s="40">
        <f t="shared" si="7"/>
        <v>0</v>
      </c>
      <c r="V20" s="105">
        <v>0</v>
      </c>
      <c r="W20" s="107">
        <v>0</v>
      </c>
      <c r="X20" s="107">
        <f t="shared" si="8"/>
        <v>0</v>
      </c>
      <c r="Y20" s="40">
        <f t="shared" si="9"/>
        <v>0</v>
      </c>
      <c r="Z20" s="77">
        <f t="shared" si="10"/>
        <v>49872959</v>
      </c>
      <c r="AA20" s="78">
        <f t="shared" si="11"/>
        <v>11330150</v>
      </c>
      <c r="AB20" s="78">
        <f t="shared" si="12"/>
        <v>61203109</v>
      </c>
      <c r="AC20" s="40">
        <f t="shared" si="13"/>
        <v>0.5425900997567715</v>
      </c>
      <c r="AD20" s="77">
        <v>26624311</v>
      </c>
      <c r="AE20" s="78">
        <v>3267485</v>
      </c>
      <c r="AF20" s="78">
        <f t="shared" si="14"/>
        <v>29891796</v>
      </c>
      <c r="AG20" s="40">
        <f t="shared" si="15"/>
        <v>0</v>
      </c>
      <c r="AH20" s="40">
        <f t="shared" si="16"/>
        <v>0.11561433110275465</v>
      </c>
      <c r="AI20" s="12">
        <v>0</v>
      </c>
      <c r="AJ20" s="12">
        <v>152386302</v>
      </c>
      <c r="AK20" s="12">
        <v>60383167</v>
      </c>
      <c r="AL20" s="12"/>
    </row>
    <row r="21" spans="1:38" s="13" customFormat="1" ht="12.75">
      <c r="A21" s="29" t="s">
        <v>116</v>
      </c>
      <c r="B21" s="60" t="s">
        <v>117</v>
      </c>
      <c r="C21" s="39" t="s">
        <v>118</v>
      </c>
      <c r="D21" s="77">
        <v>153708200</v>
      </c>
      <c r="E21" s="78">
        <v>13731000</v>
      </c>
      <c r="F21" s="79">
        <f t="shared" si="0"/>
        <v>167439200</v>
      </c>
      <c r="G21" s="77">
        <v>153708200</v>
      </c>
      <c r="H21" s="78">
        <v>13731000</v>
      </c>
      <c r="I21" s="80">
        <f t="shared" si="1"/>
        <v>167439200</v>
      </c>
      <c r="J21" s="77">
        <v>24070406</v>
      </c>
      <c r="K21" s="78">
        <v>16332</v>
      </c>
      <c r="L21" s="78">
        <f t="shared" si="2"/>
        <v>24086738</v>
      </c>
      <c r="M21" s="40">
        <f t="shared" si="3"/>
        <v>0.14385363761890885</v>
      </c>
      <c r="N21" s="105">
        <v>29848462</v>
      </c>
      <c r="O21" s="106">
        <v>7487</v>
      </c>
      <c r="P21" s="107">
        <f t="shared" si="4"/>
        <v>29855949</v>
      </c>
      <c r="Q21" s="40">
        <f t="shared" si="5"/>
        <v>0.17830919521832403</v>
      </c>
      <c r="R21" s="105">
        <v>0</v>
      </c>
      <c r="S21" s="107">
        <v>0</v>
      </c>
      <c r="T21" s="107">
        <f t="shared" si="6"/>
        <v>0</v>
      </c>
      <c r="U21" s="40">
        <f t="shared" si="7"/>
        <v>0</v>
      </c>
      <c r="V21" s="105">
        <v>0</v>
      </c>
      <c r="W21" s="107">
        <v>0</v>
      </c>
      <c r="X21" s="107">
        <f t="shared" si="8"/>
        <v>0</v>
      </c>
      <c r="Y21" s="40">
        <f t="shared" si="9"/>
        <v>0</v>
      </c>
      <c r="Z21" s="77">
        <f t="shared" si="10"/>
        <v>53918868</v>
      </c>
      <c r="AA21" s="78">
        <f t="shared" si="11"/>
        <v>23819</v>
      </c>
      <c r="AB21" s="78">
        <f t="shared" si="12"/>
        <v>53942687</v>
      </c>
      <c r="AC21" s="40">
        <f t="shared" si="13"/>
        <v>0.32216283283723285</v>
      </c>
      <c r="AD21" s="77">
        <v>30778501</v>
      </c>
      <c r="AE21" s="78">
        <v>1505468</v>
      </c>
      <c r="AF21" s="78">
        <f t="shared" si="14"/>
        <v>32283969</v>
      </c>
      <c r="AG21" s="40">
        <f t="shared" si="15"/>
        <v>0.36170103149380556</v>
      </c>
      <c r="AH21" s="40">
        <f t="shared" si="16"/>
        <v>-0.07520822486231482</v>
      </c>
      <c r="AI21" s="12">
        <v>163937000</v>
      </c>
      <c r="AJ21" s="12">
        <v>198948401</v>
      </c>
      <c r="AK21" s="12">
        <v>59296182</v>
      </c>
      <c r="AL21" s="12"/>
    </row>
    <row r="22" spans="1:38" s="57" customFormat="1" ht="12.75">
      <c r="A22" s="61"/>
      <c r="B22" s="62" t="s">
        <v>119</v>
      </c>
      <c r="C22" s="32"/>
      <c r="D22" s="81">
        <f>SUM(D12:D21)</f>
        <v>2244122563</v>
      </c>
      <c r="E22" s="82">
        <f>SUM(E12:E21)</f>
        <v>323276509</v>
      </c>
      <c r="F22" s="83">
        <f t="shared" si="0"/>
        <v>2567399072</v>
      </c>
      <c r="G22" s="81">
        <f>SUM(G12:G21)</f>
        <v>2244122563</v>
      </c>
      <c r="H22" s="82">
        <f>SUM(H12:H21)</f>
        <v>323276509</v>
      </c>
      <c r="I22" s="83">
        <f t="shared" si="1"/>
        <v>2567399072</v>
      </c>
      <c r="J22" s="81">
        <f>SUM(J12:J21)</f>
        <v>420550150</v>
      </c>
      <c r="K22" s="82">
        <f>SUM(K12:K21)</f>
        <v>45723871</v>
      </c>
      <c r="L22" s="82">
        <f t="shared" si="2"/>
        <v>466274021</v>
      </c>
      <c r="M22" s="44">
        <f t="shared" si="3"/>
        <v>0.1816133791139736</v>
      </c>
      <c r="N22" s="111">
        <f>SUM(N12:N21)</f>
        <v>465527288</v>
      </c>
      <c r="O22" s="112">
        <f>SUM(O12:O21)</f>
        <v>59319003</v>
      </c>
      <c r="P22" s="113">
        <f t="shared" si="4"/>
        <v>524846291</v>
      </c>
      <c r="Q22" s="44">
        <f t="shared" si="5"/>
        <v>0.20442723405331198</v>
      </c>
      <c r="R22" s="111">
        <f>SUM(R12:R21)</f>
        <v>0</v>
      </c>
      <c r="S22" s="113">
        <f>SUM(S12:S21)</f>
        <v>0</v>
      </c>
      <c r="T22" s="113">
        <f t="shared" si="6"/>
        <v>0</v>
      </c>
      <c r="U22" s="44">
        <f t="shared" si="7"/>
        <v>0</v>
      </c>
      <c r="V22" s="111">
        <f>SUM(V12:V21)</f>
        <v>0</v>
      </c>
      <c r="W22" s="113">
        <f>SUM(W12:W21)</f>
        <v>0</v>
      </c>
      <c r="X22" s="113">
        <f t="shared" si="8"/>
        <v>0</v>
      </c>
      <c r="Y22" s="44">
        <f t="shared" si="9"/>
        <v>0</v>
      </c>
      <c r="Z22" s="81">
        <f t="shared" si="10"/>
        <v>886077438</v>
      </c>
      <c r="AA22" s="82">
        <f t="shared" si="11"/>
        <v>105042874</v>
      </c>
      <c r="AB22" s="82">
        <f t="shared" si="12"/>
        <v>991120312</v>
      </c>
      <c r="AC22" s="44">
        <f t="shared" si="13"/>
        <v>0.3860406131672856</v>
      </c>
      <c r="AD22" s="81">
        <f>SUM(AD12:AD21)</f>
        <v>487958465</v>
      </c>
      <c r="AE22" s="82">
        <f>SUM(AE12:AE21)</f>
        <v>65008257</v>
      </c>
      <c r="AF22" s="82">
        <f t="shared" si="14"/>
        <v>552966722</v>
      </c>
      <c r="AG22" s="44">
        <f t="shared" si="15"/>
        <v>0.4359248035137531</v>
      </c>
      <c r="AH22" s="44">
        <f t="shared" si="16"/>
        <v>-0.05085374920626784</v>
      </c>
      <c r="AI22" s="63">
        <f>SUM(AI12:AI21)</f>
        <v>2311254005</v>
      </c>
      <c r="AJ22" s="63">
        <f>SUM(AJ12:AJ21)</f>
        <v>2357451237</v>
      </c>
      <c r="AK22" s="63">
        <f>SUM(AK12:AK21)</f>
        <v>1007532948</v>
      </c>
      <c r="AL22" s="63"/>
    </row>
    <row r="23" spans="1:38" s="13" customFormat="1" ht="12.75">
      <c r="A23" s="29" t="s">
        <v>97</v>
      </c>
      <c r="B23" s="60" t="s">
        <v>120</v>
      </c>
      <c r="C23" s="39" t="s">
        <v>121</v>
      </c>
      <c r="D23" s="77">
        <v>214592703</v>
      </c>
      <c r="E23" s="78">
        <v>0</v>
      </c>
      <c r="F23" s="79">
        <f t="shared" si="0"/>
        <v>214592703</v>
      </c>
      <c r="G23" s="77">
        <v>214592703</v>
      </c>
      <c r="H23" s="78">
        <v>0</v>
      </c>
      <c r="I23" s="80">
        <f t="shared" si="1"/>
        <v>214592703</v>
      </c>
      <c r="J23" s="77">
        <v>23154712</v>
      </c>
      <c r="K23" s="78">
        <v>11488165</v>
      </c>
      <c r="L23" s="78">
        <f t="shared" si="2"/>
        <v>34642877</v>
      </c>
      <c r="M23" s="40">
        <f t="shared" si="3"/>
        <v>0.16143548459800144</v>
      </c>
      <c r="N23" s="105">
        <v>10896357</v>
      </c>
      <c r="O23" s="106">
        <v>5383416</v>
      </c>
      <c r="P23" s="107">
        <f t="shared" si="4"/>
        <v>16279773</v>
      </c>
      <c r="Q23" s="40">
        <f t="shared" si="5"/>
        <v>0.07586359075779012</v>
      </c>
      <c r="R23" s="105">
        <v>0</v>
      </c>
      <c r="S23" s="107">
        <v>0</v>
      </c>
      <c r="T23" s="107">
        <f t="shared" si="6"/>
        <v>0</v>
      </c>
      <c r="U23" s="40">
        <f t="shared" si="7"/>
        <v>0</v>
      </c>
      <c r="V23" s="105">
        <v>0</v>
      </c>
      <c r="W23" s="107">
        <v>0</v>
      </c>
      <c r="X23" s="107">
        <f t="shared" si="8"/>
        <v>0</v>
      </c>
      <c r="Y23" s="40">
        <f t="shared" si="9"/>
        <v>0</v>
      </c>
      <c r="Z23" s="77">
        <f t="shared" si="10"/>
        <v>34051069</v>
      </c>
      <c r="AA23" s="78">
        <f t="shared" si="11"/>
        <v>16871581</v>
      </c>
      <c r="AB23" s="78">
        <f t="shared" si="12"/>
        <v>50922650</v>
      </c>
      <c r="AC23" s="40">
        <f t="shared" si="13"/>
        <v>0.23729907535579156</v>
      </c>
      <c r="AD23" s="77">
        <v>36532614</v>
      </c>
      <c r="AE23" s="78">
        <v>11092623</v>
      </c>
      <c r="AF23" s="78">
        <f t="shared" si="14"/>
        <v>47625237</v>
      </c>
      <c r="AG23" s="40">
        <f t="shared" si="15"/>
        <v>0.2911617735937393</v>
      </c>
      <c r="AH23" s="40">
        <f t="shared" si="16"/>
        <v>-0.658169197142263</v>
      </c>
      <c r="AI23" s="12">
        <v>253870833</v>
      </c>
      <c r="AJ23" s="12">
        <v>253870833</v>
      </c>
      <c r="AK23" s="12">
        <v>73917482</v>
      </c>
      <c r="AL23" s="12"/>
    </row>
    <row r="24" spans="1:38" s="13" customFormat="1" ht="12.75">
      <c r="A24" s="29" t="s">
        <v>97</v>
      </c>
      <c r="B24" s="60" t="s">
        <v>122</v>
      </c>
      <c r="C24" s="39" t="s">
        <v>123</v>
      </c>
      <c r="D24" s="77">
        <v>252082990</v>
      </c>
      <c r="E24" s="78">
        <v>84082175</v>
      </c>
      <c r="F24" s="79">
        <f t="shared" si="0"/>
        <v>336165165</v>
      </c>
      <c r="G24" s="77">
        <v>262468598</v>
      </c>
      <c r="H24" s="78">
        <v>94892361</v>
      </c>
      <c r="I24" s="80">
        <f t="shared" si="1"/>
        <v>357360959</v>
      </c>
      <c r="J24" s="77">
        <v>14753645</v>
      </c>
      <c r="K24" s="78">
        <v>0</v>
      </c>
      <c r="L24" s="78">
        <f t="shared" si="2"/>
        <v>14753645</v>
      </c>
      <c r="M24" s="40">
        <f t="shared" si="3"/>
        <v>0.0438880840018031</v>
      </c>
      <c r="N24" s="105">
        <v>62720541</v>
      </c>
      <c r="O24" s="106">
        <v>22880002</v>
      </c>
      <c r="P24" s="107">
        <f t="shared" si="4"/>
        <v>85600543</v>
      </c>
      <c r="Q24" s="40">
        <f t="shared" si="5"/>
        <v>0.25463835016932823</v>
      </c>
      <c r="R24" s="105">
        <v>0</v>
      </c>
      <c r="S24" s="107">
        <v>0</v>
      </c>
      <c r="T24" s="107">
        <f t="shared" si="6"/>
        <v>0</v>
      </c>
      <c r="U24" s="40">
        <f t="shared" si="7"/>
        <v>0</v>
      </c>
      <c r="V24" s="105">
        <v>0</v>
      </c>
      <c r="W24" s="107">
        <v>0</v>
      </c>
      <c r="X24" s="107">
        <f t="shared" si="8"/>
        <v>0</v>
      </c>
      <c r="Y24" s="40">
        <f t="shared" si="9"/>
        <v>0</v>
      </c>
      <c r="Z24" s="77">
        <f t="shared" si="10"/>
        <v>77474186</v>
      </c>
      <c r="AA24" s="78">
        <f t="shared" si="11"/>
        <v>22880002</v>
      </c>
      <c r="AB24" s="78">
        <f t="shared" si="12"/>
        <v>100354188</v>
      </c>
      <c r="AC24" s="40">
        <f t="shared" si="13"/>
        <v>0.29852643417113134</v>
      </c>
      <c r="AD24" s="77">
        <v>43878653</v>
      </c>
      <c r="AE24" s="78">
        <v>5197757</v>
      </c>
      <c r="AF24" s="78">
        <f t="shared" si="14"/>
        <v>49076410</v>
      </c>
      <c r="AG24" s="40">
        <f t="shared" si="15"/>
        <v>0.31106052247325555</v>
      </c>
      <c r="AH24" s="40">
        <f t="shared" si="16"/>
        <v>0.7442299263536187</v>
      </c>
      <c r="AI24" s="12">
        <v>319377381</v>
      </c>
      <c r="AJ24" s="12">
        <v>340301645</v>
      </c>
      <c r="AK24" s="12">
        <v>99345695</v>
      </c>
      <c r="AL24" s="12"/>
    </row>
    <row r="25" spans="1:38" s="13" customFormat="1" ht="12.75">
      <c r="A25" s="29" t="s">
        <v>97</v>
      </c>
      <c r="B25" s="60" t="s">
        <v>124</v>
      </c>
      <c r="C25" s="39" t="s">
        <v>125</v>
      </c>
      <c r="D25" s="77">
        <v>98451053</v>
      </c>
      <c r="E25" s="78">
        <v>12214950</v>
      </c>
      <c r="F25" s="79">
        <f t="shared" si="0"/>
        <v>110666003</v>
      </c>
      <c r="G25" s="77">
        <v>98451053</v>
      </c>
      <c r="H25" s="78">
        <v>12214950</v>
      </c>
      <c r="I25" s="80">
        <f t="shared" si="1"/>
        <v>110666003</v>
      </c>
      <c r="J25" s="77">
        <v>16484793</v>
      </c>
      <c r="K25" s="78">
        <v>3398299</v>
      </c>
      <c r="L25" s="78">
        <f t="shared" si="2"/>
        <v>19883092</v>
      </c>
      <c r="M25" s="40">
        <f t="shared" si="3"/>
        <v>0.17966757144016487</v>
      </c>
      <c r="N25" s="105">
        <v>16086877</v>
      </c>
      <c r="O25" s="106">
        <v>1958503</v>
      </c>
      <c r="P25" s="107">
        <f t="shared" si="4"/>
        <v>18045380</v>
      </c>
      <c r="Q25" s="40">
        <f t="shared" si="5"/>
        <v>0.16306164052929606</v>
      </c>
      <c r="R25" s="105">
        <v>0</v>
      </c>
      <c r="S25" s="107">
        <v>0</v>
      </c>
      <c r="T25" s="107">
        <f t="shared" si="6"/>
        <v>0</v>
      </c>
      <c r="U25" s="40">
        <f t="shared" si="7"/>
        <v>0</v>
      </c>
      <c r="V25" s="105">
        <v>0</v>
      </c>
      <c r="W25" s="107">
        <v>0</v>
      </c>
      <c r="X25" s="107">
        <f t="shared" si="8"/>
        <v>0</v>
      </c>
      <c r="Y25" s="40">
        <f t="shared" si="9"/>
        <v>0</v>
      </c>
      <c r="Z25" s="77">
        <f t="shared" si="10"/>
        <v>32571670</v>
      </c>
      <c r="AA25" s="78">
        <f t="shared" si="11"/>
        <v>5356802</v>
      </c>
      <c r="AB25" s="78">
        <f t="shared" si="12"/>
        <v>37928472</v>
      </c>
      <c r="AC25" s="40">
        <f t="shared" si="13"/>
        <v>0.34272921196946093</v>
      </c>
      <c r="AD25" s="77">
        <v>17801615</v>
      </c>
      <c r="AE25" s="78">
        <v>5946940</v>
      </c>
      <c r="AF25" s="78">
        <f t="shared" si="14"/>
        <v>23748555</v>
      </c>
      <c r="AG25" s="40">
        <f t="shared" si="15"/>
        <v>0.3124485716762153</v>
      </c>
      <c r="AH25" s="40">
        <f t="shared" si="16"/>
        <v>-0.2401482953383901</v>
      </c>
      <c r="AI25" s="12">
        <v>127925616</v>
      </c>
      <c r="AJ25" s="12">
        <v>127925616</v>
      </c>
      <c r="AK25" s="12">
        <v>39970176</v>
      </c>
      <c r="AL25" s="12"/>
    </row>
    <row r="26" spans="1:38" s="13" customFormat="1" ht="12.75">
      <c r="A26" s="29" t="s">
        <v>97</v>
      </c>
      <c r="B26" s="60" t="s">
        <v>126</v>
      </c>
      <c r="C26" s="39" t="s">
        <v>127</v>
      </c>
      <c r="D26" s="77">
        <v>214090476</v>
      </c>
      <c r="E26" s="78">
        <v>43995264</v>
      </c>
      <c r="F26" s="79">
        <f t="shared" si="0"/>
        <v>258085740</v>
      </c>
      <c r="G26" s="77">
        <v>214090476</v>
      </c>
      <c r="H26" s="78">
        <v>43995264</v>
      </c>
      <c r="I26" s="80">
        <f t="shared" si="1"/>
        <v>258085740</v>
      </c>
      <c r="J26" s="77">
        <v>43362757</v>
      </c>
      <c r="K26" s="78">
        <v>1367839</v>
      </c>
      <c r="L26" s="78">
        <f t="shared" si="2"/>
        <v>44730596</v>
      </c>
      <c r="M26" s="40">
        <f t="shared" si="3"/>
        <v>0.17331680549262427</v>
      </c>
      <c r="N26" s="105">
        <v>46482660</v>
      </c>
      <c r="O26" s="106">
        <v>7914078</v>
      </c>
      <c r="P26" s="107">
        <f t="shared" si="4"/>
        <v>54396738</v>
      </c>
      <c r="Q26" s="40">
        <f t="shared" si="5"/>
        <v>0.21077002549617813</v>
      </c>
      <c r="R26" s="105">
        <v>0</v>
      </c>
      <c r="S26" s="107">
        <v>0</v>
      </c>
      <c r="T26" s="107">
        <f t="shared" si="6"/>
        <v>0</v>
      </c>
      <c r="U26" s="40">
        <f t="shared" si="7"/>
        <v>0</v>
      </c>
      <c r="V26" s="105">
        <v>0</v>
      </c>
      <c r="W26" s="107">
        <v>0</v>
      </c>
      <c r="X26" s="107">
        <f t="shared" si="8"/>
        <v>0</v>
      </c>
      <c r="Y26" s="40">
        <f t="shared" si="9"/>
        <v>0</v>
      </c>
      <c r="Z26" s="77">
        <f t="shared" si="10"/>
        <v>89845417</v>
      </c>
      <c r="AA26" s="78">
        <f t="shared" si="11"/>
        <v>9281917</v>
      </c>
      <c r="AB26" s="78">
        <f t="shared" si="12"/>
        <v>99127334</v>
      </c>
      <c r="AC26" s="40">
        <f t="shared" si="13"/>
        <v>0.3840868309888024</v>
      </c>
      <c r="AD26" s="77">
        <v>44191354</v>
      </c>
      <c r="AE26" s="78">
        <v>5595958</v>
      </c>
      <c r="AF26" s="78">
        <f t="shared" si="14"/>
        <v>49787312</v>
      </c>
      <c r="AG26" s="40">
        <f t="shared" si="15"/>
        <v>2.008536247892218</v>
      </c>
      <c r="AH26" s="40">
        <f t="shared" si="16"/>
        <v>0.09258234306764734</v>
      </c>
      <c r="AI26" s="12">
        <v>42969933</v>
      </c>
      <c r="AJ26" s="12">
        <v>232277751</v>
      </c>
      <c r="AK26" s="12">
        <v>86306668</v>
      </c>
      <c r="AL26" s="12"/>
    </row>
    <row r="27" spans="1:38" s="13" customFormat="1" ht="12.75">
      <c r="A27" s="29" t="s">
        <v>97</v>
      </c>
      <c r="B27" s="60" t="s">
        <v>128</v>
      </c>
      <c r="C27" s="39" t="s">
        <v>129</v>
      </c>
      <c r="D27" s="77">
        <v>106159636</v>
      </c>
      <c r="E27" s="78">
        <v>0</v>
      </c>
      <c r="F27" s="79">
        <f t="shared" si="0"/>
        <v>106159636</v>
      </c>
      <c r="G27" s="77">
        <v>106159636</v>
      </c>
      <c r="H27" s="78">
        <v>0</v>
      </c>
      <c r="I27" s="80">
        <f t="shared" si="1"/>
        <v>106159636</v>
      </c>
      <c r="J27" s="77">
        <v>17214903</v>
      </c>
      <c r="K27" s="78">
        <v>199574</v>
      </c>
      <c r="L27" s="78">
        <f t="shared" si="2"/>
        <v>17414477</v>
      </c>
      <c r="M27" s="40">
        <f t="shared" si="3"/>
        <v>0.16404047391420973</v>
      </c>
      <c r="N27" s="105">
        <v>17864818</v>
      </c>
      <c r="O27" s="106">
        <v>4729773</v>
      </c>
      <c r="P27" s="107">
        <f t="shared" si="4"/>
        <v>22594591</v>
      </c>
      <c r="Q27" s="40">
        <f t="shared" si="5"/>
        <v>0.212835987870192</v>
      </c>
      <c r="R27" s="105">
        <v>0</v>
      </c>
      <c r="S27" s="107">
        <v>0</v>
      </c>
      <c r="T27" s="107">
        <f t="shared" si="6"/>
        <v>0</v>
      </c>
      <c r="U27" s="40">
        <f t="shared" si="7"/>
        <v>0</v>
      </c>
      <c r="V27" s="105">
        <v>0</v>
      </c>
      <c r="W27" s="107">
        <v>0</v>
      </c>
      <c r="X27" s="107">
        <f t="shared" si="8"/>
        <v>0</v>
      </c>
      <c r="Y27" s="40">
        <f t="shared" si="9"/>
        <v>0</v>
      </c>
      <c r="Z27" s="77">
        <f t="shared" si="10"/>
        <v>35079721</v>
      </c>
      <c r="AA27" s="78">
        <f t="shared" si="11"/>
        <v>4929347</v>
      </c>
      <c r="AB27" s="78">
        <f t="shared" si="12"/>
        <v>40009068</v>
      </c>
      <c r="AC27" s="40">
        <f t="shared" si="13"/>
        <v>0.37687646178440176</v>
      </c>
      <c r="AD27" s="77">
        <v>19204189</v>
      </c>
      <c r="AE27" s="78">
        <v>1895074</v>
      </c>
      <c r="AF27" s="78">
        <f t="shared" si="14"/>
        <v>21099263</v>
      </c>
      <c r="AG27" s="40">
        <f t="shared" si="15"/>
        <v>0.2827093375275105</v>
      </c>
      <c r="AH27" s="40">
        <f t="shared" si="16"/>
        <v>0.07087110104272365</v>
      </c>
      <c r="AI27" s="12">
        <v>169438719</v>
      </c>
      <c r="AJ27" s="12">
        <v>169438719</v>
      </c>
      <c r="AK27" s="12">
        <v>47901908</v>
      </c>
      <c r="AL27" s="12"/>
    </row>
    <row r="28" spans="1:38" s="13" customFormat="1" ht="12.75">
      <c r="A28" s="29" t="s">
        <v>97</v>
      </c>
      <c r="B28" s="60" t="s">
        <v>130</v>
      </c>
      <c r="C28" s="39" t="s">
        <v>131</v>
      </c>
      <c r="D28" s="77">
        <v>208547582</v>
      </c>
      <c r="E28" s="78">
        <v>84043200</v>
      </c>
      <c r="F28" s="79">
        <f t="shared" si="0"/>
        <v>292590782</v>
      </c>
      <c r="G28" s="77">
        <v>208547582</v>
      </c>
      <c r="H28" s="78">
        <v>84043200</v>
      </c>
      <c r="I28" s="80">
        <f t="shared" si="1"/>
        <v>292590782</v>
      </c>
      <c r="J28" s="77">
        <v>31011116</v>
      </c>
      <c r="K28" s="78">
        <v>5993062</v>
      </c>
      <c r="L28" s="78">
        <f t="shared" si="2"/>
        <v>37004178</v>
      </c>
      <c r="M28" s="40">
        <f t="shared" si="3"/>
        <v>0.126470758056896</v>
      </c>
      <c r="N28" s="105">
        <v>36318663</v>
      </c>
      <c r="O28" s="106">
        <v>4049685</v>
      </c>
      <c r="P28" s="107">
        <f t="shared" si="4"/>
        <v>40368348</v>
      </c>
      <c r="Q28" s="40">
        <f t="shared" si="5"/>
        <v>0.13796862540939517</v>
      </c>
      <c r="R28" s="105">
        <v>0</v>
      </c>
      <c r="S28" s="107">
        <v>0</v>
      </c>
      <c r="T28" s="107">
        <f t="shared" si="6"/>
        <v>0</v>
      </c>
      <c r="U28" s="40">
        <f t="shared" si="7"/>
        <v>0</v>
      </c>
      <c r="V28" s="105">
        <v>0</v>
      </c>
      <c r="W28" s="107">
        <v>0</v>
      </c>
      <c r="X28" s="107">
        <f t="shared" si="8"/>
        <v>0</v>
      </c>
      <c r="Y28" s="40">
        <f t="shared" si="9"/>
        <v>0</v>
      </c>
      <c r="Z28" s="77">
        <f t="shared" si="10"/>
        <v>67329779</v>
      </c>
      <c r="AA28" s="78">
        <f t="shared" si="11"/>
        <v>10042747</v>
      </c>
      <c r="AB28" s="78">
        <f t="shared" si="12"/>
        <v>77372526</v>
      </c>
      <c r="AC28" s="40">
        <f t="shared" si="13"/>
        <v>0.26443938346629114</v>
      </c>
      <c r="AD28" s="77">
        <v>42684730</v>
      </c>
      <c r="AE28" s="78">
        <v>12862097</v>
      </c>
      <c r="AF28" s="78">
        <f t="shared" si="14"/>
        <v>55546827</v>
      </c>
      <c r="AG28" s="40">
        <f t="shared" si="15"/>
        <v>0.3617616430859711</v>
      </c>
      <c r="AH28" s="40">
        <f t="shared" si="16"/>
        <v>-0.27325555427315407</v>
      </c>
      <c r="AI28" s="12">
        <v>305393734</v>
      </c>
      <c r="AJ28" s="12">
        <v>305393734</v>
      </c>
      <c r="AK28" s="12">
        <v>110479739</v>
      </c>
      <c r="AL28" s="12"/>
    </row>
    <row r="29" spans="1:38" s="13" customFormat="1" ht="12.75">
      <c r="A29" s="29" t="s">
        <v>97</v>
      </c>
      <c r="B29" s="60" t="s">
        <v>132</v>
      </c>
      <c r="C29" s="39" t="s">
        <v>133</v>
      </c>
      <c r="D29" s="77">
        <v>83237044</v>
      </c>
      <c r="E29" s="78">
        <v>9144000</v>
      </c>
      <c r="F29" s="79">
        <f t="shared" si="0"/>
        <v>92381044</v>
      </c>
      <c r="G29" s="77">
        <v>83237044</v>
      </c>
      <c r="H29" s="78">
        <v>9144000</v>
      </c>
      <c r="I29" s="80">
        <f t="shared" si="1"/>
        <v>92381044</v>
      </c>
      <c r="J29" s="77">
        <v>11680546</v>
      </c>
      <c r="K29" s="78">
        <v>662216</v>
      </c>
      <c r="L29" s="78">
        <f t="shared" si="2"/>
        <v>12342762</v>
      </c>
      <c r="M29" s="40">
        <f t="shared" si="3"/>
        <v>0.13360708502060228</v>
      </c>
      <c r="N29" s="105">
        <v>7469067</v>
      </c>
      <c r="O29" s="106">
        <v>1574553</v>
      </c>
      <c r="P29" s="107">
        <f t="shared" si="4"/>
        <v>9043620</v>
      </c>
      <c r="Q29" s="40">
        <f t="shared" si="5"/>
        <v>0.09789475858272396</v>
      </c>
      <c r="R29" s="105">
        <v>0</v>
      </c>
      <c r="S29" s="107">
        <v>0</v>
      </c>
      <c r="T29" s="107">
        <f t="shared" si="6"/>
        <v>0</v>
      </c>
      <c r="U29" s="40">
        <f t="shared" si="7"/>
        <v>0</v>
      </c>
      <c r="V29" s="105">
        <v>0</v>
      </c>
      <c r="W29" s="107">
        <v>0</v>
      </c>
      <c r="X29" s="107">
        <f t="shared" si="8"/>
        <v>0</v>
      </c>
      <c r="Y29" s="40">
        <f t="shared" si="9"/>
        <v>0</v>
      </c>
      <c r="Z29" s="77">
        <f t="shared" si="10"/>
        <v>19149613</v>
      </c>
      <c r="AA29" s="78">
        <f t="shared" si="11"/>
        <v>2236769</v>
      </c>
      <c r="AB29" s="78">
        <f t="shared" si="12"/>
        <v>21386382</v>
      </c>
      <c r="AC29" s="40">
        <f t="shared" si="13"/>
        <v>0.23150184360332624</v>
      </c>
      <c r="AD29" s="77">
        <v>9302864</v>
      </c>
      <c r="AE29" s="78">
        <v>3806151</v>
      </c>
      <c r="AF29" s="78">
        <f t="shared" si="14"/>
        <v>13109015</v>
      </c>
      <c r="AG29" s="40">
        <f t="shared" si="15"/>
        <v>0.331990892755568</v>
      </c>
      <c r="AH29" s="40">
        <f t="shared" si="16"/>
        <v>-0.31012208011051934</v>
      </c>
      <c r="AI29" s="12">
        <v>88643278</v>
      </c>
      <c r="AJ29" s="12">
        <v>97818276</v>
      </c>
      <c r="AK29" s="12">
        <v>29428761</v>
      </c>
      <c r="AL29" s="12"/>
    </row>
    <row r="30" spans="1:38" s="13" customFormat="1" ht="12.75">
      <c r="A30" s="29" t="s">
        <v>116</v>
      </c>
      <c r="B30" s="60" t="s">
        <v>134</v>
      </c>
      <c r="C30" s="39" t="s">
        <v>135</v>
      </c>
      <c r="D30" s="77">
        <v>1357686998</v>
      </c>
      <c r="E30" s="78">
        <v>513039813</v>
      </c>
      <c r="F30" s="79">
        <f t="shared" si="0"/>
        <v>1870726811</v>
      </c>
      <c r="G30" s="77">
        <v>1357686998</v>
      </c>
      <c r="H30" s="78">
        <v>513039813</v>
      </c>
      <c r="I30" s="80">
        <f t="shared" si="1"/>
        <v>1870726811</v>
      </c>
      <c r="J30" s="77">
        <v>282281462</v>
      </c>
      <c r="K30" s="78">
        <v>121969009</v>
      </c>
      <c r="L30" s="78">
        <f t="shared" si="2"/>
        <v>404250471</v>
      </c>
      <c r="M30" s="40">
        <f t="shared" si="3"/>
        <v>0.21609273391656117</v>
      </c>
      <c r="N30" s="105">
        <v>329866663</v>
      </c>
      <c r="O30" s="106">
        <v>128228626</v>
      </c>
      <c r="P30" s="107">
        <f t="shared" si="4"/>
        <v>458095289</v>
      </c>
      <c r="Q30" s="40">
        <f t="shared" si="5"/>
        <v>0.24487556724283244</v>
      </c>
      <c r="R30" s="105">
        <v>0</v>
      </c>
      <c r="S30" s="107">
        <v>0</v>
      </c>
      <c r="T30" s="107">
        <f t="shared" si="6"/>
        <v>0</v>
      </c>
      <c r="U30" s="40">
        <f t="shared" si="7"/>
        <v>0</v>
      </c>
      <c r="V30" s="105">
        <v>0</v>
      </c>
      <c r="W30" s="107">
        <v>0</v>
      </c>
      <c r="X30" s="107">
        <f t="shared" si="8"/>
        <v>0</v>
      </c>
      <c r="Y30" s="40">
        <f t="shared" si="9"/>
        <v>0</v>
      </c>
      <c r="Z30" s="77">
        <f t="shared" si="10"/>
        <v>612148125</v>
      </c>
      <c r="AA30" s="78">
        <f t="shared" si="11"/>
        <v>250197635</v>
      </c>
      <c r="AB30" s="78">
        <f t="shared" si="12"/>
        <v>862345760</v>
      </c>
      <c r="AC30" s="40">
        <f t="shared" si="13"/>
        <v>0.4609683011593936</v>
      </c>
      <c r="AD30" s="77">
        <v>263661249</v>
      </c>
      <c r="AE30" s="78">
        <v>93864817</v>
      </c>
      <c r="AF30" s="78">
        <f t="shared" si="14"/>
        <v>357526066</v>
      </c>
      <c r="AG30" s="40">
        <f t="shared" si="15"/>
        <v>0.35931915579771984</v>
      </c>
      <c r="AH30" s="40">
        <f t="shared" si="16"/>
        <v>0.28129200235710927</v>
      </c>
      <c r="AI30" s="12">
        <v>1761626751</v>
      </c>
      <c r="AJ30" s="12">
        <v>1889893037</v>
      </c>
      <c r="AK30" s="12">
        <v>632986237</v>
      </c>
      <c r="AL30" s="12"/>
    </row>
    <row r="31" spans="1:38" s="57" customFormat="1" ht="12.75">
      <c r="A31" s="61"/>
      <c r="B31" s="62" t="s">
        <v>136</v>
      </c>
      <c r="C31" s="32"/>
      <c r="D31" s="81">
        <f>SUM(D23:D30)</f>
        <v>2534848482</v>
      </c>
      <c r="E31" s="82">
        <f>SUM(E23:E30)</f>
        <v>746519402</v>
      </c>
      <c r="F31" s="83">
        <f t="shared" si="0"/>
        <v>3281367884</v>
      </c>
      <c r="G31" s="81">
        <f>SUM(G23:G30)</f>
        <v>2545234090</v>
      </c>
      <c r="H31" s="82">
        <f>SUM(H23:H30)</f>
        <v>757329588</v>
      </c>
      <c r="I31" s="83">
        <f t="shared" si="1"/>
        <v>3302563678</v>
      </c>
      <c r="J31" s="81">
        <f>SUM(J23:J30)</f>
        <v>439943934</v>
      </c>
      <c r="K31" s="82">
        <f>SUM(K23:K30)</f>
        <v>145078164</v>
      </c>
      <c r="L31" s="82">
        <f t="shared" si="2"/>
        <v>585022098</v>
      </c>
      <c r="M31" s="44">
        <f t="shared" si="3"/>
        <v>0.17828604371139753</v>
      </c>
      <c r="N31" s="111">
        <f>SUM(N23:N30)</f>
        <v>527705646</v>
      </c>
      <c r="O31" s="112">
        <f>SUM(O23:O30)</f>
        <v>176718636</v>
      </c>
      <c r="P31" s="113">
        <f t="shared" si="4"/>
        <v>704424282</v>
      </c>
      <c r="Q31" s="44">
        <f t="shared" si="5"/>
        <v>0.21467397344710526</v>
      </c>
      <c r="R31" s="111">
        <f>SUM(R23:R30)</f>
        <v>0</v>
      </c>
      <c r="S31" s="113">
        <f>SUM(S23:S30)</f>
        <v>0</v>
      </c>
      <c r="T31" s="113">
        <f t="shared" si="6"/>
        <v>0</v>
      </c>
      <c r="U31" s="44">
        <f t="shared" si="7"/>
        <v>0</v>
      </c>
      <c r="V31" s="111">
        <f>SUM(V23:V30)</f>
        <v>0</v>
      </c>
      <c r="W31" s="113">
        <f>SUM(W23:W30)</f>
        <v>0</v>
      </c>
      <c r="X31" s="113">
        <f t="shared" si="8"/>
        <v>0</v>
      </c>
      <c r="Y31" s="44">
        <f t="shared" si="9"/>
        <v>0</v>
      </c>
      <c r="Z31" s="81">
        <f t="shared" si="10"/>
        <v>967649580</v>
      </c>
      <c r="AA31" s="82">
        <f t="shared" si="11"/>
        <v>321796800</v>
      </c>
      <c r="AB31" s="82">
        <f t="shared" si="12"/>
        <v>1289446380</v>
      </c>
      <c r="AC31" s="44">
        <f t="shared" si="13"/>
        <v>0.3929600171585028</v>
      </c>
      <c r="AD31" s="81">
        <f>SUM(AD23:AD30)</f>
        <v>477257268</v>
      </c>
      <c r="AE31" s="82">
        <f>SUM(AE23:AE30)</f>
        <v>140261417</v>
      </c>
      <c r="AF31" s="82">
        <f t="shared" si="14"/>
        <v>617518685</v>
      </c>
      <c r="AG31" s="44">
        <f t="shared" si="15"/>
        <v>0.3650201308627813</v>
      </c>
      <c r="AH31" s="44">
        <f t="shared" si="16"/>
        <v>0.14073355043499625</v>
      </c>
      <c r="AI31" s="63">
        <f>SUM(AI23:AI30)</f>
        <v>3069246245</v>
      </c>
      <c r="AJ31" s="63">
        <f>SUM(AJ23:AJ30)</f>
        <v>3416919611</v>
      </c>
      <c r="AK31" s="63">
        <f>SUM(AK23:AK30)</f>
        <v>1120336666</v>
      </c>
      <c r="AL31" s="63"/>
    </row>
    <row r="32" spans="1:38" s="13" customFormat="1" ht="12.75">
      <c r="A32" s="29" t="s">
        <v>97</v>
      </c>
      <c r="B32" s="60" t="s">
        <v>137</v>
      </c>
      <c r="C32" s="39" t="s">
        <v>138</v>
      </c>
      <c r="D32" s="77">
        <v>232178521</v>
      </c>
      <c r="E32" s="78">
        <v>15950000</v>
      </c>
      <c r="F32" s="79">
        <f t="shared" si="0"/>
        <v>248128521</v>
      </c>
      <c r="G32" s="77">
        <v>232178521</v>
      </c>
      <c r="H32" s="78">
        <v>15950000</v>
      </c>
      <c r="I32" s="80">
        <f t="shared" si="1"/>
        <v>248128521</v>
      </c>
      <c r="J32" s="77">
        <v>45092232</v>
      </c>
      <c r="K32" s="78">
        <v>3153869</v>
      </c>
      <c r="L32" s="78">
        <f t="shared" si="2"/>
        <v>48246101</v>
      </c>
      <c r="M32" s="40">
        <f t="shared" si="3"/>
        <v>0.19443996524688106</v>
      </c>
      <c r="N32" s="105">
        <v>14930608</v>
      </c>
      <c r="O32" s="106">
        <v>1612612</v>
      </c>
      <c r="P32" s="107">
        <f t="shared" si="4"/>
        <v>16543220</v>
      </c>
      <c r="Q32" s="40">
        <f t="shared" si="5"/>
        <v>0.06667198084818311</v>
      </c>
      <c r="R32" s="105">
        <v>0</v>
      </c>
      <c r="S32" s="107">
        <v>0</v>
      </c>
      <c r="T32" s="107">
        <f t="shared" si="6"/>
        <v>0</v>
      </c>
      <c r="U32" s="40">
        <f t="shared" si="7"/>
        <v>0</v>
      </c>
      <c r="V32" s="105">
        <v>0</v>
      </c>
      <c r="W32" s="107">
        <v>0</v>
      </c>
      <c r="X32" s="107">
        <f t="shared" si="8"/>
        <v>0</v>
      </c>
      <c r="Y32" s="40">
        <f t="shared" si="9"/>
        <v>0</v>
      </c>
      <c r="Z32" s="77">
        <f t="shared" si="10"/>
        <v>60022840</v>
      </c>
      <c r="AA32" s="78">
        <f t="shared" si="11"/>
        <v>4766481</v>
      </c>
      <c r="AB32" s="78">
        <f t="shared" si="12"/>
        <v>64789321</v>
      </c>
      <c r="AC32" s="40">
        <f t="shared" si="13"/>
        <v>0.26111194609506416</v>
      </c>
      <c r="AD32" s="77">
        <v>46259841</v>
      </c>
      <c r="AE32" s="78">
        <v>2506291</v>
      </c>
      <c r="AF32" s="78">
        <f t="shared" si="14"/>
        <v>48766132</v>
      </c>
      <c r="AG32" s="40">
        <f t="shared" si="15"/>
        <v>0.44825549311776297</v>
      </c>
      <c r="AH32" s="40">
        <f t="shared" si="16"/>
        <v>-0.6607641549262099</v>
      </c>
      <c r="AI32" s="12">
        <v>244865586</v>
      </c>
      <c r="AJ32" s="12">
        <v>244865586</v>
      </c>
      <c r="AK32" s="12">
        <v>109762344</v>
      </c>
      <c r="AL32" s="12"/>
    </row>
    <row r="33" spans="1:38" s="13" customFormat="1" ht="12.75">
      <c r="A33" s="29" t="s">
        <v>97</v>
      </c>
      <c r="B33" s="60" t="s">
        <v>139</v>
      </c>
      <c r="C33" s="39" t="s">
        <v>140</v>
      </c>
      <c r="D33" s="77">
        <v>103357971</v>
      </c>
      <c r="E33" s="78">
        <v>13949550</v>
      </c>
      <c r="F33" s="79">
        <f t="shared" si="0"/>
        <v>117307521</v>
      </c>
      <c r="G33" s="77">
        <v>103357971</v>
      </c>
      <c r="H33" s="78">
        <v>13949550</v>
      </c>
      <c r="I33" s="80">
        <f t="shared" si="1"/>
        <v>117307521</v>
      </c>
      <c r="J33" s="77">
        <v>16219279</v>
      </c>
      <c r="K33" s="78">
        <v>2610727</v>
      </c>
      <c r="L33" s="78">
        <f t="shared" si="2"/>
        <v>18830006</v>
      </c>
      <c r="M33" s="40">
        <f t="shared" si="3"/>
        <v>0.16051831834379998</v>
      </c>
      <c r="N33" s="105">
        <v>14929896</v>
      </c>
      <c r="O33" s="106">
        <v>2725649</v>
      </c>
      <c r="P33" s="107">
        <f t="shared" si="4"/>
        <v>17655545</v>
      </c>
      <c r="Q33" s="40">
        <f t="shared" si="5"/>
        <v>0.15050650503474539</v>
      </c>
      <c r="R33" s="105">
        <v>0</v>
      </c>
      <c r="S33" s="107">
        <v>0</v>
      </c>
      <c r="T33" s="107">
        <f t="shared" si="6"/>
        <v>0</v>
      </c>
      <c r="U33" s="40">
        <f t="shared" si="7"/>
        <v>0</v>
      </c>
      <c r="V33" s="105">
        <v>0</v>
      </c>
      <c r="W33" s="107">
        <v>0</v>
      </c>
      <c r="X33" s="107">
        <f t="shared" si="8"/>
        <v>0</v>
      </c>
      <c r="Y33" s="40">
        <f t="shared" si="9"/>
        <v>0</v>
      </c>
      <c r="Z33" s="77">
        <f t="shared" si="10"/>
        <v>31149175</v>
      </c>
      <c r="AA33" s="78">
        <f t="shared" si="11"/>
        <v>5336376</v>
      </c>
      <c r="AB33" s="78">
        <f t="shared" si="12"/>
        <v>36485551</v>
      </c>
      <c r="AC33" s="40">
        <f t="shared" si="13"/>
        <v>0.31102482337854537</v>
      </c>
      <c r="AD33" s="77">
        <v>17344227</v>
      </c>
      <c r="AE33" s="78">
        <v>2091861</v>
      </c>
      <c r="AF33" s="78">
        <f t="shared" si="14"/>
        <v>19436088</v>
      </c>
      <c r="AG33" s="40">
        <f t="shared" si="15"/>
        <v>0.6177694698274107</v>
      </c>
      <c r="AH33" s="40">
        <f t="shared" si="16"/>
        <v>-0.09161015323659782</v>
      </c>
      <c r="AI33" s="12">
        <v>61660883</v>
      </c>
      <c r="AJ33" s="12">
        <v>98546502</v>
      </c>
      <c r="AK33" s="12">
        <v>38092211</v>
      </c>
      <c r="AL33" s="12"/>
    </row>
    <row r="34" spans="1:38" s="13" customFormat="1" ht="12.75">
      <c r="A34" s="29" t="s">
        <v>97</v>
      </c>
      <c r="B34" s="60" t="s">
        <v>141</v>
      </c>
      <c r="C34" s="39" t="s">
        <v>142</v>
      </c>
      <c r="D34" s="77">
        <v>67709059</v>
      </c>
      <c r="E34" s="78">
        <v>12615850</v>
      </c>
      <c r="F34" s="79">
        <f t="shared" si="0"/>
        <v>80324909</v>
      </c>
      <c r="G34" s="77">
        <v>67709059</v>
      </c>
      <c r="H34" s="78">
        <v>12615850</v>
      </c>
      <c r="I34" s="80">
        <f t="shared" si="1"/>
        <v>80324909</v>
      </c>
      <c r="J34" s="77">
        <v>9421188</v>
      </c>
      <c r="K34" s="78">
        <v>9200</v>
      </c>
      <c r="L34" s="78">
        <f t="shared" si="2"/>
        <v>9430388</v>
      </c>
      <c r="M34" s="40">
        <f t="shared" si="3"/>
        <v>0.11740303372145744</v>
      </c>
      <c r="N34" s="105">
        <v>0</v>
      </c>
      <c r="O34" s="106">
        <v>0</v>
      </c>
      <c r="P34" s="107">
        <f t="shared" si="4"/>
        <v>0</v>
      </c>
      <c r="Q34" s="40">
        <f t="shared" si="5"/>
        <v>0</v>
      </c>
      <c r="R34" s="105">
        <v>0</v>
      </c>
      <c r="S34" s="107">
        <v>0</v>
      </c>
      <c r="T34" s="107">
        <f t="shared" si="6"/>
        <v>0</v>
      </c>
      <c r="U34" s="40">
        <f t="shared" si="7"/>
        <v>0</v>
      </c>
      <c r="V34" s="105">
        <v>0</v>
      </c>
      <c r="W34" s="107">
        <v>0</v>
      </c>
      <c r="X34" s="107">
        <f t="shared" si="8"/>
        <v>0</v>
      </c>
      <c r="Y34" s="40">
        <f t="shared" si="9"/>
        <v>0</v>
      </c>
      <c r="Z34" s="77">
        <f t="shared" si="10"/>
        <v>9421188</v>
      </c>
      <c r="AA34" s="78">
        <f t="shared" si="11"/>
        <v>9200</v>
      </c>
      <c r="AB34" s="78">
        <f t="shared" si="12"/>
        <v>9430388</v>
      </c>
      <c r="AC34" s="40">
        <f t="shared" si="13"/>
        <v>0.11740303372145744</v>
      </c>
      <c r="AD34" s="77">
        <v>10578243</v>
      </c>
      <c r="AE34" s="78">
        <v>0</v>
      </c>
      <c r="AF34" s="78">
        <f t="shared" si="14"/>
        <v>10578243</v>
      </c>
      <c r="AG34" s="40">
        <f t="shared" si="15"/>
        <v>0.3177629724587116</v>
      </c>
      <c r="AH34" s="40">
        <f t="shared" si="16"/>
        <v>-1</v>
      </c>
      <c r="AI34" s="12">
        <v>64605910</v>
      </c>
      <c r="AJ34" s="12">
        <v>78603093</v>
      </c>
      <c r="AK34" s="12">
        <v>20529366</v>
      </c>
      <c r="AL34" s="12"/>
    </row>
    <row r="35" spans="1:38" s="13" customFormat="1" ht="12.75">
      <c r="A35" s="29" t="s">
        <v>97</v>
      </c>
      <c r="B35" s="60" t="s">
        <v>143</v>
      </c>
      <c r="C35" s="39" t="s">
        <v>144</v>
      </c>
      <c r="D35" s="77">
        <v>456212243</v>
      </c>
      <c r="E35" s="78">
        <v>67361000</v>
      </c>
      <c r="F35" s="79">
        <f t="shared" si="0"/>
        <v>523573243</v>
      </c>
      <c r="G35" s="77">
        <v>456212243</v>
      </c>
      <c r="H35" s="78">
        <v>67361000</v>
      </c>
      <c r="I35" s="80">
        <f t="shared" si="1"/>
        <v>523573243</v>
      </c>
      <c r="J35" s="77">
        <v>92853921</v>
      </c>
      <c r="K35" s="78">
        <v>8619007</v>
      </c>
      <c r="L35" s="78">
        <f t="shared" si="2"/>
        <v>101472928</v>
      </c>
      <c r="M35" s="40">
        <f t="shared" si="3"/>
        <v>0.19380846778680783</v>
      </c>
      <c r="N35" s="105">
        <v>72448870</v>
      </c>
      <c r="O35" s="106">
        <v>3036604</v>
      </c>
      <c r="P35" s="107">
        <f t="shared" si="4"/>
        <v>75485474</v>
      </c>
      <c r="Q35" s="40">
        <f t="shared" si="5"/>
        <v>0.1441736662620095</v>
      </c>
      <c r="R35" s="105">
        <v>0</v>
      </c>
      <c r="S35" s="107">
        <v>0</v>
      </c>
      <c r="T35" s="107">
        <f t="shared" si="6"/>
        <v>0</v>
      </c>
      <c r="U35" s="40">
        <f t="shared" si="7"/>
        <v>0</v>
      </c>
      <c r="V35" s="105">
        <v>0</v>
      </c>
      <c r="W35" s="107">
        <v>0</v>
      </c>
      <c r="X35" s="107">
        <f t="shared" si="8"/>
        <v>0</v>
      </c>
      <c r="Y35" s="40">
        <f t="shared" si="9"/>
        <v>0</v>
      </c>
      <c r="Z35" s="77">
        <f t="shared" si="10"/>
        <v>165302791</v>
      </c>
      <c r="AA35" s="78">
        <f t="shared" si="11"/>
        <v>11655611</v>
      </c>
      <c r="AB35" s="78">
        <f t="shared" si="12"/>
        <v>176958402</v>
      </c>
      <c r="AC35" s="40">
        <f t="shared" si="13"/>
        <v>0.33798213404881733</v>
      </c>
      <c r="AD35" s="77">
        <v>96166215</v>
      </c>
      <c r="AE35" s="78">
        <v>8837755</v>
      </c>
      <c r="AF35" s="78">
        <f t="shared" si="14"/>
        <v>105003970</v>
      </c>
      <c r="AG35" s="40">
        <f t="shared" si="15"/>
        <v>0.35321879823448443</v>
      </c>
      <c r="AH35" s="40">
        <f t="shared" si="16"/>
        <v>-0.2811179043992337</v>
      </c>
      <c r="AI35" s="12">
        <v>594052426</v>
      </c>
      <c r="AJ35" s="12">
        <v>623227897</v>
      </c>
      <c r="AK35" s="12">
        <v>209830484</v>
      </c>
      <c r="AL35" s="12"/>
    </row>
    <row r="36" spans="1:38" s="13" customFormat="1" ht="12.75">
      <c r="A36" s="29" t="s">
        <v>97</v>
      </c>
      <c r="B36" s="60" t="s">
        <v>145</v>
      </c>
      <c r="C36" s="39" t="s">
        <v>146</v>
      </c>
      <c r="D36" s="77">
        <v>178273892</v>
      </c>
      <c r="E36" s="78">
        <v>6389000</v>
      </c>
      <c r="F36" s="79">
        <f t="shared" si="0"/>
        <v>184662892</v>
      </c>
      <c r="G36" s="77">
        <v>178273892</v>
      </c>
      <c r="H36" s="78">
        <v>6389000</v>
      </c>
      <c r="I36" s="80">
        <f t="shared" si="1"/>
        <v>184662892</v>
      </c>
      <c r="J36" s="77">
        <v>0</v>
      </c>
      <c r="K36" s="78">
        <v>0</v>
      </c>
      <c r="L36" s="78">
        <f t="shared" si="2"/>
        <v>0</v>
      </c>
      <c r="M36" s="40">
        <f t="shared" si="3"/>
        <v>0</v>
      </c>
      <c r="N36" s="105">
        <v>0</v>
      </c>
      <c r="O36" s="106">
        <v>0</v>
      </c>
      <c r="P36" s="107">
        <f t="shared" si="4"/>
        <v>0</v>
      </c>
      <c r="Q36" s="40">
        <f t="shared" si="5"/>
        <v>0</v>
      </c>
      <c r="R36" s="105">
        <v>0</v>
      </c>
      <c r="S36" s="107">
        <v>0</v>
      </c>
      <c r="T36" s="107">
        <f t="shared" si="6"/>
        <v>0</v>
      </c>
      <c r="U36" s="40">
        <f t="shared" si="7"/>
        <v>0</v>
      </c>
      <c r="V36" s="105">
        <v>0</v>
      </c>
      <c r="W36" s="107">
        <v>0</v>
      </c>
      <c r="X36" s="107">
        <f t="shared" si="8"/>
        <v>0</v>
      </c>
      <c r="Y36" s="40">
        <f t="shared" si="9"/>
        <v>0</v>
      </c>
      <c r="Z36" s="77">
        <f t="shared" si="10"/>
        <v>0</v>
      </c>
      <c r="AA36" s="78">
        <f t="shared" si="11"/>
        <v>0</v>
      </c>
      <c r="AB36" s="78">
        <f t="shared" si="12"/>
        <v>0</v>
      </c>
      <c r="AC36" s="40">
        <f t="shared" si="13"/>
        <v>0</v>
      </c>
      <c r="AD36" s="77">
        <v>61236357</v>
      </c>
      <c r="AE36" s="78">
        <v>7424998</v>
      </c>
      <c r="AF36" s="78">
        <f t="shared" si="14"/>
        <v>68661355</v>
      </c>
      <c r="AG36" s="40">
        <f t="shared" si="15"/>
        <v>1.3485531539493747</v>
      </c>
      <c r="AH36" s="40">
        <f t="shared" si="16"/>
        <v>-1</v>
      </c>
      <c r="AI36" s="12">
        <v>77335975</v>
      </c>
      <c r="AJ36" s="12">
        <v>99482229</v>
      </c>
      <c r="AK36" s="12">
        <v>104291673</v>
      </c>
      <c r="AL36" s="12"/>
    </row>
    <row r="37" spans="1:38" s="13" customFormat="1" ht="12.75">
      <c r="A37" s="29" t="s">
        <v>97</v>
      </c>
      <c r="B37" s="60" t="s">
        <v>147</v>
      </c>
      <c r="C37" s="39" t="s">
        <v>148</v>
      </c>
      <c r="D37" s="77">
        <v>199454774</v>
      </c>
      <c r="E37" s="78">
        <v>38222900</v>
      </c>
      <c r="F37" s="79">
        <f t="shared" si="0"/>
        <v>237677674</v>
      </c>
      <c r="G37" s="77">
        <v>199454774</v>
      </c>
      <c r="H37" s="78">
        <v>38222900</v>
      </c>
      <c r="I37" s="80">
        <f t="shared" si="1"/>
        <v>237677674</v>
      </c>
      <c r="J37" s="77">
        <v>38912084</v>
      </c>
      <c r="K37" s="78">
        <v>2234313</v>
      </c>
      <c r="L37" s="78">
        <f t="shared" si="2"/>
        <v>41146397</v>
      </c>
      <c r="M37" s="40">
        <f t="shared" si="3"/>
        <v>0.17311847725335783</v>
      </c>
      <c r="N37" s="105">
        <v>27403695</v>
      </c>
      <c r="O37" s="106">
        <v>3866656</v>
      </c>
      <c r="P37" s="107">
        <f t="shared" si="4"/>
        <v>31270351</v>
      </c>
      <c r="Q37" s="40">
        <f t="shared" si="5"/>
        <v>0.13156621096855736</v>
      </c>
      <c r="R37" s="105">
        <v>0</v>
      </c>
      <c r="S37" s="107">
        <v>0</v>
      </c>
      <c r="T37" s="107">
        <f t="shared" si="6"/>
        <v>0</v>
      </c>
      <c r="U37" s="40">
        <f t="shared" si="7"/>
        <v>0</v>
      </c>
      <c r="V37" s="105">
        <v>0</v>
      </c>
      <c r="W37" s="107">
        <v>0</v>
      </c>
      <c r="X37" s="107">
        <f t="shared" si="8"/>
        <v>0</v>
      </c>
      <c r="Y37" s="40">
        <f t="shared" si="9"/>
        <v>0</v>
      </c>
      <c r="Z37" s="77">
        <f t="shared" si="10"/>
        <v>66315779</v>
      </c>
      <c r="AA37" s="78">
        <f t="shared" si="11"/>
        <v>6100969</v>
      </c>
      <c r="AB37" s="78">
        <f t="shared" si="12"/>
        <v>72416748</v>
      </c>
      <c r="AC37" s="40">
        <f t="shared" si="13"/>
        <v>0.3046846882219152</v>
      </c>
      <c r="AD37" s="77">
        <v>35381378</v>
      </c>
      <c r="AE37" s="78">
        <v>7731747</v>
      </c>
      <c r="AF37" s="78">
        <f t="shared" si="14"/>
        <v>43113125</v>
      </c>
      <c r="AG37" s="40">
        <f t="shared" si="15"/>
        <v>0.3220317061529597</v>
      </c>
      <c r="AH37" s="40">
        <f t="shared" si="16"/>
        <v>-0.27469068874037783</v>
      </c>
      <c r="AI37" s="12">
        <v>228998706</v>
      </c>
      <c r="AJ37" s="12">
        <v>227908508</v>
      </c>
      <c r="AK37" s="12">
        <v>73744844</v>
      </c>
      <c r="AL37" s="12"/>
    </row>
    <row r="38" spans="1:38" s="13" customFormat="1" ht="12.75">
      <c r="A38" s="29" t="s">
        <v>97</v>
      </c>
      <c r="B38" s="60" t="s">
        <v>149</v>
      </c>
      <c r="C38" s="39" t="s">
        <v>150</v>
      </c>
      <c r="D38" s="77">
        <v>173779895</v>
      </c>
      <c r="E38" s="78">
        <v>68423250</v>
      </c>
      <c r="F38" s="79">
        <f t="shared" si="0"/>
        <v>242203145</v>
      </c>
      <c r="G38" s="77">
        <v>173779895</v>
      </c>
      <c r="H38" s="78">
        <v>68423250</v>
      </c>
      <c r="I38" s="80">
        <f t="shared" si="1"/>
        <v>242203145</v>
      </c>
      <c r="J38" s="77">
        <v>29441408</v>
      </c>
      <c r="K38" s="78">
        <v>843283</v>
      </c>
      <c r="L38" s="78">
        <f t="shared" si="2"/>
        <v>30284691</v>
      </c>
      <c r="M38" s="40">
        <f t="shared" si="3"/>
        <v>0.125038388745943</v>
      </c>
      <c r="N38" s="105">
        <v>26364208</v>
      </c>
      <c r="O38" s="106">
        <v>21147032</v>
      </c>
      <c r="P38" s="107">
        <f t="shared" si="4"/>
        <v>47511240</v>
      </c>
      <c r="Q38" s="40">
        <f t="shared" si="5"/>
        <v>0.19616277071876997</v>
      </c>
      <c r="R38" s="105">
        <v>0</v>
      </c>
      <c r="S38" s="107">
        <v>0</v>
      </c>
      <c r="T38" s="107">
        <f t="shared" si="6"/>
        <v>0</v>
      </c>
      <c r="U38" s="40">
        <f t="shared" si="7"/>
        <v>0</v>
      </c>
      <c r="V38" s="105">
        <v>0</v>
      </c>
      <c r="W38" s="107">
        <v>0</v>
      </c>
      <c r="X38" s="107">
        <f t="shared" si="8"/>
        <v>0</v>
      </c>
      <c r="Y38" s="40">
        <f t="shared" si="9"/>
        <v>0</v>
      </c>
      <c r="Z38" s="77">
        <f t="shared" si="10"/>
        <v>55805616</v>
      </c>
      <c r="AA38" s="78">
        <f t="shared" si="11"/>
        <v>21990315</v>
      </c>
      <c r="AB38" s="78">
        <f t="shared" si="12"/>
        <v>77795931</v>
      </c>
      <c r="AC38" s="40">
        <f t="shared" si="13"/>
        <v>0.321201159464713</v>
      </c>
      <c r="AD38" s="77">
        <v>32923785</v>
      </c>
      <c r="AE38" s="78">
        <v>5149470</v>
      </c>
      <c r="AF38" s="78">
        <f t="shared" si="14"/>
        <v>38073255</v>
      </c>
      <c r="AG38" s="40">
        <f t="shared" si="15"/>
        <v>0.5808803081343216</v>
      </c>
      <c r="AH38" s="40">
        <f t="shared" si="16"/>
        <v>0.24789015281199367</v>
      </c>
      <c r="AI38" s="12">
        <v>113202839</v>
      </c>
      <c r="AJ38" s="12">
        <v>169439308</v>
      </c>
      <c r="AK38" s="12">
        <v>65757300</v>
      </c>
      <c r="AL38" s="12"/>
    </row>
    <row r="39" spans="1:38" s="13" customFormat="1" ht="12.75">
      <c r="A39" s="29" t="s">
        <v>97</v>
      </c>
      <c r="B39" s="60" t="s">
        <v>151</v>
      </c>
      <c r="C39" s="39" t="s">
        <v>152</v>
      </c>
      <c r="D39" s="77">
        <v>106383</v>
      </c>
      <c r="E39" s="78">
        <v>23274000</v>
      </c>
      <c r="F39" s="79">
        <f t="shared" si="0"/>
        <v>23380383</v>
      </c>
      <c r="G39" s="77">
        <v>106383</v>
      </c>
      <c r="H39" s="78">
        <v>23274000</v>
      </c>
      <c r="I39" s="80">
        <f t="shared" si="1"/>
        <v>23380383</v>
      </c>
      <c r="J39" s="77">
        <v>26244467</v>
      </c>
      <c r="K39" s="78">
        <v>3544706</v>
      </c>
      <c r="L39" s="78">
        <f t="shared" si="2"/>
        <v>29789173</v>
      </c>
      <c r="M39" s="40">
        <f t="shared" si="3"/>
        <v>1.274109709836661</v>
      </c>
      <c r="N39" s="105">
        <v>7491212</v>
      </c>
      <c r="O39" s="106">
        <v>2396187</v>
      </c>
      <c r="P39" s="107">
        <f t="shared" si="4"/>
        <v>9887399</v>
      </c>
      <c r="Q39" s="40">
        <f t="shared" si="5"/>
        <v>0.42289294405485145</v>
      </c>
      <c r="R39" s="105">
        <v>0</v>
      </c>
      <c r="S39" s="107">
        <v>0</v>
      </c>
      <c r="T39" s="107">
        <f t="shared" si="6"/>
        <v>0</v>
      </c>
      <c r="U39" s="40">
        <f t="shared" si="7"/>
        <v>0</v>
      </c>
      <c r="V39" s="105">
        <v>0</v>
      </c>
      <c r="W39" s="107">
        <v>0</v>
      </c>
      <c r="X39" s="107">
        <f t="shared" si="8"/>
        <v>0</v>
      </c>
      <c r="Y39" s="40">
        <f t="shared" si="9"/>
        <v>0</v>
      </c>
      <c r="Z39" s="77">
        <f t="shared" si="10"/>
        <v>33735679</v>
      </c>
      <c r="AA39" s="78">
        <f t="shared" si="11"/>
        <v>5940893</v>
      </c>
      <c r="AB39" s="78">
        <f t="shared" si="12"/>
        <v>39676572</v>
      </c>
      <c r="AC39" s="40">
        <f t="shared" si="13"/>
        <v>1.6970026538915124</v>
      </c>
      <c r="AD39" s="77">
        <v>13000641</v>
      </c>
      <c r="AE39" s="78">
        <v>1815075</v>
      </c>
      <c r="AF39" s="78">
        <f t="shared" si="14"/>
        <v>14815716</v>
      </c>
      <c r="AG39" s="40">
        <f t="shared" si="15"/>
        <v>0.38907032968429756</v>
      </c>
      <c r="AH39" s="40">
        <f t="shared" si="16"/>
        <v>-0.33264116293805845</v>
      </c>
      <c r="AI39" s="12">
        <v>111716270</v>
      </c>
      <c r="AJ39" s="12">
        <v>111716270</v>
      </c>
      <c r="AK39" s="12">
        <v>43465486</v>
      </c>
      <c r="AL39" s="12"/>
    </row>
    <row r="40" spans="1:38" s="13" customFormat="1" ht="12.75">
      <c r="A40" s="29" t="s">
        <v>116</v>
      </c>
      <c r="B40" s="60" t="s">
        <v>153</v>
      </c>
      <c r="C40" s="39" t="s">
        <v>154</v>
      </c>
      <c r="D40" s="77">
        <v>1189542485</v>
      </c>
      <c r="E40" s="78">
        <v>609167346</v>
      </c>
      <c r="F40" s="79">
        <f t="shared" si="0"/>
        <v>1798709831</v>
      </c>
      <c r="G40" s="77">
        <v>1189542485</v>
      </c>
      <c r="H40" s="78">
        <v>609167346</v>
      </c>
      <c r="I40" s="80">
        <f t="shared" si="1"/>
        <v>1798709831</v>
      </c>
      <c r="J40" s="77">
        <v>106274003</v>
      </c>
      <c r="K40" s="78">
        <v>54470930</v>
      </c>
      <c r="L40" s="78">
        <f t="shared" si="2"/>
        <v>160744933</v>
      </c>
      <c r="M40" s="40">
        <f t="shared" si="3"/>
        <v>0.08936679514929498</v>
      </c>
      <c r="N40" s="105">
        <v>141261881</v>
      </c>
      <c r="O40" s="106">
        <v>209501267</v>
      </c>
      <c r="P40" s="107">
        <f t="shared" si="4"/>
        <v>350763148</v>
      </c>
      <c r="Q40" s="40">
        <f t="shared" si="5"/>
        <v>0.19500818973396716</v>
      </c>
      <c r="R40" s="105">
        <v>0</v>
      </c>
      <c r="S40" s="107">
        <v>0</v>
      </c>
      <c r="T40" s="107">
        <f t="shared" si="6"/>
        <v>0</v>
      </c>
      <c r="U40" s="40">
        <f t="shared" si="7"/>
        <v>0</v>
      </c>
      <c r="V40" s="105">
        <v>0</v>
      </c>
      <c r="W40" s="107">
        <v>0</v>
      </c>
      <c r="X40" s="107">
        <f t="shared" si="8"/>
        <v>0</v>
      </c>
      <c r="Y40" s="40">
        <f t="shared" si="9"/>
        <v>0</v>
      </c>
      <c r="Z40" s="77">
        <f t="shared" si="10"/>
        <v>247535884</v>
      </c>
      <c r="AA40" s="78">
        <f t="shared" si="11"/>
        <v>263972197</v>
      </c>
      <c r="AB40" s="78">
        <f t="shared" si="12"/>
        <v>511508081</v>
      </c>
      <c r="AC40" s="40">
        <f t="shared" si="13"/>
        <v>0.2843749848832621</v>
      </c>
      <c r="AD40" s="77">
        <v>143474390</v>
      </c>
      <c r="AE40" s="78">
        <v>155410582</v>
      </c>
      <c r="AF40" s="78">
        <f t="shared" si="14"/>
        <v>298884972</v>
      </c>
      <c r="AG40" s="40">
        <f t="shared" si="15"/>
        <v>0.3433365297162641</v>
      </c>
      <c r="AH40" s="40">
        <f t="shared" si="16"/>
        <v>0.17357238021321453</v>
      </c>
      <c r="AI40" s="12">
        <v>1317846899</v>
      </c>
      <c r="AJ40" s="12">
        <v>1347475525</v>
      </c>
      <c r="AK40" s="12">
        <v>452464981</v>
      </c>
      <c r="AL40" s="12"/>
    </row>
    <row r="41" spans="1:38" s="57" customFormat="1" ht="12.75">
      <c r="A41" s="61"/>
      <c r="B41" s="62" t="s">
        <v>155</v>
      </c>
      <c r="C41" s="32"/>
      <c r="D41" s="81">
        <f>SUM(D32:D40)</f>
        <v>2600615223</v>
      </c>
      <c r="E41" s="82">
        <f>SUM(E32:E40)</f>
        <v>855352896</v>
      </c>
      <c r="F41" s="83">
        <f t="shared" si="0"/>
        <v>3455968119</v>
      </c>
      <c r="G41" s="81">
        <f>SUM(G32:G40)</f>
        <v>2600615223</v>
      </c>
      <c r="H41" s="82">
        <f>SUM(H32:H40)</f>
        <v>855352896</v>
      </c>
      <c r="I41" s="83">
        <f t="shared" si="1"/>
        <v>3455968119</v>
      </c>
      <c r="J41" s="81">
        <f>SUM(J32:J40)</f>
        <v>364458582</v>
      </c>
      <c r="K41" s="82">
        <f>SUM(K32:K40)</f>
        <v>75486035</v>
      </c>
      <c r="L41" s="82">
        <f t="shared" si="2"/>
        <v>439944617</v>
      </c>
      <c r="M41" s="44">
        <f t="shared" si="3"/>
        <v>0.12729996396127055</v>
      </c>
      <c r="N41" s="111">
        <f>SUM(N32:N40)</f>
        <v>304830370</v>
      </c>
      <c r="O41" s="112">
        <f>SUM(O32:O40)</f>
        <v>244286007</v>
      </c>
      <c r="P41" s="113">
        <f t="shared" si="4"/>
        <v>549116377</v>
      </c>
      <c r="Q41" s="44">
        <f t="shared" si="5"/>
        <v>0.15888930629339523</v>
      </c>
      <c r="R41" s="111">
        <f>SUM(R32:R40)</f>
        <v>0</v>
      </c>
      <c r="S41" s="113">
        <f>SUM(S32:S40)</f>
        <v>0</v>
      </c>
      <c r="T41" s="113">
        <f t="shared" si="6"/>
        <v>0</v>
      </c>
      <c r="U41" s="44">
        <f t="shared" si="7"/>
        <v>0</v>
      </c>
      <c r="V41" s="111">
        <f>SUM(V32:V40)</f>
        <v>0</v>
      </c>
      <c r="W41" s="113">
        <f>SUM(W32:W40)</f>
        <v>0</v>
      </c>
      <c r="X41" s="113">
        <f t="shared" si="8"/>
        <v>0</v>
      </c>
      <c r="Y41" s="44">
        <f t="shared" si="9"/>
        <v>0</v>
      </c>
      <c r="Z41" s="81">
        <f t="shared" si="10"/>
        <v>669288952</v>
      </c>
      <c r="AA41" s="82">
        <f t="shared" si="11"/>
        <v>319772042</v>
      </c>
      <c r="AB41" s="82">
        <f t="shared" si="12"/>
        <v>989060994</v>
      </c>
      <c r="AC41" s="44">
        <f t="shared" si="13"/>
        <v>0.2861892702546658</v>
      </c>
      <c r="AD41" s="81">
        <f>SUM(AD32:AD40)</f>
        <v>456365077</v>
      </c>
      <c r="AE41" s="82">
        <f>SUM(AE32:AE40)</f>
        <v>190967779</v>
      </c>
      <c r="AF41" s="82">
        <f t="shared" si="14"/>
        <v>647332856</v>
      </c>
      <c r="AG41" s="44">
        <f t="shared" si="15"/>
        <v>0.3972371287075966</v>
      </c>
      <c r="AH41" s="44">
        <f t="shared" si="16"/>
        <v>-0.1517248477188372</v>
      </c>
      <c r="AI41" s="63">
        <f>SUM(AI32:AI40)</f>
        <v>2814285494</v>
      </c>
      <c r="AJ41" s="63">
        <f>SUM(AJ32:AJ40)</f>
        <v>3001264918</v>
      </c>
      <c r="AK41" s="63">
        <f>SUM(AK32:AK40)</f>
        <v>1117938689</v>
      </c>
      <c r="AL41" s="63"/>
    </row>
    <row r="42" spans="1:38" s="13" customFormat="1" ht="12.75">
      <c r="A42" s="29" t="s">
        <v>97</v>
      </c>
      <c r="B42" s="60" t="s">
        <v>156</v>
      </c>
      <c r="C42" s="39" t="s">
        <v>157</v>
      </c>
      <c r="D42" s="77">
        <v>194430761</v>
      </c>
      <c r="E42" s="78">
        <v>38533718</v>
      </c>
      <c r="F42" s="79">
        <f aca="true" t="shared" si="17" ref="F42:F61">$D42+$E42</f>
        <v>232964479</v>
      </c>
      <c r="G42" s="77">
        <v>194430761</v>
      </c>
      <c r="H42" s="78">
        <v>38533718</v>
      </c>
      <c r="I42" s="80">
        <f aca="true" t="shared" si="18" ref="I42:I61">$G42+$H42</f>
        <v>232964479</v>
      </c>
      <c r="J42" s="77">
        <v>37797467</v>
      </c>
      <c r="K42" s="78">
        <v>4814723</v>
      </c>
      <c r="L42" s="78">
        <f aca="true" t="shared" si="19" ref="L42:L61">$J42+$K42</f>
        <v>42612190</v>
      </c>
      <c r="M42" s="40">
        <f aca="true" t="shared" si="20" ref="M42:M61">IF($F42=0,0,$L42/$F42)</f>
        <v>0.18291282079960353</v>
      </c>
      <c r="N42" s="105">
        <v>37825900</v>
      </c>
      <c r="O42" s="106">
        <v>9186076</v>
      </c>
      <c r="P42" s="107">
        <f aca="true" t="shared" si="21" ref="P42:P61">$N42+$O42</f>
        <v>47011976</v>
      </c>
      <c r="Q42" s="40">
        <f aca="true" t="shared" si="22" ref="Q42:Q61">IF($F42=0,0,$P42/$F42)</f>
        <v>0.20179890171153517</v>
      </c>
      <c r="R42" s="105">
        <v>0</v>
      </c>
      <c r="S42" s="107">
        <v>0</v>
      </c>
      <c r="T42" s="107">
        <f aca="true" t="shared" si="23" ref="T42:T61">$R42+$S42</f>
        <v>0</v>
      </c>
      <c r="U42" s="40">
        <f aca="true" t="shared" si="24" ref="U42:U61">IF($I42=0,0,$T42/$I42)</f>
        <v>0</v>
      </c>
      <c r="V42" s="105">
        <v>0</v>
      </c>
      <c r="W42" s="107">
        <v>0</v>
      </c>
      <c r="X42" s="107">
        <f aca="true" t="shared" si="25" ref="X42:X61">$V42+$W42</f>
        <v>0</v>
      </c>
      <c r="Y42" s="40">
        <f aca="true" t="shared" si="26" ref="Y42:Y61">IF($I42=0,0,$X42/$I42)</f>
        <v>0</v>
      </c>
      <c r="Z42" s="77">
        <f aca="true" t="shared" si="27" ref="Z42:Z61">$J42+$N42</f>
        <v>75623367</v>
      </c>
      <c r="AA42" s="78">
        <f aca="true" t="shared" si="28" ref="AA42:AA61">$K42+$O42</f>
        <v>14000799</v>
      </c>
      <c r="AB42" s="78">
        <f aca="true" t="shared" si="29" ref="AB42:AB61">$Z42+$AA42</f>
        <v>89624166</v>
      </c>
      <c r="AC42" s="40">
        <f aca="true" t="shared" si="30" ref="AC42:AC61">IF($F42=0,0,$AB42/$F42)</f>
        <v>0.3847117225111387</v>
      </c>
      <c r="AD42" s="77">
        <v>32799720</v>
      </c>
      <c r="AE42" s="78">
        <v>3542083</v>
      </c>
      <c r="AF42" s="78">
        <f aca="true" t="shared" si="31" ref="AF42:AF61">$AD42+$AE42</f>
        <v>36341803</v>
      </c>
      <c r="AG42" s="40">
        <f aca="true" t="shared" si="32" ref="AG42:AG61">IF($AI42=0,0,$AK42/$AI42)</f>
        <v>0.35147819703511907</v>
      </c>
      <c r="AH42" s="40">
        <f aca="true" t="shared" si="33" ref="AH42:AH61">IF($AF42=0,0,(($P42/$AF42)-1))</f>
        <v>0.29360604370674737</v>
      </c>
      <c r="AI42" s="12">
        <v>201099003</v>
      </c>
      <c r="AJ42" s="12">
        <v>228490539</v>
      </c>
      <c r="AK42" s="12">
        <v>70681915</v>
      </c>
      <c r="AL42" s="12"/>
    </row>
    <row r="43" spans="1:38" s="13" customFormat="1" ht="12.75">
      <c r="A43" s="29" t="s">
        <v>97</v>
      </c>
      <c r="B43" s="60" t="s">
        <v>158</v>
      </c>
      <c r="C43" s="39" t="s">
        <v>159</v>
      </c>
      <c r="D43" s="77">
        <v>189580240</v>
      </c>
      <c r="E43" s="78">
        <v>56206100</v>
      </c>
      <c r="F43" s="79">
        <f t="shared" si="17"/>
        <v>245786340</v>
      </c>
      <c r="G43" s="77">
        <v>189580240</v>
      </c>
      <c r="H43" s="78">
        <v>56206100</v>
      </c>
      <c r="I43" s="80">
        <f t="shared" si="18"/>
        <v>245786340</v>
      </c>
      <c r="J43" s="77">
        <v>32968428</v>
      </c>
      <c r="K43" s="78">
        <v>15533798</v>
      </c>
      <c r="L43" s="78">
        <f t="shared" si="19"/>
        <v>48502226</v>
      </c>
      <c r="M43" s="40">
        <f t="shared" si="20"/>
        <v>0.19733491291664135</v>
      </c>
      <c r="N43" s="105">
        <v>43872693</v>
      </c>
      <c r="O43" s="106">
        <v>14227047</v>
      </c>
      <c r="P43" s="107">
        <f t="shared" si="21"/>
        <v>58099740</v>
      </c>
      <c r="Q43" s="40">
        <f t="shared" si="22"/>
        <v>0.23638311225920855</v>
      </c>
      <c r="R43" s="105">
        <v>0</v>
      </c>
      <c r="S43" s="107">
        <v>0</v>
      </c>
      <c r="T43" s="107">
        <f t="shared" si="23"/>
        <v>0</v>
      </c>
      <c r="U43" s="40">
        <f t="shared" si="24"/>
        <v>0</v>
      </c>
      <c r="V43" s="105">
        <v>0</v>
      </c>
      <c r="W43" s="107">
        <v>0</v>
      </c>
      <c r="X43" s="107">
        <f t="shared" si="25"/>
        <v>0</v>
      </c>
      <c r="Y43" s="40">
        <f t="shared" si="26"/>
        <v>0</v>
      </c>
      <c r="Z43" s="77">
        <f t="shared" si="27"/>
        <v>76841121</v>
      </c>
      <c r="AA43" s="78">
        <f t="shared" si="28"/>
        <v>29760845</v>
      </c>
      <c r="AB43" s="78">
        <f t="shared" si="29"/>
        <v>106601966</v>
      </c>
      <c r="AC43" s="40">
        <f t="shared" si="30"/>
        <v>0.4337180251758499</v>
      </c>
      <c r="AD43" s="77">
        <v>35068921</v>
      </c>
      <c r="AE43" s="78">
        <v>12251515</v>
      </c>
      <c r="AF43" s="78">
        <f t="shared" si="31"/>
        <v>47320436</v>
      </c>
      <c r="AG43" s="40">
        <f t="shared" si="32"/>
        <v>0.3942217222867895</v>
      </c>
      <c r="AH43" s="40">
        <f t="shared" si="33"/>
        <v>0.22779384365773803</v>
      </c>
      <c r="AI43" s="12">
        <v>213944961</v>
      </c>
      <c r="AJ43" s="12">
        <v>226513797</v>
      </c>
      <c r="AK43" s="12">
        <v>84341751</v>
      </c>
      <c r="AL43" s="12"/>
    </row>
    <row r="44" spans="1:38" s="13" customFormat="1" ht="12.75">
      <c r="A44" s="29" t="s">
        <v>97</v>
      </c>
      <c r="B44" s="60" t="s">
        <v>160</v>
      </c>
      <c r="C44" s="39" t="s">
        <v>161</v>
      </c>
      <c r="D44" s="77">
        <v>129729620</v>
      </c>
      <c r="E44" s="78">
        <v>10704290</v>
      </c>
      <c r="F44" s="79">
        <f t="shared" si="17"/>
        <v>140433910</v>
      </c>
      <c r="G44" s="77">
        <v>129729620</v>
      </c>
      <c r="H44" s="78">
        <v>10704290</v>
      </c>
      <c r="I44" s="80">
        <f t="shared" si="18"/>
        <v>140433910</v>
      </c>
      <c r="J44" s="77">
        <v>30298963</v>
      </c>
      <c r="K44" s="78">
        <v>2549819</v>
      </c>
      <c r="L44" s="78">
        <f t="shared" si="19"/>
        <v>32848782</v>
      </c>
      <c r="M44" s="40">
        <f t="shared" si="20"/>
        <v>0.23390918902706617</v>
      </c>
      <c r="N44" s="105">
        <v>27267761</v>
      </c>
      <c r="O44" s="106">
        <v>3688093</v>
      </c>
      <c r="P44" s="107">
        <f t="shared" si="21"/>
        <v>30955854</v>
      </c>
      <c r="Q44" s="40">
        <f t="shared" si="22"/>
        <v>0.22043005140282715</v>
      </c>
      <c r="R44" s="105">
        <v>0</v>
      </c>
      <c r="S44" s="107">
        <v>0</v>
      </c>
      <c r="T44" s="107">
        <f t="shared" si="23"/>
        <v>0</v>
      </c>
      <c r="U44" s="40">
        <f t="shared" si="24"/>
        <v>0</v>
      </c>
      <c r="V44" s="105">
        <v>0</v>
      </c>
      <c r="W44" s="107">
        <v>0</v>
      </c>
      <c r="X44" s="107">
        <f t="shared" si="25"/>
        <v>0</v>
      </c>
      <c r="Y44" s="40">
        <f t="shared" si="26"/>
        <v>0</v>
      </c>
      <c r="Z44" s="77">
        <f t="shared" si="27"/>
        <v>57566724</v>
      </c>
      <c r="AA44" s="78">
        <f t="shared" si="28"/>
        <v>6237912</v>
      </c>
      <c r="AB44" s="78">
        <f t="shared" si="29"/>
        <v>63804636</v>
      </c>
      <c r="AC44" s="40">
        <f t="shared" si="30"/>
        <v>0.4543392404298933</v>
      </c>
      <c r="AD44" s="77">
        <v>27487372</v>
      </c>
      <c r="AE44" s="78">
        <v>1992109</v>
      </c>
      <c r="AF44" s="78">
        <f t="shared" si="31"/>
        <v>29479481</v>
      </c>
      <c r="AG44" s="40">
        <f t="shared" si="32"/>
        <v>0.39996073049936437</v>
      </c>
      <c r="AH44" s="40">
        <f t="shared" si="33"/>
        <v>0.05008137694147319</v>
      </c>
      <c r="AI44" s="12">
        <v>138484063</v>
      </c>
      <c r="AJ44" s="12">
        <v>140766510</v>
      </c>
      <c r="AK44" s="12">
        <v>55388187</v>
      </c>
      <c r="AL44" s="12"/>
    </row>
    <row r="45" spans="1:38" s="13" customFormat="1" ht="12.75">
      <c r="A45" s="29" t="s">
        <v>97</v>
      </c>
      <c r="B45" s="60" t="s">
        <v>162</v>
      </c>
      <c r="C45" s="39" t="s">
        <v>163</v>
      </c>
      <c r="D45" s="77">
        <v>122120530</v>
      </c>
      <c r="E45" s="78">
        <v>11027000</v>
      </c>
      <c r="F45" s="79">
        <f t="shared" si="17"/>
        <v>133147530</v>
      </c>
      <c r="G45" s="77">
        <v>122120530</v>
      </c>
      <c r="H45" s="78">
        <v>11027000</v>
      </c>
      <c r="I45" s="80">
        <f t="shared" si="18"/>
        <v>133147530</v>
      </c>
      <c r="J45" s="77">
        <v>12353321</v>
      </c>
      <c r="K45" s="78">
        <v>2376745</v>
      </c>
      <c r="L45" s="78">
        <f t="shared" si="19"/>
        <v>14730066</v>
      </c>
      <c r="M45" s="40">
        <f t="shared" si="20"/>
        <v>0.11062966019722634</v>
      </c>
      <c r="N45" s="105">
        <v>15158626</v>
      </c>
      <c r="O45" s="106">
        <v>3824339</v>
      </c>
      <c r="P45" s="107">
        <f t="shared" si="21"/>
        <v>18982965</v>
      </c>
      <c r="Q45" s="40">
        <f t="shared" si="22"/>
        <v>0.1425709136324196</v>
      </c>
      <c r="R45" s="105">
        <v>0</v>
      </c>
      <c r="S45" s="107">
        <v>0</v>
      </c>
      <c r="T45" s="107">
        <f t="shared" si="23"/>
        <v>0</v>
      </c>
      <c r="U45" s="40">
        <f t="shared" si="24"/>
        <v>0</v>
      </c>
      <c r="V45" s="105">
        <v>0</v>
      </c>
      <c r="W45" s="107">
        <v>0</v>
      </c>
      <c r="X45" s="107">
        <f t="shared" si="25"/>
        <v>0</v>
      </c>
      <c r="Y45" s="40">
        <f t="shared" si="26"/>
        <v>0</v>
      </c>
      <c r="Z45" s="77">
        <f t="shared" si="27"/>
        <v>27511947</v>
      </c>
      <c r="AA45" s="78">
        <f t="shared" si="28"/>
        <v>6201084</v>
      </c>
      <c r="AB45" s="78">
        <f t="shared" si="29"/>
        <v>33713031</v>
      </c>
      <c r="AC45" s="40">
        <f t="shared" si="30"/>
        <v>0.25320057382964595</v>
      </c>
      <c r="AD45" s="77">
        <v>20672446</v>
      </c>
      <c r="AE45" s="78">
        <v>2716441</v>
      </c>
      <c r="AF45" s="78">
        <f t="shared" si="31"/>
        <v>23388887</v>
      </c>
      <c r="AG45" s="40">
        <f t="shared" si="32"/>
        <v>0.3735875500213925</v>
      </c>
      <c r="AH45" s="40">
        <f t="shared" si="33"/>
        <v>-0.18837672780239612</v>
      </c>
      <c r="AI45" s="12">
        <v>172850546</v>
      </c>
      <c r="AJ45" s="12">
        <v>166462757</v>
      </c>
      <c r="AK45" s="12">
        <v>64574812</v>
      </c>
      <c r="AL45" s="12"/>
    </row>
    <row r="46" spans="1:38" s="13" customFormat="1" ht="12.75">
      <c r="A46" s="29" t="s">
        <v>116</v>
      </c>
      <c r="B46" s="60" t="s">
        <v>164</v>
      </c>
      <c r="C46" s="39" t="s">
        <v>165</v>
      </c>
      <c r="D46" s="77">
        <v>478908419</v>
      </c>
      <c r="E46" s="78">
        <v>120336336</v>
      </c>
      <c r="F46" s="79">
        <f t="shared" si="17"/>
        <v>599244755</v>
      </c>
      <c r="G46" s="77">
        <v>478908419</v>
      </c>
      <c r="H46" s="78">
        <v>120336336</v>
      </c>
      <c r="I46" s="80">
        <f t="shared" si="18"/>
        <v>599244755</v>
      </c>
      <c r="J46" s="77">
        <v>79661432</v>
      </c>
      <c r="K46" s="78">
        <v>11449349</v>
      </c>
      <c r="L46" s="78">
        <f t="shared" si="19"/>
        <v>91110781</v>
      </c>
      <c r="M46" s="40">
        <f t="shared" si="20"/>
        <v>0.15204268412829078</v>
      </c>
      <c r="N46" s="105">
        <v>113232440</v>
      </c>
      <c r="O46" s="106">
        <v>26080730</v>
      </c>
      <c r="P46" s="107">
        <f t="shared" si="21"/>
        <v>139313170</v>
      </c>
      <c r="Q46" s="40">
        <f t="shared" si="22"/>
        <v>0.23248125050339405</v>
      </c>
      <c r="R46" s="105">
        <v>0</v>
      </c>
      <c r="S46" s="107">
        <v>0</v>
      </c>
      <c r="T46" s="107">
        <f t="shared" si="23"/>
        <v>0</v>
      </c>
      <c r="U46" s="40">
        <f t="shared" si="24"/>
        <v>0</v>
      </c>
      <c r="V46" s="105">
        <v>0</v>
      </c>
      <c r="W46" s="107">
        <v>0</v>
      </c>
      <c r="X46" s="107">
        <f t="shared" si="25"/>
        <v>0</v>
      </c>
      <c r="Y46" s="40">
        <f t="shared" si="26"/>
        <v>0</v>
      </c>
      <c r="Z46" s="77">
        <f t="shared" si="27"/>
        <v>192893872</v>
      </c>
      <c r="AA46" s="78">
        <f t="shared" si="28"/>
        <v>37530079</v>
      </c>
      <c r="AB46" s="78">
        <f t="shared" si="29"/>
        <v>230423951</v>
      </c>
      <c r="AC46" s="40">
        <f t="shared" si="30"/>
        <v>0.3845239346316848</v>
      </c>
      <c r="AD46" s="77">
        <v>119837003</v>
      </c>
      <c r="AE46" s="78">
        <v>26908151</v>
      </c>
      <c r="AF46" s="78">
        <f t="shared" si="31"/>
        <v>146745154</v>
      </c>
      <c r="AG46" s="40">
        <f t="shared" si="32"/>
        <v>0.4942017071930148</v>
      </c>
      <c r="AH46" s="40">
        <f t="shared" si="33"/>
        <v>-0.050645515694508036</v>
      </c>
      <c r="AI46" s="12">
        <v>532007800</v>
      </c>
      <c r="AJ46" s="12">
        <v>627131814</v>
      </c>
      <c r="AK46" s="12">
        <v>262919163</v>
      </c>
      <c r="AL46" s="12"/>
    </row>
    <row r="47" spans="1:38" s="57" customFormat="1" ht="12.75">
      <c r="A47" s="61"/>
      <c r="B47" s="62" t="s">
        <v>166</v>
      </c>
      <c r="C47" s="32"/>
      <c r="D47" s="81">
        <f>SUM(D42:D46)</f>
        <v>1114769570</v>
      </c>
      <c r="E47" s="82">
        <f>SUM(E42:E46)</f>
        <v>236807444</v>
      </c>
      <c r="F47" s="83">
        <f t="shared" si="17"/>
        <v>1351577014</v>
      </c>
      <c r="G47" s="81">
        <f>SUM(G42:G46)</f>
        <v>1114769570</v>
      </c>
      <c r="H47" s="82">
        <f>SUM(H42:H46)</f>
        <v>236807444</v>
      </c>
      <c r="I47" s="83">
        <f t="shared" si="18"/>
        <v>1351577014</v>
      </c>
      <c r="J47" s="81">
        <f>SUM(J42:J46)</f>
        <v>193079611</v>
      </c>
      <c r="K47" s="82">
        <f>SUM(K42:K46)</f>
        <v>36724434</v>
      </c>
      <c r="L47" s="82">
        <f t="shared" si="19"/>
        <v>229804045</v>
      </c>
      <c r="M47" s="44">
        <f t="shared" si="20"/>
        <v>0.17002660049677346</v>
      </c>
      <c r="N47" s="111">
        <f>SUM(N42:N46)</f>
        <v>237357420</v>
      </c>
      <c r="O47" s="112">
        <f>SUM(O42:O46)</f>
        <v>57006285</v>
      </c>
      <c r="P47" s="113">
        <f t="shared" si="21"/>
        <v>294363705</v>
      </c>
      <c r="Q47" s="44">
        <f t="shared" si="22"/>
        <v>0.21779277240653044</v>
      </c>
      <c r="R47" s="111">
        <f>SUM(R42:R46)</f>
        <v>0</v>
      </c>
      <c r="S47" s="113">
        <f>SUM(S42:S46)</f>
        <v>0</v>
      </c>
      <c r="T47" s="113">
        <f t="shared" si="23"/>
        <v>0</v>
      </c>
      <c r="U47" s="44">
        <f t="shared" si="24"/>
        <v>0</v>
      </c>
      <c r="V47" s="111">
        <f>SUM(V42:V46)</f>
        <v>0</v>
      </c>
      <c r="W47" s="113">
        <f>SUM(W42:W46)</f>
        <v>0</v>
      </c>
      <c r="X47" s="113">
        <f t="shared" si="25"/>
        <v>0</v>
      </c>
      <c r="Y47" s="44">
        <f t="shared" si="26"/>
        <v>0</v>
      </c>
      <c r="Z47" s="81">
        <f t="shared" si="27"/>
        <v>430437031</v>
      </c>
      <c r="AA47" s="82">
        <f t="shared" si="28"/>
        <v>93730719</v>
      </c>
      <c r="AB47" s="82">
        <f t="shared" si="29"/>
        <v>524167750</v>
      </c>
      <c r="AC47" s="44">
        <f t="shared" si="30"/>
        <v>0.3878193729033039</v>
      </c>
      <c r="AD47" s="81">
        <f>SUM(AD42:AD46)</f>
        <v>235865462</v>
      </c>
      <c r="AE47" s="82">
        <f>SUM(AE42:AE46)</f>
        <v>47410299</v>
      </c>
      <c r="AF47" s="82">
        <f t="shared" si="31"/>
        <v>283275761</v>
      </c>
      <c r="AG47" s="44">
        <f t="shared" si="32"/>
        <v>0.42745681258263274</v>
      </c>
      <c r="AH47" s="44">
        <f t="shared" si="33"/>
        <v>0.03914187349054554</v>
      </c>
      <c r="AI47" s="63">
        <f>SUM(AI42:AI46)</f>
        <v>1258386373</v>
      </c>
      <c r="AJ47" s="63">
        <f>SUM(AJ42:AJ46)</f>
        <v>1389365417</v>
      </c>
      <c r="AK47" s="63">
        <f>SUM(AK42:AK46)</f>
        <v>537905828</v>
      </c>
      <c r="AL47" s="63"/>
    </row>
    <row r="48" spans="1:38" s="13" customFormat="1" ht="12.75">
      <c r="A48" s="29" t="s">
        <v>97</v>
      </c>
      <c r="B48" s="60" t="s">
        <v>167</v>
      </c>
      <c r="C48" s="39" t="s">
        <v>168</v>
      </c>
      <c r="D48" s="77">
        <v>102919007</v>
      </c>
      <c r="E48" s="78">
        <v>119975900</v>
      </c>
      <c r="F48" s="79">
        <f t="shared" si="17"/>
        <v>222894907</v>
      </c>
      <c r="G48" s="77">
        <v>102919007</v>
      </c>
      <c r="H48" s="78">
        <v>119975900</v>
      </c>
      <c r="I48" s="80">
        <f t="shared" si="18"/>
        <v>222894907</v>
      </c>
      <c r="J48" s="77">
        <v>50834715</v>
      </c>
      <c r="K48" s="78">
        <v>22946490</v>
      </c>
      <c r="L48" s="78">
        <f t="shared" si="19"/>
        <v>73781205</v>
      </c>
      <c r="M48" s="40">
        <f t="shared" si="20"/>
        <v>0.33101341790640376</v>
      </c>
      <c r="N48" s="105">
        <v>24770867</v>
      </c>
      <c r="O48" s="106">
        <v>20543796</v>
      </c>
      <c r="P48" s="107">
        <f t="shared" si="21"/>
        <v>45314663</v>
      </c>
      <c r="Q48" s="40">
        <f t="shared" si="22"/>
        <v>0.20330057608718713</v>
      </c>
      <c r="R48" s="105">
        <v>0</v>
      </c>
      <c r="S48" s="107">
        <v>0</v>
      </c>
      <c r="T48" s="107">
        <f t="shared" si="23"/>
        <v>0</v>
      </c>
      <c r="U48" s="40">
        <f t="shared" si="24"/>
        <v>0</v>
      </c>
      <c r="V48" s="105">
        <v>0</v>
      </c>
      <c r="W48" s="107">
        <v>0</v>
      </c>
      <c r="X48" s="107">
        <f t="shared" si="25"/>
        <v>0</v>
      </c>
      <c r="Y48" s="40">
        <f t="shared" si="26"/>
        <v>0</v>
      </c>
      <c r="Z48" s="77">
        <f t="shared" si="27"/>
        <v>75605582</v>
      </c>
      <c r="AA48" s="78">
        <f t="shared" si="28"/>
        <v>43490286</v>
      </c>
      <c r="AB48" s="78">
        <f t="shared" si="29"/>
        <v>119095868</v>
      </c>
      <c r="AC48" s="40">
        <f t="shared" si="30"/>
        <v>0.5343139939935909</v>
      </c>
      <c r="AD48" s="77">
        <v>31553069</v>
      </c>
      <c r="AE48" s="78">
        <v>9254788</v>
      </c>
      <c r="AF48" s="78">
        <f t="shared" si="31"/>
        <v>40807857</v>
      </c>
      <c r="AG48" s="40">
        <f t="shared" si="32"/>
        <v>0.8060975679824547</v>
      </c>
      <c r="AH48" s="40">
        <f t="shared" si="33"/>
        <v>0.11043966361673929</v>
      </c>
      <c r="AI48" s="12">
        <v>141499267</v>
      </c>
      <c r="AJ48" s="12">
        <v>255126054</v>
      </c>
      <c r="AK48" s="12">
        <v>114062215</v>
      </c>
      <c r="AL48" s="12"/>
    </row>
    <row r="49" spans="1:38" s="13" customFormat="1" ht="12.75">
      <c r="A49" s="29" t="s">
        <v>97</v>
      </c>
      <c r="B49" s="60" t="s">
        <v>169</v>
      </c>
      <c r="C49" s="39" t="s">
        <v>170</v>
      </c>
      <c r="D49" s="77">
        <v>185522439</v>
      </c>
      <c r="E49" s="78">
        <v>33298000</v>
      </c>
      <c r="F49" s="79">
        <f t="shared" si="17"/>
        <v>218820439</v>
      </c>
      <c r="G49" s="77">
        <v>185522439</v>
      </c>
      <c r="H49" s="78">
        <v>33298000</v>
      </c>
      <c r="I49" s="80">
        <f t="shared" si="18"/>
        <v>218820439</v>
      </c>
      <c r="J49" s="77">
        <v>15629802</v>
      </c>
      <c r="K49" s="78">
        <v>1378956</v>
      </c>
      <c r="L49" s="78">
        <f t="shared" si="19"/>
        <v>17008758</v>
      </c>
      <c r="M49" s="40">
        <f t="shared" si="20"/>
        <v>0.07772929292039306</v>
      </c>
      <c r="N49" s="105">
        <v>10655375</v>
      </c>
      <c r="O49" s="106">
        <v>2858408</v>
      </c>
      <c r="P49" s="107">
        <f t="shared" si="21"/>
        <v>13513783</v>
      </c>
      <c r="Q49" s="40">
        <f t="shared" si="22"/>
        <v>0.06175740740562174</v>
      </c>
      <c r="R49" s="105">
        <v>0</v>
      </c>
      <c r="S49" s="107">
        <v>0</v>
      </c>
      <c r="T49" s="107">
        <f t="shared" si="23"/>
        <v>0</v>
      </c>
      <c r="U49" s="40">
        <f t="shared" si="24"/>
        <v>0</v>
      </c>
      <c r="V49" s="105">
        <v>0</v>
      </c>
      <c r="W49" s="107">
        <v>0</v>
      </c>
      <c r="X49" s="107">
        <f t="shared" si="25"/>
        <v>0</v>
      </c>
      <c r="Y49" s="40">
        <f t="shared" si="26"/>
        <v>0</v>
      </c>
      <c r="Z49" s="77">
        <f t="shared" si="27"/>
        <v>26285177</v>
      </c>
      <c r="AA49" s="78">
        <f t="shared" si="28"/>
        <v>4237364</v>
      </c>
      <c r="AB49" s="78">
        <f t="shared" si="29"/>
        <v>30522541</v>
      </c>
      <c r="AC49" s="40">
        <f t="shared" si="30"/>
        <v>0.1394867003260148</v>
      </c>
      <c r="AD49" s="77">
        <v>26369756</v>
      </c>
      <c r="AE49" s="78">
        <v>1477792</v>
      </c>
      <c r="AF49" s="78">
        <f t="shared" si="31"/>
        <v>27847548</v>
      </c>
      <c r="AG49" s="40">
        <f t="shared" si="32"/>
        <v>0.28004693440377965</v>
      </c>
      <c r="AH49" s="40">
        <f t="shared" si="33"/>
        <v>-0.5147226965907375</v>
      </c>
      <c r="AI49" s="12">
        <v>160060838</v>
      </c>
      <c r="AJ49" s="12">
        <v>160060838</v>
      </c>
      <c r="AK49" s="12">
        <v>44824547</v>
      </c>
      <c r="AL49" s="12"/>
    </row>
    <row r="50" spans="1:38" s="13" customFormat="1" ht="12.75">
      <c r="A50" s="29" t="s">
        <v>97</v>
      </c>
      <c r="B50" s="60" t="s">
        <v>171</v>
      </c>
      <c r="C50" s="39" t="s">
        <v>172</v>
      </c>
      <c r="D50" s="77">
        <v>304967417</v>
      </c>
      <c r="E50" s="78">
        <v>86101800</v>
      </c>
      <c r="F50" s="79">
        <f t="shared" si="17"/>
        <v>391069217</v>
      </c>
      <c r="G50" s="77">
        <v>304967417</v>
      </c>
      <c r="H50" s="78">
        <v>86101800</v>
      </c>
      <c r="I50" s="80">
        <f t="shared" si="18"/>
        <v>391069217</v>
      </c>
      <c r="J50" s="77">
        <v>41066143</v>
      </c>
      <c r="K50" s="78">
        <v>21289632</v>
      </c>
      <c r="L50" s="78">
        <f t="shared" si="19"/>
        <v>62355775</v>
      </c>
      <c r="M50" s="40">
        <f t="shared" si="20"/>
        <v>0.15944945878979783</v>
      </c>
      <c r="N50" s="105">
        <v>32626231</v>
      </c>
      <c r="O50" s="106">
        <v>10150258</v>
      </c>
      <c r="P50" s="107">
        <f t="shared" si="21"/>
        <v>42776489</v>
      </c>
      <c r="Q50" s="40">
        <f t="shared" si="22"/>
        <v>0.1093834215031044</v>
      </c>
      <c r="R50" s="105">
        <v>0</v>
      </c>
      <c r="S50" s="107">
        <v>0</v>
      </c>
      <c r="T50" s="107">
        <f t="shared" si="23"/>
        <v>0</v>
      </c>
      <c r="U50" s="40">
        <f t="shared" si="24"/>
        <v>0</v>
      </c>
      <c r="V50" s="105">
        <v>0</v>
      </c>
      <c r="W50" s="107">
        <v>0</v>
      </c>
      <c r="X50" s="107">
        <f t="shared" si="25"/>
        <v>0</v>
      </c>
      <c r="Y50" s="40">
        <f t="shared" si="26"/>
        <v>0</v>
      </c>
      <c r="Z50" s="77">
        <f t="shared" si="27"/>
        <v>73692374</v>
      </c>
      <c r="AA50" s="78">
        <f t="shared" si="28"/>
        <v>31439890</v>
      </c>
      <c r="AB50" s="78">
        <f t="shared" si="29"/>
        <v>105132264</v>
      </c>
      <c r="AC50" s="40">
        <f t="shared" si="30"/>
        <v>0.2688328802929022</v>
      </c>
      <c r="AD50" s="77">
        <v>35181209</v>
      </c>
      <c r="AE50" s="78">
        <v>7490812</v>
      </c>
      <c r="AF50" s="78">
        <f t="shared" si="31"/>
        <v>42672021</v>
      </c>
      <c r="AG50" s="40">
        <f t="shared" si="32"/>
        <v>0.3101012703714709</v>
      </c>
      <c r="AH50" s="40">
        <f t="shared" si="33"/>
        <v>0.0024481615248548305</v>
      </c>
      <c r="AI50" s="12">
        <v>287327375</v>
      </c>
      <c r="AJ50" s="12">
        <v>294254456</v>
      </c>
      <c r="AK50" s="12">
        <v>89100584</v>
      </c>
      <c r="AL50" s="12"/>
    </row>
    <row r="51" spans="1:38" s="13" customFormat="1" ht="12.75">
      <c r="A51" s="29" t="s">
        <v>97</v>
      </c>
      <c r="B51" s="60" t="s">
        <v>173</v>
      </c>
      <c r="C51" s="39" t="s">
        <v>174</v>
      </c>
      <c r="D51" s="77">
        <v>148117734</v>
      </c>
      <c r="E51" s="78">
        <v>54410377</v>
      </c>
      <c r="F51" s="79">
        <f t="shared" si="17"/>
        <v>202528111</v>
      </c>
      <c r="G51" s="77">
        <v>148117734</v>
      </c>
      <c r="H51" s="78">
        <v>54410377</v>
      </c>
      <c r="I51" s="80">
        <f t="shared" si="18"/>
        <v>202528111</v>
      </c>
      <c r="J51" s="77">
        <v>43416064</v>
      </c>
      <c r="K51" s="78">
        <v>10405545</v>
      </c>
      <c r="L51" s="78">
        <f t="shared" si="19"/>
        <v>53821609</v>
      </c>
      <c r="M51" s="40">
        <f t="shared" si="20"/>
        <v>0.26574883226951146</v>
      </c>
      <c r="N51" s="105">
        <v>21423727</v>
      </c>
      <c r="O51" s="106">
        <v>6465626</v>
      </c>
      <c r="P51" s="107">
        <f t="shared" si="21"/>
        <v>27889353</v>
      </c>
      <c r="Q51" s="40">
        <f t="shared" si="22"/>
        <v>0.13770608367546566</v>
      </c>
      <c r="R51" s="105">
        <v>0</v>
      </c>
      <c r="S51" s="107">
        <v>0</v>
      </c>
      <c r="T51" s="107">
        <f t="shared" si="23"/>
        <v>0</v>
      </c>
      <c r="U51" s="40">
        <f t="shared" si="24"/>
        <v>0</v>
      </c>
      <c r="V51" s="105">
        <v>0</v>
      </c>
      <c r="W51" s="107">
        <v>0</v>
      </c>
      <c r="X51" s="107">
        <f t="shared" si="25"/>
        <v>0</v>
      </c>
      <c r="Y51" s="40">
        <f t="shared" si="26"/>
        <v>0</v>
      </c>
      <c r="Z51" s="77">
        <f t="shared" si="27"/>
        <v>64839791</v>
      </c>
      <c r="AA51" s="78">
        <f t="shared" si="28"/>
        <v>16871171</v>
      </c>
      <c r="AB51" s="78">
        <f t="shared" si="29"/>
        <v>81710962</v>
      </c>
      <c r="AC51" s="40">
        <f t="shared" si="30"/>
        <v>0.4034549159449771</v>
      </c>
      <c r="AD51" s="77">
        <v>36323834</v>
      </c>
      <c r="AE51" s="78">
        <v>7258150</v>
      </c>
      <c r="AF51" s="78">
        <f t="shared" si="31"/>
        <v>43581984</v>
      </c>
      <c r="AG51" s="40">
        <f t="shared" si="32"/>
        <v>0.31735332121995274</v>
      </c>
      <c r="AH51" s="40">
        <f t="shared" si="33"/>
        <v>-0.3600715148718333</v>
      </c>
      <c r="AI51" s="12">
        <v>249796494</v>
      </c>
      <c r="AJ51" s="12">
        <v>248627176</v>
      </c>
      <c r="AK51" s="12">
        <v>79273747</v>
      </c>
      <c r="AL51" s="12"/>
    </row>
    <row r="52" spans="1:38" s="13" customFormat="1" ht="12.75">
      <c r="A52" s="29" t="s">
        <v>97</v>
      </c>
      <c r="B52" s="60" t="s">
        <v>175</v>
      </c>
      <c r="C52" s="39" t="s">
        <v>176</v>
      </c>
      <c r="D52" s="77">
        <v>936279127</v>
      </c>
      <c r="E52" s="78">
        <v>149668439</v>
      </c>
      <c r="F52" s="79">
        <f t="shared" si="17"/>
        <v>1085947566</v>
      </c>
      <c r="G52" s="77">
        <v>936279127</v>
      </c>
      <c r="H52" s="78">
        <v>149668439</v>
      </c>
      <c r="I52" s="80">
        <f t="shared" si="18"/>
        <v>1085947566</v>
      </c>
      <c r="J52" s="77">
        <v>179224641</v>
      </c>
      <c r="K52" s="78">
        <v>20242166</v>
      </c>
      <c r="L52" s="78">
        <f t="shared" si="19"/>
        <v>199466807</v>
      </c>
      <c r="M52" s="40">
        <f t="shared" si="20"/>
        <v>0.18367996139511583</v>
      </c>
      <c r="N52" s="105">
        <v>154459514</v>
      </c>
      <c r="O52" s="106">
        <v>38811563</v>
      </c>
      <c r="P52" s="107">
        <f t="shared" si="21"/>
        <v>193271077</v>
      </c>
      <c r="Q52" s="40">
        <f t="shared" si="22"/>
        <v>0.17797459384885256</v>
      </c>
      <c r="R52" s="105">
        <v>0</v>
      </c>
      <c r="S52" s="107">
        <v>0</v>
      </c>
      <c r="T52" s="107">
        <f t="shared" si="23"/>
        <v>0</v>
      </c>
      <c r="U52" s="40">
        <f t="shared" si="24"/>
        <v>0</v>
      </c>
      <c r="V52" s="105">
        <v>0</v>
      </c>
      <c r="W52" s="107">
        <v>0</v>
      </c>
      <c r="X52" s="107">
        <f t="shared" si="25"/>
        <v>0</v>
      </c>
      <c r="Y52" s="40">
        <f t="shared" si="26"/>
        <v>0</v>
      </c>
      <c r="Z52" s="77">
        <f t="shared" si="27"/>
        <v>333684155</v>
      </c>
      <c r="AA52" s="78">
        <f t="shared" si="28"/>
        <v>59053729</v>
      </c>
      <c r="AB52" s="78">
        <f t="shared" si="29"/>
        <v>392737884</v>
      </c>
      <c r="AC52" s="40">
        <f t="shared" si="30"/>
        <v>0.3616545552439684</v>
      </c>
      <c r="AD52" s="77">
        <v>161128852</v>
      </c>
      <c r="AE52" s="78">
        <v>64325869</v>
      </c>
      <c r="AF52" s="78">
        <f t="shared" si="31"/>
        <v>225454721</v>
      </c>
      <c r="AG52" s="40">
        <f t="shared" si="32"/>
        <v>0.3372335682779537</v>
      </c>
      <c r="AH52" s="40">
        <f t="shared" si="33"/>
        <v>-0.1427499227217336</v>
      </c>
      <c r="AI52" s="12">
        <v>1155815072</v>
      </c>
      <c r="AJ52" s="12">
        <v>1286991000</v>
      </c>
      <c r="AK52" s="12">
        <v>389779641</v>
      </c>
      <c r="AL52" s="12"/>
    </row>
    <row r="53" spans="1:38" s="13" customFormat="1" ht="12.75">
      <c r="A53" s="29" t="s">
        <v>116</v>
      </c>
      <c r="B53" s="60" t="s">
        <v>177</v>
      </c>
      <c r="C53" s="39" t="s">
        <v>178</v>
      </c>
      <c r="D53" s="77">
        <v>1006385951</v>
      </c>
      <c r="E53" s="78">
        <v>835455054</v>
      </c>
      <c r="F53" s="79">
        <f t="shared" si="17"/>
        <v>1841841005</v>
      </c>
      <c r="G53" s="77">
        <v>1006385951</v>
      </c>
      <c r="H53" s="78">
        <v>835455054</v>
      </c>
      <c r="I53" s="80">
        <f t="shared" si="18"/>
        <v>1841841005</v>
      </c>
      <c r="J53" s="77">
        <v>153963570</v>
      </c>
      <c r="K53" s="78">
        <v>119553675</v>
      </c>
      <c r="L53" s="78">
        <f t="shared" si="19"/>
        <v>273517245</v>
      </c>
      <c r="M53" s="40">
        <f t="shared" si="20"/>
        <v>0.1485020934258112</v>
      </c>
      <c r="N53" s="105">
        <v>161960631</v>
      </c>
      <c r="O53" s="106">
        <v>250720054</v>
      </c>
      <c r="P53" s="107">
        <f t="shared" si="21"/>
        <v>412680685</v>
      </c>
      <c r="Q53" s="40">
        <f t="shared" si="22"/>
        <v>0.22405879979852006</v>
      </c>
      <c r="R53" s="105">
        <v>0</v>
      </c>
      <c r="S53" s="107">
        <v>0</v>
      </c>
      <c r="T53" s="107">
        <f t="shared" si="23"/>
        <v>0</v>
      </c>
      <c r="U53" s="40">
        <f t="shared" si="24"/>
        <v>0</v>
      </c>
      <c r="V53" s="105">
        <v>0</v>
      </c>
      <c r="W53" s="107">
        <v>0</v>
      </c>
      <c r="X53" s="107">
        <f t="shared" si="25"/>
        <v>0</v>
      </c>
      <c r="Y53" s="40">
        <f t="shared" si="26"/>
        <v>0</v>
      </c>
      <c r="Z53" s="77">
        <f t="shared" si="27"/>
        <v>315924201</v>
      </c>
      <c r="AA53" s="78">
        <f t="shared" si="28"/>
        <v>370273729</v>
      </c>
      <c r="AB53" s="78">
        <f t="shared" si="29"/>
        <v>686197930</v>
      </c>
      <c r="AC53" s="40">
        <f t="shared" si="30"/>
        <v>0.3725608932243313</v>
      </c>
      <c r="AD53" s="77">
        <v>153179074</v>
      </c>
      <c r="AE53" s="78">
        <v>240456990</v>
      </c>
      <c r="AF53" s="78">
        <f t="shared" si="31"/>
        <v>393636064</v>
      </c>
      <c r="AG53" s="40">
        <f t="shared" si="32"/>
        <v>0.416306683962779</v>
      </c>
      <c r="AH53" s="40">
        <f t="shared" si="33"/>
        <v>0.0483812911004009</v>
      </c>
      <c r="AI53" s="12">
        <v>1656030721</v>
      </c>
      <c r="AJ53" s="12">
        <v>1835004689</v>
      </c>
      <c r="AK53" s="12">
        <v>689416658</v>
      </c>
      <c r="AL53" s="12"/>
    </row>
    <row r="54" spans="1:38" s="57" customFormat="1" ht="12.75">
      <c r="A54" s="61"/>
      <c r="B54" s="62" t="s">
        <v>179</v>
      </c>
      <c r="C54" s="32"/>
      <c r="D54" s="81">
        <f>SUM(D48:D53)</f>
        <v>2684191675</v>
      </c>
      <c r="E54" s="82">
        <f>SUM(E48:E53)</f>
        <v>1278909570</v>
      </c>
      <c r="F54" s="83">
        <f t="shared" si="17"/>
        <v>3963101245</v>
      </c>
      <c r="G54" s="81">
        <f>SUM(G48:G53)</f>
        <v>2684191675</v>
      </c>
      <c r="H54" s="82">
        <f>SUM(H48:H53)</f>
        <v>1278909570</v>
      </c>
      <c r="I54" s="83">
        <f t="shared" si="18"/>
        <v>3963101245</v>
      </c>
      <c r="J54" s="81">
        <f>SUM(J48:J53)</f>
        <v>484134935</v>
      </c>
      <c r="K54" s="82">
        <f>SUM(K48:K53)</f>
        <v>195816464</v>
      </c>
      <c r="L54" s="82">
        <f t="shared" si="19"/>
        <v>679951399</v>
      </c>
      <c r="M54" s="44">
        <f t="shared" si="20"/>
        <v>0.1715705345297077</v>
      </c>
      <c r="N54" s="111">
        <f>SUM(N48:N53)</f>
        <v>405896345</v>
      </c>
      <c r="O54" s="112">
        <f>SUM(O48:O53)</f>
        <v>329549705</v>
      </c>
      <c r="P54" s="113">
        <f t="shared" si="21"/>
        <v>735446050</v>
      </c>
      <c r="Q54" s="44">
        <f t="shared" si="22"/>
        <v>0.18557336906995925</v>
      </c>
      <c r="R54" s="111">
        <f>SUM(R48:R53)</f>
        <v>0</v>
      </c>
      <c r="S54" s="113">
        <f>SUM(S48:S53)</f>
        <v>0</v>
      </c>
      <c r="T54" s="113">
        <f t="shared" si="23"/>
        <v>0</v>
      </c>
      <c r="U54" s="44">
        <f t="shared" si="24"/>
        <v>0</v>
      </c>
      <c r="V54" s="111">
        <f>SUM(V48:V53)</f>
        <v>0</v>
      </c>
      <c r="W54" s="113">
        <f>SUM(W48:W53)</f>
        <v>0</v>
      </c>
      <c r="X54" s="113">
        <f t="shared" si="25"/>
        <v>0</v>
      </c>
      <c r="Y54" s="44">
        <f t="shared" si="26"/>
        <v>0</v>
      </c>
      <c r="Z54" s="81">
        <f t="shared" si="27"/>
        <v>890031280</v>
      </c>
      <c r="AA54" s="82">
        <f t="shared" si="28"/>
        <v>525366169</v>
      </c>
      <c r="AB54" s="82">
        <f t="shared" si="29"/>
        <v>1415397449</v>
      </c>
      <c r="AC54" s="44">
        <f t="shared" si="30"/>
        <v>0.3571439035996669</v>
      </c>
      <c r="AD54" s="81">
        <f>SUM(AD48:AD53)</f>
        <v>443735794</v>
      </c>
      <c r="AE54" s="82">
        <f>SUM(AE48:AE53)</f>
        <v>330264401</v>
      </c>
      <c r="AF54" s="82">
        <f t="shared" si="31"/>
        <v>774000195</v>
      </c>
      <c r="AG54" s="44">
        <f t="shared" si="32"/>
        <v>0.3852748729003858</v>
      </c>
      <c r="AH54" s="44">
        <f t="shared" si="33"/>
        <v>-0.04981154429812518</v>
      </c>
      <c r="AI54" s="63">
        <f>SUM(AI48:AI53)</f>
        <v>3650529767</v>
      </c>
      <c r="AJ54" s="63">
        <f>SUM(AJ48:AJ53)</f>
        <v>4080064213</v>
      </c>
      <c r="AK54" s="63">
        <f>SUM(AK48:AK53)</f>
        <v>1406457392</v>
      </c>
      <c r="AL54" s="63"/>
    </row>
    <row r="55" spans="1:38" s="13" customFormat="1" ht="12.75">
      <c r="A55" s="29" t="s">
        <v>97</v>
      </c>
      <c r="B55" s="60" t="s">
        <v>180</v>
      </c>
      <c r="C55" s="39" t="s">
        <v>181</v>
      </c>
      <c r="D55" s="77">
        <v>257880245</v>
      </c>
      <c r="E55" s="78">
        <v>147577402</v>
      </c>
      <c r="F55" s="79">
        <f t="shared" si="17"/>
        <v>405457647</v>
      </c>
      <c r="G55" s="77">
        <v>257880245</v>
      </c>
      <c r="H55" s="78">
        <v>147577402</v>
      </c>
      <c r="I55" s="79">
        <f t="shared" si="18"/>
        <v>405457647</v>
      </c>
      <c r="J55" s="77">
        <v>49252479</v>
      </c>
      <c r="K55" s="91">
        <v>19432244</v>
      </c>
      <c r="L55" s="78">
        <f t="shared" si="19"/>
        <v>68684723</v>
      </c>
      <c r="M55" s="40">
        <f t="shared" si="20"/>
        <v>0.16940048734609264</v>
      </c>
      <c r="N55" s="105">
        <v>36996389</v>
      </c>
      <c r="O55" s="106">
        <v>14426226</v>
      </c>
      <c r="P55" s="107">
        <f t="shared" si="21"/>
        <v>51422615</v>
      </c>
      <c r="Q55" s="40">
        <f t="shared" si="22"/>
        <v>0.12682610719141277</v>
      </c>
      <c r="R55" s="105">
        <v>0</v>
      </c>
      <c r="S55" s="107">
        <v>0</v>
      </c>
      <c r="T55" s="107">
        <f t="shared" si="23"/>
        <v>0</v>
      </c>
      <c r="U55" s="40">
        <f t="shared" si="24"/>
        <v>0</v>
      </c>
      <c r="V55" s="105">
        <v>0</v>
      </c>
      <c r="W55" s="107">
        <v>0</v>
      </c>
      <c r="X55" s="107">
        <f t="shared" si="25"/>
        <v>0</v>
      </c>
      <c r="Y55" s="40">
        <f t="shared" si="26"/>
        <v>0</v>
      </c>
      <c r="Z55" s="77">
        <f t="shared" si="27"/>
        <v>86248868</v>
      </c>
      <c r="AA55" s="78">
        <f t="shared" si="28"/>
        <v>33858470</v>
      </c>
      <c r="AB55" s="78">
        <f t="shared" si="29"/>
        <v>120107338</v>
      </c>
      <c r="AC55" s="40">
        <f t="shared" si="30"/>
        <v>0.29622659453750544</v>
      </c>
      <c r="AD55" s="77">
        <v>52430292</v>
      </c>
      <c r="AE55" s="78">
        <v>19897783</v>
      </c>
      <c r="AF55" s="78">
        <f t="shared" si="31"/>
        <v>72328075</v>
      </c>
      <c r="AG55" s="40">
        <f t="shared" si="32"/>
        <v>0.3807992631736074</v>
      </c>
      <c r="AH55" s="40">
        <f t="shared" si="33"/>
        <v>-0.28903658779803</v>
      </c>
      <c r="AI55" s="12">
        <v>361331248</v>
      </c>
      <c r="AJ55" s="12">
        <v>382763742</v>
      </c>
      <c r="AK55" s="12">
        <v>137594673</v>
      </c>
      <c r="AL55" s="12"/>
    </row>
    <row r="56" spans="1:38" s="13" customFormat="1" ht="12.75">
      <c r="A56" s="29" t="s">
        <v>97</v>
      </c>
      <c r="B56" s="60" t="s">
        <v>182</v>
      </c>
      <c r="C56" s="39" t="s">
        <v>183</v>
      </c>
      <c r="D56" s="77">
        <v>185819400</v>
      </c>
      <c r="E56" s="78">
        <v>80423152</v>
      </c>
      <c r="F56" s="79">
        <f t="shared" si="17"/>
        <v>266242552</v>
      </c>
      <c r="G56" s="77">
        <v>185819400</v>
      </c>
      <c r="H56" s="78">
        <v>80423152</v>
      </c>
      <c r="I56" s="80">
        <f t="shared" si="18"/>
        <v>266242552</v>
      </c>
      <c r="J56" s="77">
        <v>22512124</v>
      </c>
      <c r="K56" s="78">
        <v>18345312</v>
      </c>
      <c r="L56" s="78">
        <f t="shared" si="19"/>
        <v>40857436</v>
      </c>
      <c r="M56" s="40">
        <f t="shared" si="20"/>
        <v>0.15345945151547374</v>
      </c>
      <c r="N56" s="105">
        <v>41079403</v>
      </c>
      <c r="O56" s="106">
        <v>18786270</v>
      </c>
      <c r="P56" s="107">
        <f t="shared" si="21"/>
        <v>59865673</v>
      </c>
      <c r="Q56" s="40">
        <f t="shared" si="22"/>
        <v>0.22485388811928156</v>
      </c>
      <c r="R56" s="105">
        <v>0</v>
      </c>
      <c r="S56" s="107">
        <v>0</v>
      </c>
      <c r="T56" s="107">
        <f t="shared" si="23"/>
        <v>0</v>
      </c>
      <c r="U56" s="40">
        <f t="shared" si="24"/>
        <v>0</v>
      </c>
      <c r="V56" s="105">
        <v>0</v>
      </c>
      <c r="W56" s="107">
        <v>0</v>
      </c>
      <c r="X56" s="107">
        <f t="shared" si="25"/>
        <v>0</v>
      </c>
      <c r="Y56" s="40">
        <f t="shared" si="26"/>
        <v>0</v>
      </c>
      <c r="Z56" s="77">
        <f t="shared" si="27"/>
        <v>63591527</v>
      </c>
      <c r="AA56" s="78">
        <f t="shared" si="28"/>
        <v>37131582</v>
      </c>
      <c r="AB56" s="78">
        <f t="shared" si="29"/>
        <v>100723109</v>
      </c>
      <c r="AC56" s="40">
        <f t="shared" si="30"/>
        <v>0.37831333963475533</v>
      </c>
      <c r="AD56" s="77">
        <v>34677390</v>
      </c>
      <c r="AE56" s="78">
        <v>25987827</v>
      </c>
      <c r="AF56" s="78">
        <f t="shared" si="31"/>
        <v>60665217</v>
      </c>
      <c r="AG56" s="40">
        <f t="shared" si="32"/>
        <v>0.35865193880267837</v>
      </c>
      <c r="AH56" s="40">
        <f t="shared" si="33"/>
        <v>-0.013179611638082456</v>
      </c>
      <c r="AI56" s="12">
        <v>311908095</v>
      </c>
      <c r="AJ56" s="12">
        <v>349122133</v>
      </c>
      <c r="AK56" s="12">
        <v>111866443</v>
      </c>
      <c r="AL56" s="12"/>
    </row>
    <row r="57" spans="1:38" s="13" customFormat="1" ht="12.75">
      <c r="A57" s="29" t="s">
        <v>97</v>
      </c>
      <c r="B57" s="60" t="s">
        <v>184</v>
      </c>
      <c r="C57" s="39" t="s">
        <v>185</v>
      </c>
      <c r="D57" s="77">
        <v>408532633</v>
      </c>
      <c r="E57" s="78">
        <v>171421285</v>
      </c>
      <c r="F57" s="79">
        <f t="shared" si="17"/>
        <v>579953918</v>
      </c>
      <c r="G57" s="77">
        <v>408532633</v>
      </c>
      <c r="H57" s="78">
        <v>171421285</v>
      </c>
      <c r="I57" s="80">
        <f t="shared" si="18"/>
        <v>579953918</v>
      </c>
      <c r="J57" s="77">
        <v>56582651</v>
      </c>
      <c r="K57" s="78">
        <v>12469148</v>
      </c>
      <c r="L57" s="78">
        <f t="shared" si="19"/>
        <v>69051799</v>
      </c>
      <c r="M57" s="40">
        <f t="shared" si="20"/>
        <v>0.11906428572485306</v>
      </c>
      <c r="N57" s="105">
        <v>58232249</v>
      </c>
      <c r="O57" s="106">
        <v>13986756</v>
      </c>
      <c r="P57" s="107">
        <f t="shared" si="21"/>
        <v>72219005</v>
      </c>
      <c r="Q57" s="40">
        <f t="shared" si="22"/>
        <v>0.12452541962135688</v>
      </c>
      <c r="R57" s="105">
        <v>0</v>
      </c>
      <c r="S57" s="107">
        <v>0</v>
      </c>
      <c r="T57" s="107">
        <f t="shared" si="23"/>
        <v>0</v>
      </c>
      <c r="U57" s="40">
        <f t="shared" si="24"/>
        <v>0</v>
      </c>
      <c r="V57" s="105">
        <v>0</v>
      </c>
      <c r="W57" s="107">
        <v>0</v>
      </c>
      <c r="X57" s="107">
        <f t="shared" si="25"/>
        <v>0</v>
      </c>
      <c r="Y57" s="40">
        <f t="shared" si="26"/>
        <v>0</v>
      </c>
      <c r="Z57" s="77">
        <f t="shared" si="27"/>
        <v>114814900</v>
      </c>
      <c r="AA57" s="78">
        <f t="shared" si="28"/>
        <v>26455904</v>
      </c>
      <c r="AB57" s="78">
        <f t="shared" si="29"/>
        <v>141270804</v>
      </c>
      <c r="AC57" s="40">
        <f t="shared" si="30"/>
        <v>0.24358970534620994</v>
      </c>
      <c r="AD57" s="77">
        <v>43772891</v>
      </c>
      <c r="AE57" s="78">
        <v>11755165</v>
      </c>
      <c r="AF57" s="78">
        <f t="shared" si="31"/>
        <v>55528056</v>
      </c>
      <c r="AG57" s="40">
        <f t="shared" si="32"/>
        <v>0.6815634331793157</v>
      </c>
      <c r="AH57" s="40">
        <f t="shared" si="33"/>
        <v>0.3005858696007655</v>
      </c>
      <c r="AI57" s="12">
        <v>177738482</v>
      </c>
      <c r="AJ57" s="12">
        <v>390722725</v>
      </c>
      <c r="AK57" s="12">
        <v>121140050</v>
      </c>
      <c r="AL57" s="12"/>
    </row>
    <row r="58" spans="1:38" s="13" customFormat="1" ht="12.75">
      <c r="A58" s="29" t="s">
        <v>97</v>
      </c>
      <c r="B58" s="60" t="s">
        <v>186</v>
      </c>
      <c r="C58" s="39" t="s">
        <v>187</v>
      </c>
      <c r="D58" s="77">
        <v>149085722</v>
      </c>
      <c r="E58" s="78">
        <v>61410000</v>
      </c>
      <c r="F58" s="79">
        <f t="shared" si="17"/>
        <v>210495722</v>
      </c>
      <c r="G58" s="77">
        <v>93229137</v>
      </c>
      <c r="H58" s="78">
        <v>61498150</v>
      </c>
      <c r="I58" s="79">
        <f t="shared" si="18"/>
        <v>154727287</v>
      </c>
      <c r="J58" s="77">
        <v>21309651</v>
      </c>
      <c r="K58" s="91">
        <v>4864248</v>
      </c>
      <c r="L58" s="78">
        <f t="shared" si="19"/>
        <v>26173899</v>
      </c>
      <c r="M58" s="40">
        <f t="shared" si="20"/>
        <v>0.12434408999533017</v>
      </c>
      <c r="N58" s="105">
        <v>24736345</v>
      </c>
      <c r="O58" s="106">
        <v>10252939</v>
      </c>
      <c r="P58" s="107">
        <f t="shared" si="21"/>
        <v>34989284</v>
      </c>
      <c r="Q58" s="40">
        <f t="shared" si="22"/>
        <v>0.16622325464647686</v>
      </c>
      <c r="R58" s="105">
        <v>0</v>
      </c>
      <c r="S58" s="107">
        <v>0</v>
      </c>
      <c r="T58" s="107">
        <f t="shared" si="23"/>
        <v>0</v>
      </c>
      <c r="U58" s="40">
        <f t="shared" si="24"/>
        <v>0</v>
      </c>
      <c r="V58" s="105">
        <v>0</v>
      </c>
      <c r="W58" s="107">
        <v>0</v>
      </c>
      <c r="X58" s="107">
        <f t="shared" si="25"/>
        <v>0</v>
      </c>
      <c r="Y58" s="40">
        <f t="shared" si="26"/>
        <v>0</v>
      </c>
      <c r="Z58" s="77">
        <f t="shared" si="27"/>
        <v>46045996</v>
      </c>
      <c r="AA58" s="78">
        <f t="shared" si="28"/>
        <v>15117187</v>
      </c>
      <c r="AB58" s="78">
        <f t="shared" si="29"/>
        <v>61163183</v>
      </c>
      <c r="AC58" s="40">
        <f t="shared" si="30"/>
        <v>0.290567344641807</v>
      </c>
      <c r="AD58" s="77">
        <v>20497237</v>
      </c>
      <c r="AE58" s="78">
        <v>5697099</v>
      </c>
      <c r="AF58" s="78">
        <f t="shared" si="31"/>
        <v>26194336</v>
      </c>
      <c r="AG58" s="40">
        <f t="shared" si="32"/>
        <v>1.1614703069083934</v>
      </c>
      <c r="AH58" s="40">
        <f t="shared" si="33"/>
        <v>0.33575762332742465</v>
      </c>
      <c r="AI58" s="12">
        <v>58807450</v>
      </c>
      <c r="AJ58" s="12">
        <v>58807450</v>
      </c>
      <c r="AK58" s="12">
        <v>68303107</v>
      </c>
      <c r="AL58" s="12"/>
    </row>
    <row r="59" spans="1:38" s="13" customFormat="1" ht="12.75">
      <c r="A59" s="29" t="s">
        <v>116</v>
      </c>
      <c r="B59" s="60" t="s">
        <v>188</v>
      </c>
      <c r="C59" s="39" t="s">
        <v>189</v>
      </c>
      <c r="D59" s="77">
        <v>475796764</v>
      </c>
      <c r="E59" s="78">
        <v>0</v>
      </c>
      <c r="F59" s="79">
        <f t="shared" si="17"/>
        <v>475796764</v>
      </c>
      <c r="G59" s="77">
        <v>475796764</v>
      </c>
      <c r="H59" s="78">
        <v>0</v>
      </c>
      <c r="I59" s="79">
        <f t="shared" si="18"/>
        <v>475796764</v>
      </c>
      <c r="J59" s="77">
        <v>95097465</v>
      </c>
      <c r="K59" s="91">
        <v>80310630</v>
      </c>
      <c r="L59" s="78">
        <f t="shared" si="19"/>
        <v>175408095</v>
      </c>
      <c r="M59" s="40">
        <f t="shared" si="20"/>
        <v>0.3686618074602962</v>
      </c>
      <c r="N59" s="105">
        <v>81669163</v>
      </c>
      <c r="O59" s="106">
        <v>76608699</v>
      </c>
      <c r="P59" s="107">
        <f t="shared" si="21"/>
        <v>158277862</v>
      </c>
      <c r="Q59" s="40">
        <f t="shared" si="22"/>
        <v>0.33265855082612544</v>
      </c>
      <c r="R59" s="105">
        <v>0</v>
      </c>
      <c r="S59" s="107">
        <v>0</v>
      </c>
      <c r="T59" s="107">
        <f t="shared" si="23"/>
        <v>0</v>
      </c>
      <c r="U59" s="40">
        <f t="shared" si="24"/>
        <v>0</v>
      </c>
      <c r="V59" s="105">
        <v>0</v>
      </c>
      <c r="W59" s="107">
        <v>0</v>
      </c>
      <c r="X59" s="107">
        <f t="shared" si="25"/>
        <v>0</v>
      </c>
      <c r="Y59" s="40">
        <f t="shared" si="26"/>
        <v>0</v>
      </c>
      <c r="Z59" s="77">
        <f t="shared" si="27"/>
        <v>176766628</v>
      </c>
      <c r="AA59" s="78">
        <f t="shared" si="28"/>
        <v>156919329</v>
      </c>
      <c r="AB59" s="78">
        <f t="shared" si="29"/>
        <v>333685957</v>
      </c>
      <c r="AC59" s="40">
        <f t="shared" si="30"/>
        <v>0.7013203582864216</v>
      </c>
      <c r="AD59" s="77">
        <v>82835075</v>
      </c>
      <c r="AE59" s="78">
        <v>92625100</v>
      </c>
      <c r="AF59" s="78">
        <f t="shared" si="31"/>
        <v>175460175</v>
      </c>
      <c r="AG59" s="40">
        <f t="shared" si="32"/>
        <v>0.7993745325197191</v>
      </c>
      <c r="AH59" s="40">
        <f t="shared" si="33"/>
        <v>-0.09792713930668318</v>
      </c>
      <c r="AI59" s="12">
        <v>407725754</v>
      </c>
      <c r="AJ59" s="12">
        <v>1011515208</v>
      </c>
      <c r="AK59" s="12">
        <v>325925584</v>
      </c>
      <c r="AL59" s="12"/>
    </row>
    <row r="60" spans="1:38" s="57" customFormat="1" ht="12.75">
      <c r="A60" s="61"/>
      <c r="B60" s="62" t="s">
        <v>190</v>
      </c>
      <c r="C60" s="32"/>
      <c r="D60" s="81">
        <f>SUM(D55:D59)</f>
        <v>1477114764</v>
      </c>
      <c r="E60" s="82">
        <f>SUM(E55:E59)</f>
        <v>460831839</v>
      </c>
      <c r="F60" s="83">
        <f t="shared" si="17"/>
        <v>1937946603</v>
      </c>
      <c r="G60" s="81">
        <f>SUM(G55:G59)</f>
        <v>1421258179</v>
      </c>
      <c r="H60" s="82">
        <f>SUM(H55:H59)</f>
        <v>460919989</v>
      </c>
      <c r="I60" s="90">
        <f t="shared" si="18"/>
        <v>1882178168</v>
      </c>
      <c r="J60" s="81">
        <f>SUM(J55:J59)</f>
        <v>244754370</v>
      </c>
      <c r="K60" s="92">
        <f>SUM(K55:K59)</f>
        <v>135421582</v>
      </c>
      <c r="L60" s="82">
        <f t="shared" si="19"/>
        <v>380175952</v>
      </c>
      <c r="M60" s="44">
        <f t="shared" si="20"/>
        <v>0.196174627005448</v>
      </c>
      <c r="N60" s="111">
        <f>SUM(N55:N59)</f>
        <v>242713549</v>
      </c>
      <c r="O60" s="112">
        <f>SUM(O55:O59)</f>
        <v>134060890</v>
      </c>
      <c r="P60" s="113">
        <f t="shared" si="21"/>
        <v>376774439</v>
      </c>
      <c r="Q60" s="44">
        <f t="shared" si="22"/>
        <v>0.19441941197798834</v>
      </c>
      <c r="R60" s="111">
        <f>SUM(R55:R59)</f>
        <v>0</v>
      </c>
      <c r="S60" s="113">
        <f>SUM(S55:S59)</f>
        <v>0</v>
      </c>
      <c r="T60" s="113">
        <f t="shared" si="23"/>
        <v>0</v>
      </c>
      <c r="U60" s="44">
        <f t="shared" si="24"/>
        <v>0</v>
      </c>
      <c r="V60" s="111">
        <f>SUM(V55:V59)</f>
        <v>0</v>
      </c>
      <c r="W60" s="113">
        <f>SUM(W55:W59)</f>
        <v>0</v>
      </c>
      <c r="X60" s="113">
        <f t="shared" si="25"/>
        <v>0</v>
      </c>
      <c r="Y60" s="44">
        <f t="shared" si="26"/>
        <v>0</v>
      </c>
      <c r="Z60" s="81">
        <f t="shared" si="27"/>
        <v>487467919</v>
      </c>
      <c r="AA60" s="82">
        <f t="shared" si="28"/>
        <v>269482472</v>
      </c>
      <c r="AB60" s="82">
        <f t="shared" si="29"/>
        <v>756950391</v>
      </c>
      <c r="AC60" s="44">
        <f t="shared" si="30"/>
        <v>0.3905940389834363</v>
      </c>
      <c r="AD60" s="81">
        <f>SUM(AD55:AD59)</f>
        <v>234212885</v>
      </c>
      <c r="AE60" s="82">
        <f>SUM(AE55:AE59)</f>
        <v>155962974</v>
      </c>
      <c r="AF60" s="82">
        <f t="shared" si="31"/>
        <v>390175859</v>
      </c>
      <c r="AG60" s="44">
        <f t="shared" si="32"/>
        <v>0.5805111609430026</v>
      </c>
      <c r="AH60" s="44">
        <f t="shared" si="33"/>
        <v>-0.03434712756024205</v>
      </c>
      <c r="AI60" s="63">
        <f>SUM(AI55:AI59)</f>
        <v>1317511029</v>
      </c>
      <c r="AJ60" s="63">
        <f>SUM(AJ55:AJ59)</f>
        <v>2192931258</v>
      </c>
      <c r="AK60" s="63">
        <f>SUM(AK55:AK59)</f>
        <v>764829857</v>
      </c>
      <c r="AL60" s="63"/>
    </row>
    <row r="61" spans="1:38" s="57" customFormat="1" ht="12.75">
      <c r="A61" s="61"/>
      <c r="B61" s="62" t="s">
        <v>191</v>
      </c>
      <c r="C61" s="32"/>
      <c r="D61" s="81">
        <f>SUM(D9:D10,D12:D21,D23:D30,D32:D40,D42:D46,D48:D53,D55:D59)</f>
        <v>25708954870</v>
      </c>
      <c r="E61" s="82">
        <f>SUM(E9:E10,E12:E21,E23:E30,E32:E40,E42:E46,E48:E53,E55:E59)</f>
        <v>6235935522</v>
      </c>
      <c r="F61" s="83">
        <f t="shared" si="17"/>
        <v>31944890392</v>
      </c>
      <c r="G61" s="81">
        <f>SUM(G9:G10,G12:G21,G23:G30,G32:G40,G42:G46,G48:G53,G55:G59)</f>
        <v>25663483893</v>
      </c>
      <c r="H61" s="82">
        <f>SUM(H9:H10,H12:H21,H23:H30,H32:H40,H42:H46,H48:H53,H55:H59)</f>
        <v>6361311141</v>
      </c>
      <c r="I61" s="90">
        <f t="shared" si="18"/>
        <v>32024795034</v>
      </c>
      <c r="J61" s="81">
        <f>SUM(J9:J10,J12:J21,J23:J30,J32:J40,J42:J46,J48:J53,J55:J59)</f>
        <v>5170258177</v>
      </c>
      <c r="K61" s="92">
        <f>SUM(K9:K10,K12:K21,K23:K30,K32:K40,K42:K46,K48:K53,K55:K59)</f>
        <v>903565381</v>
      </c>
      <c r="L61" s="82">
        <f t="shared" si="19"/>
        <v>6073823558</v>
      </c>
      <c r="M61" s="44">
        <f t="shared" si="20"/>
        <v>0.19013443099873886</v>
      </c>
      <c r="N61" s="111">
        <f>SUM(N9:N10,N12:N21,N23:N30,N32:N40,N42:N46,N48:N53,N55:N59)</f>
        <v>5503323864</v>
      </c>
      <c r="O61" s="112">
        <f>SUM(O9:O10,O12:O21,O23:O30,O32:O40,O42:O46,O48:O53,O55:O59)</f>
        <v>1594902499</v>
      </c>
      <c r="P61" s="113">
        <f t="shared" si="21"/>
        <v>7098226363</v>
      </c>
      <c r="Q61" s="44">
        <f t="shared" si="22"/>
        <v>0.2222022450506707</v>
      </c>
      <c r="R61" s="111">
        <f>SUM(R9:R10,R12:R21,R23:R30,R32:R40,R42:R46,R48:R53,R55:R59)</f>
        <v>0</v>
      </c>
      <c r="S61" s="113">
        <f>SUM(S9:S10,S12:S21,S23:S30,S32:S40,S42:S46,S48:S53,S55:S59)</f>
        <v>0</v>
      </c>
      <c r="T61" s="113">
        <f t="shared" si="23"/>
        <v>0</v>
      </c>
      <c r="U61" s="44">
        <f t="shared" si="24"/>
        <v>0</v>
      </c>
      <c r="V61" s="111">
        <f>SUM(V9:V10,V12:V21,V23:V30,V32:V40,V42:V46,V48:V53,V55:V59)</f>
        <v>0</v>
      </c>
      <c r="W61" s="113">
        <f>SUM(W9:W10,W12:W21,W23:W30,W32:W40,W42:W46,W48:W53,W55:W59)</f>
        <v>0</v>
      </c>
      <c r="X61" s="113">
        <f t="shared" si="25"/>
        <v>0</v>
      </c>
      <c r="Y61" s="44">
        <f t="shared" si="26"/>
        <v>0</v>
      </c>
      <c r="Z61" s="81">
        <f t="shared" si="27"/>
        <v>10673582041</v>
      </c>
      <c r="AA61" s="82">
        <f t="shared" si="28"/>
        <v>2498467880</v>
      </c>
      <c r="AB61" s="82">
        <f t="shared" si="29"/>
        <v>13172049921</v>
      </c>
      <c r="AC61" s="44">
        <f t="shared" si="30"/>
        <v>0.41233667604940955</v>
      </c>
      <c r="AD61" s="81">
        <f>SUM(AD9:AD10,AD12:AD21,AD23:AD30,AD32:AD40,AD42:AD46,AD48:AD53,AD55:AD59)</f>
        <v>5127226497</v>
      </c>
      <c r="AE61" s="82">
        <f>SUM(AE9:AE10,AE12:AE21,AE23:AE30,AE32:AE40,AE42:AE46,AE48:AE53,AE55:AE59)</f>
        <v>1413126134</v>
      </c>
      <c r="AF61" s="82">
        <f t="shared" si="31"/>
        <v>6540352631</v>
      </c>
      <c r="AG61" s="44">
        <f t="shared" si="32"/>
        <v>0.42337632808882264</v>
      </c>
      <c r="AH61" s="44">
        <f t="shared" si="33"/>
        <v>0.08529719473469788</v>
      </c>
      <c r="AI61" s="63">
        <f>SUM(AI9:AI10,AI12:AI21,AI23:AI30,AI32:AI40,AI42:AI46,AI48:AI53,AI55:AI59)</f>
        <v>28482131508</v>
      </c>
      <c r="AJ61" s="63">
        <f>SUM(AJ9:AJ10,AJ12:AJ21,AJ23:AJ30,AJ32:AJ40,AJ42:AJ46,AJ48:AJ53,AJ55:AJ59)</f>
        <v>31438585736</v>
      </c>
      <c r="AK61" s="63">
        <f>SUM(AK9:AK10,AK12:AK21,AK23:AK30,AK32:AK40,AK42:AK46,AK48:AK53,AK55:AK59)</f>
        <v>12058660254</v>
      </c>
      <c r="AL61" s="63"/>
    </row>
    <row r="62" spans="1:38" s="13" customFormat="1" ht="12.75">
      <c r="A62" s="64"/>
      <c r="B62" s="65"/>
      <c r="C62" s="66"/>
      <c r="D62" s="93"/>
      <c r="E62" s="93"/>
      <c r="F62" s="94"/>
      <c r="G62" s="95"/>
      <c r="H62" s="93"/>
      <c r="I62" s="96"/>
      <c r="J62" s="95"/>
      <c r="K62" s="97"/>
      <c r="L62" s="93"/>
      <c r="M62" s="70"/>
      <c r="N62" s="95"/>
      <c r="O62" s="97"/>
      <c r="P62" s="93"/>
      <c r="Q62" s="70"/>
      <c r="R62" s="95"/>
      <c r="S62" s="97"/>
      <c r="T62" s="93"/>
      <c r="U62" s="70"/>
      <c r="V62" s="95"/>
      <c r="W62" s="97"/>
      <c r="X62" s="93"/>
      <c r="Y62" s="70"/>
      <c r="Z62" s="95"/>
      <c r="AA62" s="97"/>
      <c r="AB62" s="93"/>
      <c r="AC62" s="70"/>
      <c r="AD62" s="95"/>
      <c r="AE62" s="93"/>
      <c r="AF62" s="93"/>
      <c r="AG62" s="70"/>
      <c r="AH62" s="70"/>
      <c r="AI62" s="12"/>
      <c r="AJ62" s="12"/>
      <c r="AK62" s="12"/>
      <c r="AL62" s="12"/>
    </row>
    <row r="63" spans="1:38" s="13" customFormat="1" ht="12.75" customHeight="1">
      <c r="A63" s="12"/>
      <c r="B63" s="130" t="s">
        <v>657</v>
      </c>
      <c r="C63" s="12"/>
      <c r="D63" s="88"/>
      <c r="E63" s="88"/>
      <c r="F63" s="88"/>
      <c r="G63" s="88"/>
      <c r="H63" s="88"/>
      <c r="I63" s="88"/>
      <c r="J63" s="88"/>
      <c r="K63" s="88"/>
      <c r="L63" s="88"/>
      <c r="M63" s="12"/>
      <c r="N63" s="88"/>
      <c r="O63" s="88"/>
      <c r="P63" s="88"/>
      <c r="Q63" s="12"/>
      <c r="R63" s="88"/>
      <c r="S63" s="88"/>
      <c r="T63" s="88"/>
      <c r="U63" s="12"/>
      <c r="V63" s="88"/>
      <c r="W63" s="88"/>
      <c r="X63" s="88"/>
      <c r="Y63" s="12"/>
      <c r="Z63" s="88"/>
      <c r="AA63" s="88"/>
      <c r="AB63" s="88"/>
      <c r="AC63" s="12"/>
      <c r="AD63" s="88"/>
      <c r="AE63" s="88"/>
      <c r="AF63" s="88"/>
      <c r="AG63" s="12"/>
      <c r="AH63" s="12"/>
      <c r="AI63" s="12"/>
      <c r="AJ63" s="12"/>
      <c r="AK63" s="12"/>
      <c r="AL63" s="12"/>
    </row>
    <row r="64" spans="1:38" ht="12.75" customHeight="1">
      <c r="A64" s="2"/>
      <c r="B64" s="58"/>
      <c r="C64" s="58"/>
      <c r="D64" s="100"/>
      <c r="E64" s="100"/>
      <c r="F64" s="100"/>
      <c r="G64" s="100"/>
      <c r="H64" s="100"/>
      <c r="I64" s="100"/>
      <c r="J64" s="100"/>
      <c r="K64" s="89"/>
      <c r="L64" s="89"/>
      <c r="M64" s="2"/>
      <c r="N64" s="89"/>
      <c r="O64" s="89"/>
      <c r="P64" s="89"/>
      <c r="Q64" s="2"/>
      <c r="R64" s="89"/>
      <c r="S64" s="89"/>
      <c r="T64" s="89"/>
      <c r="U64" s="2"/>
      <c r="V64" s="89"/>
      <c r="W64" s="89"/>
      <c r="X64" s="89"/>
      <c r="Y64" s="2"/>
      <c r="Z64" s="89"/>
      <c r="AA64" s="89"/>
      <c r="AB64" s="89"/>
      <c r="AC64" s="2"/>
      <c r="AD64" s="89"/>
      <c r="AE64" s="89"/>
      <c r="AF64" s="89"/>
      <c r="AG64" s="2"/>
      <c r="AH64" s="2"/>
      <c r="AI64" s="2"/>
      <c r="AJ64" s="2"/>
      <c r="AK64" s="2"/>
      <c r="AL64" s="2"/>
    </row>
    <row r="65" spans="1:38" ht="12.75">
      <c r="A65" s="2"/>
      <c r="B65" s="72"/>
      <c r="C65" s="2"/>
      <c r="D65" s="89"/>
      <c r="E65" s="89"/>
      <c r="F65" s="89"/>
      <c r="G65" s="89"/>
      <c r="H65" s="89"/>
      <c r="I65" s="89"/>
      <c r="J65" s="89"/>
      <c r="K65" s="89"/>
      <c r="L65" s="89"/>
      <c r="M65" s="2"/>
      <c r="N65" s="89"/>
      <c r="O65" s="89"/>
      <c r="P65" s="89"/>
      <c r="Q65" s="2"/>
      <c r="R65" s="89"/>
      <c r="S65" s="89"/>
      <c r="T65" s="89"/>
      <c r="U65" s="2"/>
      <c r="V65" s="89"/>
      <c r="W65" s="89"/>
      <c r="X65" s="89"/>
      <c r="Y65" s="2"/>
      <c r="Z65" s="89"/>
      <c r="AA65" s="89"/>
      <c r="AB65" s="89"/>
      <c r="AC65" s="2"/>
      <c r="AD65" s="89"/>
      <c r="AE65" s="89"/>
      <c r="AF65" s="89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9"/>
      <c r="E66" s="89"/>
      <c r="F66" s="89"/>
      <c r="G66" s="89"/>
      <c r="H66" s="89"/>
      <c r="I66" s="89"/>
      <c r="J66" s="89"/>
      <c r="K66" s="89"/>
      <c r="L66" s="89"/>
      <c r="M66" s="2"/>
      <c r="N66" s="89"/>
      <c r="O66" s="89"/>
      <c r="P66" s="89"/>
      <c r="Q66" s="2"/>
      <c r="R66" s="89"/>
      <c r="S66" s="89"/>
      <c r="T66" s="89"/>
      <c r="U66" s="2"/>
      <c r="V66" s="89"/>
      <c r="W66" s="89"/>
      <c r="X66" s="89"/>
      <c r="Y66" s="2"/>
      <c r="Z66" s="89"/>
      <c r="AA66" s="89"/>
      <c r="AB66" s="89"/>
      <c r="AC66" s="2"/>
      <c r="AD66" s="89"/>
      <c r="AE66" s="89"/>
      <c r="AF66" s="89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9"/>
      <c r="E67" s="89"/>
      <c r="F67" s="89"/>
      <c r="G67" s="89"/>
      <c r="H67" s="89"/>
      <c r="I67" s="89"/>
      <c r="J67" s="89"/>
      <c r="K67" s="89"/>
      <c r="L67" s="89"/>
      <c r="M67" s="2"/>
      <c r="N67" s="89"/>
      <c r="O67" s="89"/>
      <c r="P67" s="89"/>
      <c r="Q67" s="2"/>
      <c r="R67" s="89"/>
      <c r="S67" s="89"/>
      <c r="T67" s="89"/>
      <c r="U67" s="2"/>
      <c r="V67" s="89"/>
      <c r="W67" s="89"/>
      <c r="X67" s="89"/>
      <c r="Y67" s="2"/>
      <c r="Z67" s="89"/>
      <c r="AA67" s="89"/>
      <c r="AB67" s="89"/>
      <c r="AC67" s="2"/>
      <c r="AD67" s="89"/>
      <c r="AE67" s="89"/>
      <c r="AF67" s="89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9"/>
      <c r="E68" s="89"/>
      <c r="F68" s="89"/>
      <c r="G68" s="89"/>
      <c r="H68" s="89"/>
      <c r="I68" s="89"/>
      <c r="J68" s="89"/>
      <c r="K68" s="89"/>
      <c r="L68" s="89"/>
      <c r="M68" s="2"/>
      <c r="N68" s="89"/>
      <c r="O68" s="89"/>
      <c r="P68" s="89"/>
      <c r="Q68" s="2"/>
      <c r="R68" s="89"/>
      <c r="S68" s="89"/>
      <c r="T68" s="89"/>
      <c r="U68" s="2"/>
      <c r="V68" s="89"/>
      <c r="W68" s="89"/>
      <c r="X68" s="89"/>
      <c r="Y68" s="2"/>
      <c r="Z68" s="89"/>
      <c r="AA68" s="89"/>
      <c r="AB68" s="89"/>
      <c r="AC68" s="2"/>
      <c r="AD68" s="89"/>
      <c r="AE68" s="89"/>
      <c r="AF68" s="89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9"/>
      <c r="E69" s="89"/>
      <c r="F69" s="89"/>
      <c r="G69" s="89"/>
      <c r="H69" s="89"/>
      <c r="I69" s="89"/>
      <c r="J69" s="89"/>
      <c r="K69" s="89"/>
      <c r="L69" s="89"/>
      <c r="M69" s="2"/>
      <c r="N69" s="89"/>
      <c r="O69" s="89"/>
      <c r="P69" s="89"/>
      <c r="Q69" s="2"/>
      <c r="R69" s="89"/>
      <c r="S69" s="89"/>
      <c r="T69" s="89"/>
      <c r="U69" s="2"/>
      <c r="V69" s="89"/>
      <c r="W69" s="89"/>
      <c r="X69" s="89"/>
      <c r="Y69" s="2"/>
      <c r="Z69" s="89"/>
      <c r="AA69" s="89"/>
      <c r="AB69" s="89"/>
      <c r="AC69" s="2"/>
      <c r="AD69" s="89"/>
      <c r="AE69" s="89"/>
      <c r="AF69" s="89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9"/>
      <c r="E70" s="89"/>
      <c r="F70" s="89"/>
      <c r="G70" s="89"/>
      <c r="H70" s="89"/>
      <c r="I70" s="89"/>
      <c r="J70" s="89"/>
      <c r="K70" s="89"/>
      <c r="L70" s="89"/>
      <c r="M70" s="2"/>
      <c r="N70" s="89"/>
      <c r="O70" s="89"/>
      <c r="P70" s="89"/>
      <c r="Q70" s="2"/>
      <c r="R70" s="89"/>
      <c r="S70" s="89"/>
      <c r="T70" s="89"/>
      <c r="U70" s="2"/>
      <c r="V70" s="89"/>
      <c r="W70" s="89"/>
      <c r="X70" s="89"/>
      <c r="Y70" s="2"/>
      <c r="Z70" s="89"/>
      <c r="AA70" s="89"/>
      <c r="AB70" s="89"/>
      <c r="AC70" s="2"/>
      <c r="AD70" s="89"/>
      <c r="AE70" s="89"/>
      <c r="AF70" s="89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9"/>
      <c r="E71" s="89"/>
      <c r="F71" s="89"/>
      <c r="G71" s="89"/>
      <c r="H71" s="89"/>
      <c r="I71" s="89"/>
      <c r="J71" s="89"/>
      <c r="K71" s="89"/>
      <c r="L71" s="89"/>
      <c r="M71" s="2"/>
      <c r="N71" s="89"/>
      <c r="O71" s="89"/>
      <c r="P71" s="89"/>
      <c r="Q71" s="2"/>
      <c r="R71" s="89"/>
      <c r="S71" s="89"/>
      <c r="T71" s="89"/>
      <c r="U71" s="2"/>
      <c r="V71" s="89"/>
      <c r="W71" s="89"/>
      <c r="X71" s="89"/>
      <c r="Y71" s="2"/>
      <c r="Z71" s="89"/>
      <c r="AA71" s="89"/>
      <c r="AB71" s="89"/>
      <c r="AC71" s="2"/>
      <c r="AD71" s="89"/>
      <c r="AE71" s="89"/>
      <c r="AF71" s="89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9"/>
      <c r="E72" s="89"/>
      <c r="F72" s="89"/>
      <c r="G72" s="89"/>
      <c r="H72" s="89"/>
      <c r="I72" s="89"/>
      <c r="J72" s="89"/>
      <c r="K72" s="89"/>
      <c r="L72" s="89"/>
      <c r="M72" s="2"/>
      <c r="N72" s="89"/>
      <c r="O72" s="89"/>
      <c r="P72" s="89"/>
      <c r="Q72" s="2"/>
      <c r="R72" s="89"/>
      <c r="S72" s="89"/>
      <c r="T72" s="89"/>
      <c r="U72" s="2"/>
      <c r="V72" s="89"/>
      <c r="W72" s="89"/>
      <c r="X72" s="89"/>
      <c r="Y72" s="2"/>
      <c r="Z72" s="89"/>
      <c r="AA72" s="89"/>
      <c r="AB72" s="89"/>
      <c r="AC72" s="2"/>
      <c r="AD72" s="89"/>
      <c r="AE72" s="89"/>
      <c r="AF72" s="89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9"/>
      <c r="E73" s="89"/>
      <c r="F73" s="89"/>
      <c r="G73" s="89"/>
      <c r="H73" s="89"/>
      <c r="I73" s="89"/>
      <c r="J73" s="89"/>
      <c r="K73" s="89"/>
      <c r="L73" s="89"/>
      <c r="M73" s="2"/>
      <c r="N73" s="89"/>
      <c r="O73" s="89"/>
      <c r="P73" s="89"/>
      <c r="Q73" s="2"/>
      <c r="R73" s="89"/>
      <c r="S73" s="89"/>
      <c r="T73" s="89"/>
      <c r="U73" s="2"/>
      <c r="V73" s="89"/>
      <c r="W73" s="89"/>
      <c r="X73" s="89"/>
      <c r="Y73" s="2"/>
      <c r="Z73" s="89"/>
      <c r="AA73" s="89"/>
      <c r="AB73" s="89"/>
      <c r="AC73" s="2"/>
      <c r="AD73" s="89"/>
      <c r="AE73" s="89"/>
      <c r="AF73" s="89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9"/>
      <c r="E74" s="89"/>
      <c r="F74" s="89"/>
      <c r="G74" s="89"/>
      <c r="H74" s="89"/>
      <c r="I74" s="89"/>
      <c r="J74" s="89"/>
      <c r="K74" s="89"/>
      <c r="L74" s="89"/>
      <c r="M74" s="2"/>
      <c r="N74" s="89"/>
      <c r="O74" s="89"/>
      <c r="P74" s="89"/>
      <c r="Q74" s="2"/>
      <c r="R74" s="89"/>
      <c r="S74" s="89"/>
      <c r="T74" s="89"/>
      <c r="U74" s="2"/>
      <c r="V74" s="89"/>
      <c r="W74" s="89"/>
      <c r="X74" s="89"/>
      <c r="Y74" s="2"/>
      <c r="Z74" s="89"/>
      <c r="AA74" s="89"/>
      <c r="AB74" s="89"/>
      <c r="AC74" s="2"/>
      <c r="AD74" s="89"/>
      <c r="AE74" s="89"/>
      <c r="AF74" s="89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9"/>
      <c r="E75" s="89"/>
      <c r="F75" s="89"/>
      <c r="G75" s="89"/>
      <c r="H75" s="89"/>
      <c r="I75" s="89"/>
      <c r="J75" s="89"/>
      <c r="K75" s="89"/>
      <c r="L75" s="89"/>
      <c r="M75" s="2"/>
      <c r="N75" s="89"/>
      <c r="O75" s="89"/>
      <c r="P75" s="89"/>
      <c r="Q75" s="2"/>
      <c r="R75" s="89"/>
      <c r="S75" s="89"/>
      <c r="T75" s="89"/>
      <c r="U75" s="2"/>
      <c r="V75" s="89"/>
      <c r="W75" s="89"/>
      <c r="X75" s="89"/>
      <c r="Y75" s="2"/>
      <c r="Z75" s="89"/>
      <c r="AA75" s="89"/>
      <c r="AB75" s="89"/>
      <c r="AC75" s="2"/>
      <c r="AD75" s="89"/>
      <c r="AE75" s="89"/>
      <c r="AF75" s="89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9"/>
      <c r="E76" s="89"/>
      <c r="F76" s="89"/>
      <c r="G76" s="89"/>
      <c r="H76" s="89"/>
      <c r="I76" s="89"/>
      <c r="J76" s="89"/>
      <c r="K76" s="89"/>
      <c r="L76" s="89"/>
      <c r="M76" s="2"/>
      <c r="N76" s="89"/>
      <c r="O76" s="89"/>
      <c r="P76" s="89"/>
      <c r="Q76" s="2"/>
      <c r="R76" s="89"/>
      <c r="S76" s="89"/>
      <c r="T76" s="89"/>
      <c r="U76" s="2"/>
      <c r="V76" s="89"/>
      <c r="W76" s="89"/>
      <c r="X76" s="89"/>
      <c r="Y76" s="2"/>
      <c r="Z76" s="89"/>
      <c r="AA76" s="89"/>
      <c r="AB76" s="89"/>
      <c r="AC76" s="2"/>
      <c r="AD76" s="89"/>
      <c r="AE76" s="89"/>
      <c r="AF76" s="89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9"/>
      <c r="E77" s="89"/>
      <c r="F77" s="89"/>
      <c r="G77" s="89"/>
      <c r="H77" s="89"/>
      <c r="I77" s="89"/>
      <c r="J77" s="89"/>
      <c r="K77" s="89"/>
      <c r="L77" s="89"/>
      <c r="M77" s="2"/>
      <c r="N77" s="89"/>
      <c r="O77" s="89"/>
      <c r="P77" s="89"/>
      <c r="Q77" s="2"/>
      <c r="R77" s="89"/>
      <c r="S77" s="89"/>
      <c r="T77" s="89"/>
      <c r="U77" s="2"/>
      <c r="V77" s="89"/>
      <c r="W77" s="89"/>
      <c r="X77" s="89"/>
      <c r="Y77" s="2"/>
      <c r="Z77" s="89"/>
      <c r="AA77" s="89"/>
      <c r="AB77" s="89"/>
      <c r="AC77" s="2"/>
      <c r="AD77" s="89"/>
      <c r="AE77" s="89"/>
      <c r="AF77" s="89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9"/>
      <c r="E78" s="89"/>
      <c r="F78" s="89"/>
      <c r="G78" s="89"/>
      <c r="H78" s="89"/>
      <c r="I78" s="89"/>
      <c r="J78" s="89"/>
      <c r="K78" s="89"/>
      <c r="L78" s="89"/>
      <c r="M78" s="2"/>
      <c r="N78" s="89"/>
      <c r="O78" s="89"/>
      <c r="P78" s="89"/>
      <c r="Q78" s="2"/>
      <c r="R78" s="89"/>
      <c r="S78" s="89"/>
      <c r="T78" s="89"/>
      <c r="U78" s="2"/>
      <c r="V78" s="89"/>
      <c r="W78" s="89"/>
      <c r="X78" s="89"/>
      <c r="Y78" s="2"/>
      <c r="Z78" s="89"/>
      <c r="AA78" s="89"/>
      <c r="AB78" s="89"/>
      <c r="AC78" s="2"/>
      <c r="AD78" s="89"/>
      <c r="AE78" s="89"/>
      <c r="AF78" s="89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9"/>
      <c r="E79" s="89"/>
      <c r="F79" s="89"/>
      <c r="G79" s="89"/>
      <c r="H79" s="89"/>
      <c r="I79" s="89"/>
      <c r="J79" s="89"/>
      <c r="K79" s="89"/>
      <c r="L79" s="89"/>
      <c r="M79" s="2"/>
      <c r="N79" s="89"/>
      <c r="O79" s="89"/>
      <c r="P79" s="89"/>
      <c r="Q79" s="2"/>
      <c r="R79" s="89"/>
      <c r="S79" s="89"/>
      <c r="T79" s="89"/>
      <c r="U79" s="2"/>
      <c r="V79" s="89"/>
      <c r="W79" s="89"/>
      <c r="X79" s="89"/>
      <c r="Y79" s="2"/>
      <c r="Z79" s="89"/>
      <c r="AA79" s="89"/>
      <c r="AB79" s="89"/>
      <c r="AC79" s="2"/>
      <c r="AD79" s="89"/>
      <c r="AE79" s="89"/>
      <c r="AF79" s="89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9"/>
      <c r="E80" s="89"/>
      <c r="F80" s="89"/>
      <c r="G80" s="89"/>
      <c r="H80" s="89"/>
      <c r="I80" s="89"/>
      <c r="J80" s="89"/>
      <c r="K80" s="89"/>
      <c r="L80" s="89"/>
      <c r="M80" s="2"/>
      <c r="N80" s="89"/>
      <c r="O80" s="89"/>
      <c r="P80" s="89"/>
      <c r="Q80" s="2"/>
      <c r="R80" s="89"/>
      <c r="S80" s="89"/>
      <c r="T80" s="89"/>
      <c r="U80" s="2"/>
      <c r="V80" s="89"/>
      <c r="W80" s="89"/>
      <c r="X80" s="89"/>
      <c r="Y80" s="2"/>
      <c r="Z80" s="89"/>
      <c r="AA80" s="89"/>
      <c r="AB80" s="89"/>
      <c r="AC80" s="2"/>
      <c r="AD80" s="89"/>
      <c r="AE80" s="89"/>
      <c r="AF80" s="89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9"/>
      <c r="E81" s="89"/>
      <c r="F81" s="89"/>
      <c r="G81" s="89"/>
      <c r="H81" s="89"/>
      <c r="I81" s="89"/>
      <c r="J81" s="89"/>
      <c r="K81" s="89"/>
      <c r="L81" s="89"/>
      <c r="M81" s="2"/>
      <c r="N81" s="89"/>
      <c r="O81" s="89"/>
      <c r="P81" s="89"/>
      <c r="Q81" s="2"/>
      <c r="R81" s="89"/>
      <c r="S81" s="89"/>
      <c r="T81" s="89"/>
      <c r="U81" s="2"/>
      <c r="V81" s="89"/>
      <c r="W81" s="89"/>
      <c r="X81" s="89"/>
      <c r="Y81" s="2"/>
      <c r="Z81" s="89"/>
      <c r="AA81" s="89"/>
      <c r="AB81" s="89"/>
      <c r="AC81" s="2"/>
      <c r="AD81" s="89"/>
      <c r="AE81" s="89"/>
      <c r="AF81" s="89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6" width="10.7109375" style="3" hidden="1" customWidth="1"/>
    <col min="37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656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5"/>
      <c r="B3" s="128" t="s">
        <v>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0" t="s">
        <v>1</v>
      </c>
      <c r="E4" s="120"/>
      <c r="F4" s="120"/>
      <c r="G4" s="120" t="s">
        <v>2</v>
      </c>
      <c r="H4" s="120"/>
      <c r="I4" s="120"/>
      <c r="J4" s="121" t="s">
        <v>3</v>
      </c>
      <c r="K4" s="122"/>
      <c r="L4" s="122"/>
      <c r="M4" s="123"/>
      <c r="N4" s="121" t="s">
        <v>4</v>
      </c>
      <c r="O4" s="124"/>
      <c r="P4" s="124"/>
      <c r="Q4" s="125"/>
      <c r="R4" s="121" t="s">
        <v>5</v>
      </c>
      <c r="S4" s="124"/>
      <c r="T4" s="124"/>
      <c r="U4" s="125"/>
      <c r="V4" s="121" t="s">
        <v>6</v>
      </c>
      <c r="W4" s="126"/>
      <c r="X4" s="126"/>
      <c r="Y4" s="127"/>
      <c r="Z4" s="121" t="s">
        <v>7</v>
      </c>
      <c r="AA4" s="122"/>
      <c r="AB4" s="122"/>
      <c r="AC4" s="123"/>
      <c r="AD4" s="121" t="s">
        <v>8</v>
      </c>
      <c r="AE4" s="122"/>
      <c r="AF4" s="122"/>
      <c r="AG4" s="123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9" t="s">
        <v>23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60" t="s">
        <v>50</v>
      </c>
      <c r="C9" s="39" t="s">
        <v>51</v>
      </c>
      <c r="D9" s="77">
        <v>5924047184</v>
      </c>
      <c r="E9" s="78">
        <v>1469462648</v>
      </c>
      <c r="F9" s="79">
        <f>$D9+$E9</f>
        <v>7393509832</v>
      </c>
      <c r="G9" s="77">
        <v>5924047184</v>
      </c>
      <c r="H9" s="78">
        <v>1469462648</v>
      </c>
      <c r="I9" s="80">
        <f>$G9+$H9</f>
        <v>7393509832</v>
      </c>
      <c r="J9" s="77">
        <v>1170896393</v>
      </c>
      <c r="K9" s="78">
        <v>98991895</v>
      </c>
      <c r="L9" s="78">
        <f>$J9+$K9</f>
        <v>1269888288</v>
      </c>
      <c r="M9" s="40">
        <f>IF($F9=0,0,$L9/$F9)</f>
        <v>0.17175716498053073</v>
      </c>
      <c r="N9" s="105">
        <v>1428355554</v>
      </c>
      <c r="O9" s="106">
        <v>298783719</v>
      </c>
      <c r="P9" s="107">
        <f>$N9+$O9</f>
        <v>1727139273</v>
      </c>
      <c r="Q9" s="40">
        <f>IF($F9=0,0,$P9/$F9)</f>
        <v>0.23360207969491478</v>
      </c>
      <c r="R9" s="105">
        <v>0</v>
      </c>
      <c r="S9" s="107">
        <v>0</v>
      </c>
      <c r="T9" s="107">
        <f>$R9+$S9</f>
        <v>0</v>
      </c>
      <c r="U9" s="40">
        <f>IF($I9=0,0,$T9/$I9)</f>
        <v>0</v>
      </c>
      <c r="V9" s="105">
        <v>0</v>
      </c>
      <c r="W9" s="107">
        <v>0</v>
      </c>
      <c r="X9" s="107">
        <f>$V9+$W9</f>
        <v>0</v>
      </c>
      <c r="Y9" s="40">
        <f>IF($I9=0,0,$X9/$I9)</f>
        <v>0</v>
      </c>
      <c r="Z9" s="77">
        <f>$J9+$N9</f>
        <v>2599251947</v>
      </c>
      <c r="AA9" s="78">
        <f>$K9+$O9</f>
        <v>397775614</v>
      </c>
      <c r="AB9" s="78">
        <f>$Z9+$AA9</f>
        <v>2997027561</v>
      </c>
      <c r="AC9" s="40">
        <f>IF($F9=0,0,$AB9/$F9)</f>
        <v>0.4053592446754455</v>
      </c>
      <c r="AD9" s="77">
        <v>1214122131</v>
      </c>
      <c r="AE9" s="78">
        <v>186989720</v>
      </c>
      <c r="AF9" s="78">
        <f>$AD9+$AE9</f>
        <v>1401111851</v>
      </c>
      <c r="AG9" s="40">
        <f>IF($AI9=0,0,$AK9/$AI9)</f>
        <v>0.4385340378484084</v>
      </c>
      <c r="AH9" s="40">
        <f>IF($AF9=0,0,(($P9/$AF9)-1))</f>
        <v>0.23269193088853557</v>
      </c>
      <c r="AI9" s="12">
        <v>6234461531</v>
      </c>
      <c r="AJ9" s="12">
        <v>6710940062</v>
      </c>
      <c r="AK9" s="12">
        <v>2734023589</v>
      </c>
      <c r="AL9" s="12"/>
    </row>
    <row r="10" spans="1:38" s="57" customFormat="1" ht="12.75">
      <c r="A10" s="61"/>
      <c r="B10" s="62" t="s">
        <v>96</v>
      </c>
      <c r="C10" s="32"/>
      <c r="D10" s="81">
        <f>D9</f>
        <v>5924047184</v>
      </c>
      <c r="E10" s="82">
        <f>E9</f>
        <v>1469462648</v>
      </c>
      <c r="F10" s="90">
        <f aca="true" t="shared" si="0" ref="F10:F38">$D10+$E10</f>
        <v>7393509832</v>
      </c>
      <c r="G10" s="81">
        <f>G9</f>
        <v>5924047184</v>
      </c>
      <c r="H10" s="82">
        <f>H9</f>
        <v>1469462648</v>
      </c>
      <c r="I10" s="83">
        <f aca="true" t="shared" si="1" ref="I10:I38">$G10+$H10</f>
        <v>7393509832</v>
      </c>
      <c r="J10" s="81">
        <f>J9</f>
        <v>1170896393</v>
      </c>
      <c r="K10" s="82">
        <f>K9</f>
        <v>98991895</v>
      </c>
      <c r="L10" s="82">
        <f aca="true" t="shared" si="2" ref="L10:L38">$J10+$K10</f>
        <v>1269888288</v>
      </c>
      <c r="M10" s="44">
        <f aca="true" t="shared" si="3" ref="M10:M38">IF($F10=0,0,$L10/$F10)</f>
        <v>0.17175716498053073</v>
      </c>
      <c r="N10" s="111">
        <f>N9</f>
        <v>1428355554</v>
      </c>
      <c r="O10" s="112">
        <f>O9</f>
        <v>298783719</v>
      </c>
      <c r="P10" s="113">
        <f aca="true" t="shared" si="4" ref="P10:P38">$N10+$O10</f>
        <v>1727139273</v>
      </c>
      <c r="Q10" s="44">
        <f aca="true" t="shared" si="5" ref="Q10:Q38">IF($F10=0,0,$P10/$F10)</f>
        <v>0.23360207969491478</v>
      </c>
      <c r="R10" s="111">
        <f>R9</f>
        <v>0</v>
      </c>
      <c r="S10" s="113">
        <f>S9</f>
        <v>0</v>
      </c>
      <c r="T10" s="113">
        <f aca="true" t="shared" si="6" ref="T10:T38">$R10+$S10</f>
        <v>0</v>
      </c>
      <c r="U10" s="44">
        <f aca="true" t="shared" si="7" ref="U10:U38">IF($I10=0,0,$T10/$I10)</f>
        <v>0</v>
      </c>
      <c r="V10" s="111">
        <f>V9</f>
        <v>0</v>
      </c>
      <c r="W10" s="113">
        <f>W9</f>
        <v>0</v>
      </c>
      <c r="X10" s="113">
        <f aca="true" t="shared" si="8" ref="X10:X38">$V10+$W10</f>
        <v>0</v>
      </c>
      <c r="Y10" s="44">
        <f aca="true" t="shared" si="9" ref="Y10:Y38">IF($I10=0,0,$X10/$I10)</f>
        <v>0</v>
      </c>
      <c r="Z10" s="81">
        <f aca="true" t="shared" si="10" ref="Z10:Z38">$J10+$N10</f>
        <v>2599251947</v>
      </c>
      <c r="AA10" s="82">
        <f aca="true" t="shared" si="11" ref="AA10:AA38">$K10+$O10</f>
        <v>397775614</v>
      </c>
      <c r="AB10" s="82">
        <f aca="true" t="shared" si="12" ref="AB10:AB38">$Z10+$AA10</f>
        <v>2997027561</v>
      </c>
      <c r="AC10" s="44">
        <f aca="true" t="shared" si="13" ref="AC10:AC38">IF($F10=0,0,$AB10/$F10)</f>
        <v>0.4053592446754455</v>
      </c>
      <c r="AD10" s="81">
        <f>AD9</f>
        <v>1214122131</v>
      </c>
      <c r="AE10" s="82">
        <f>AE9</f>
        <v>186989720</v>
      </c>
      <c r="AF10" s="82">
        <f aca="true" t="shared" si="14" ref="AF10:AF38">$AD10+$AE10</f>
        <v>1401111851</v>
      </c>
      <c r="AG10" s="44">
        <f aca="true" t="shared" si="15" ref="AG10:AG38">IF($AI10=0,0,$AK10/$AI10)</f>
        <v>0.4385340378484084</v>
      </c>
      <c r="AH10" s="44">
        <f aca="true" t="shared" si="16" ref="AH10:AH38">IF($AF10=0,0,(($P10/$AF10)-1))</f>
        <v>0.23269193088853557</v>
      </c>
      <c r="AI10" s="63">
        <f>AI9</f>
        <v>6234461531</v>
      </c>
      <c r="AJ10" s="63">
        <f>AJ9</f>
        <v>6710940062</v>
      </c>
      <c r="AK10" s="63">
        <f>AK9</f>
        <v>2734023589</v>
      </c>
      <c r="AL10" s="63"/>
    </row>
    <row r="11" spans="1:38" s="13" customFormat="1" ht="12.75">
      <c r="A11" s="29" t="s">
        <v>97</v>
      </c>
      <c r="B11" s="60" t="s">
        <v>192</v>
      </c>
      <c r="C11" s="39" t="s">
        <v>193</v>
      </c>
      <c r="D11" s="77">
        <v>120699000</v>
      </c>
      <c r="E11" s="78">
        <v>43035079</v>
      </c>
      <c r="F11" s="79">
        <f t="shared" si="0"/>
        <v>163734079</v>
      </c>
      <c r="G11" s="77">
        <v>120699000</v>
      </c>
      <c r="H11" s="78">
        <v>43035079</v>
      </c>
      <c r="I11" s="80">
        <f t="shared" si="1"/>
        <v>163734079</v>
      </c>
      <c r="J11" s="77">
        <v>21550871</v>
      </c>
      <c r="K11" s="78">
        <v>1596124</v>
      </c>
      <c r="L11" s="78">
        <f t="shared" si="2"/>
        <v>23146995</v>
      </c>
      <c r="M11" s="40">
        <f t="shared" si="3"/>
        <v>0.14136943965098434</v>
      </c>
      <c r="N11" s="105">
        <v>18575783</v>
      </c>
      <c r="O11" s="106">
        <v>1702883</v>
      </c>
      <c r="P11" s="107">
        <f t="shared" si="4"/>
        <v>20278666</v>
      </c>
      <c r="Q11" s="40">
        <f t="shared" si="5"/>
        <v>0.12385122342185098</v>
      </c>
      <c r="R11" s="105">
        <v>0</v>
      </c>
      <c r="S11" s="107">
        <v>0</v>
      </c>
      <c r="T11" s="107">
        <f t="shared" si="6"/>
        <v>0</v>
      </c>
      <c r="U11" s="40">
        <f t="shared" si="7"/>
        <v>0</v>
      </c>
      <c r="V11" s="105">
        <v>0</v>
      </c>
      <c r="W11" s="107">
        <v>0</v>
      </c>
      <c r="X11" s="107">
        <f t="shared" si="8"/>
        <v>0</v>
      </c>
      <c r="Y11" s="40">
        <f t="shared" si="9"/>
        <v>0</v>
      </c>
      <c r="Z11" s="77">
        <f t="shared" si="10"/>
        <v>40126654</v>
      </c>
      <c r="AA11" s="78">
        <f t="shared" si="11"/>
        <v>3299007</v>
      </c>
      <c r="AB11" s="78">
        <f t="shared" si="12"/>
        <v>43425661</v>
      </c>
      <c r="AC11" s="40">
        <f t="shared" si="13"/>
        <v>0.2652206630728353</v>
      </c>
      <c r="AD11" s="77">
        <v>20691810</v>
      </c>
      <c r="AE11" s="78">
        <v>6955580</v>
      </c>
      <c r="AF11" s="78">
        <f t="shared" si="14"/>
        <v>27647390</v>
      </c>
      <c r="AG11" s="40">
        <f t="shared" si="15"/>
        <v>0.32547398798287885</v>
      </c>
      <c r="AH11" s="40">
        <f t="shared" si="16"/>
        <v>-0.26652512226289715</v>
      </c>
      <c r="AI11" s="12">
        <v>157012314</v>
      </c>
      <c r="AJ11" s="12">
        <v>160395120</v>
      </c>
      <c r="AK11" s="12">
        <v>51103424</v>
      </c>
      <c r="AL11" s="12"/>
    </row>
    <row r="12" spans="1:38" s="13" customFormat="1" ht="12.75">
      <c r="A12" s="29" t="s">
        <v>97</v>
      </c>
      <c r="B12" s="60" t="s">
        <v>194</v>
      </c>
      <c r="C12" s="39" t="s">
        <v>195</v>
      </c>
      <c r="D12" s="77">
        <v>295971808</v>
      </c>
      <c r="E12" s="78">
        <v>32730000</v>
      </c>
      <c r="F12" s="79">
        <f t="shared" si="0"/>
        <v>328701808</v>
      </c>
      <c r="G12" s="77">
        <v>295971808</v>
      </c>
      <c r="H12" s="78">
        <v>32730000</v>
      </c>
      <c r="I12" s="80">
        <f t="shared" si="1"/>
        <v>328701808</v>
      </c>
      <c r="J12" s="77">
        <v>26450880</v>
      </c>
      <c r="K12" s="78">
        <v>2349299</v>
      </c>
      <c r="L12" s="78">
        <f t="shared" si="2"/>
        <v>28800179</v>
      </c>
      <c r="M12" s="40">
        <f t="shared" si="3"/>
        <v>0.08761795128306687</v>
      </c>
      <c r="N12" s="105">
        <v>27876303</v>
      </c>
      <c r="O12" s="106">
        <v>9854677</v>
      </c>
      <c r="P12" s="107">
        <f t="shared" si="4"/>
        <v>37730980</v>
      </c>
      <c r="Q12" s="40">
        <f t="shared" si="5"/>
        <v>0.11478786876645351</v>
      </c>
      <c r="R12" s="105">
        <v>0</v>
      </c>
      <c r="S12" s="107">
        <v>0</v>
      </c>
      <c r="T12" s="107">
        <f t="shared" si="6"/>
        <v>0</v>
      </c>
      <c r="U12" s="40">
        <f t="shared" si="7"/>
        <v>0</v>
      </c>
      <c r="V12" s="105">
        <v>0</v>
      </c>
      <c r="W12" s="107">
        <v>0</v>
      </c>
      <c r="X12" s="107">
        <f t="shared" si="8"/>
        <v>0</v>
      </c>
      <c r="Y12" s="40">
        <f t="shared" si="9"/>
        <v>0</v>
      </c>
      <c r="Z12" s="77">
        <f t="shared" si="10"/>
        <v>54327183</v>
      </c>
      <c r="AA12" s="78">
        <f t="shared" si="11"/>
        <v>12203976</v>
      </c>
      <c r="AB12" s="78">
        <f t="shared" si="12"/>
        <v>66531159</v>
      </c>
      <c r="AC12" s="40">
        <f t="shared" si="13"/>
        <v>0.20240582004952037</v>
      </c>
      <c r="AD12" s="77">
        <v>56861430</v>
      </c>
      <c r="AE12" s="78">
        <v>9558616</v>
      </c>
      <c r="AF12" s="78">
        <f t="shared" si="14"/>
        <v>66420046</v>
      </c>
      <c r="AG12" s="40">
        <f t="shared" si="15"/>
        <v>0.4741025231803629</v>
      </c>
      <c r="AH12" s="40">
        <f t="shared" si="16"/>
        <v>-0.4319338472002865</v>
      </c>
      <c r="AI12" s="12">
        <v>301610464</v>
      </c>
      <c r="AJ12" s="12">
        <v>301610464</v>
      </c>
      <c r="AK12" s="12">
        <v>142994282</v>
      </c>
      <c r="AL12" s="12"/>
    </row>
    <row r="13" spans="1:38" s="13" customFormat="1" ht="12.75">
      <c r="A13" s="29" t="s">
        <v>97</v>
      </c>
      <c r="B13" s="60" t="s">
        <v>196</v>
      </c>
      <c r="C13" s="39" t="s">
        <v>197</v>
      </c>
      <c r="D13" s="77">
        <v>158397152</v>
      </c>
      <c r="E13" s="78">
        <v>72435713</v>
      </c>
      <c r="F13" s="79">
        <f t="shared" si="0"/>
        <v>230832865</v>
      </c>
      <c r="G13" s="77">
        <v>158397152</v>
      </c>
      <c r="H13" s="78">
        <v>72435713</v>
      </c>
      <c r="I13" s="80">
        <f t="shared" si="1"/>
        <v>230832865</v>
      </c>
      <c r="J13" s="77">
        <v>24952937</v>
      </c>
      <c r="K13" s="78">
        <v>9381454</v>
      </c>
      <c r="L13" s="78">
        <f t="shared" si="2"/>
        <v>34334391</v>
      </c>
      <c r="M13" s="40">
        <f t="shared" si="3"/>
        <v>0.14874134582179188</v>
      </c>
      <c r="N13" s="105">
        <v>22523582</v>
      </c>
      <c r="O13" s="106">
        <v>18466861</v>
      </c>
      <c r="P13" s="107">
        <f t="shared" si="4"/>
        <v>40990443</v>
      </c>
      <c r="Q13" s="40">
        <f t="shared" si="5"/>
        <v>0.1775762866349209</v>
      </c>
      <c r="R13" s="105">
        <v>0</v>
      </c>
      <c r="S13" s="107">
        <v>0</v>
      </c>
      <c r="T13" s="107">
        <f t="shared" si="6"/>
        <v>0</v>
      </c>
      <c r="U13" s="40">
        <f t="shared" si="7"/>
        <v>0</v>
      </c>
      <c r="V13" s="105">
        <v>0</v>
      </c>
      <c r="W13" s="107">
        <v>0</v>
      </c>
      <c r="X13" s="107">
        <f t="shared" si="8"/>
        <v>0</v>
      </c>
      <c r="Y13" s="40">
        <f t="shared" si="9"/>
        <v>0</v>
      </c>
      <c r="Z13" s="77">
        <f t="shared" si="10"/>
        <v>47476519</v>
      </c>
      <c r="AA13" s="78">
        <f t="shared" si="11"/>
        <v>27848315</v>
      </c>
      <c r="AB13" s="78">
        <f t="shared" si="12"/>
        <v>75324834</v>
      </c>
      <c r="AC13" s="40">
        <f t="shared" si="13"/>
        <v>0.3263176324567128</v>
      </c>
      <c r="AD13" s="77">
        <v>23990047</v>
      </c>
      <c r="AE13" s="78">
        <v>9535872</v>
      </c>
      <c r="AF13" s="78">
        <f t="shared" si="14"/>
        <v>33525919</v>
      </c>
      <c r="AG13" s="40">
        <f t="shared" si="15"/>
        <v>0.3181001108296459</v>
      </c>
      <c r="AH13" s="40">
        <f t="shared" si="16"/>
        <v>0.22264934780758727</v>
      </c>
      <c r="AI13" s="12">
        <v>184210640</v>
      </c>
      <c r="AJ13" s="12">
        <v>183407517</v>
      </c>
      <c r="AK13" s="12">
        <v>58597425</v>
      </c>
      <c r="AL13" s="12"/>
    </row>
    <row r="14" spans="1:38" s="13" customFormat="1" ht="12.75">
      <c r="A14" s="29" t="s">
        <v>97</v>
      </c>
      <c r="B14" s="60" t="s">
        <v>198</v>
      </c>
      <c r="C14" s="39" t="s">
        <v>199</v>
      </c>
      <c r="D14" s="77">
        <v>89329378</v>
      </c>
      <c r="E14" s="78">
        <v>0</v>
      </c>
      <c r="F14" s="79">
        <f t="shared" si="0"/>
        <v>89329378</v>
      </c>
      <c r="G14" s="77">
        <v>89329378</v>
      </c>
      <c r="H14" s="78">
        <v>0</v>
      </c>
      <c r="I14" s="80">
        <f t="shared" si="1"/>
        <v>89329378</v>
      </c>
      <c r="J14" s="77">
        <v>15419736</v>
      </c>
      <c r="K14" s="78">
        <v>0</v>
      </c>
      <c r="L14" s="78">
        <f t="shared" si="2"/>
        <v>15419736</v>
      </c>
      <c r="M14" s="40">
        <f t="shared" si="3"/>
        <v>0.17261662786905332</v>
      </c>
      <c r="N14" s="105">
        <v>16215793</v>
      </c>
      <c r="O14" s="106">
        <v>0</v>
      </c>
      <c r="P14" s="107">
        <f t="shared" si="4"/>
        <v>16215793</v>
      </c>
      <c r="Q14" s="40">
        <f t="shared" si="5"/>
        <v>0.18152810825571852</v>
      </c>
      <c r="R14" s="105">
        <v>0</v>
      </c>
      <c r="S14" s="107">
        <v>0</v>
      </c>
      <c r="T14" s="107">
        <f t="shared" si="6"/>
        <v>0</v>
      </c>
      <c r="U14" s="40">
        <f t="shared" si="7"/>
        <v>0</v>
      </c>
      <c r="V14" s="105">
        <v>0</v>
      </c>
      <c r="W14" s="107">
        <v>0</v>
      </c>
      <c r="X14" s="107">
        <f t="shared" si="8"/>
        <v>0</v>
      </c>
      <c r="Y14" s="40">
        <f t="shared" si="9"/>
        <v>0</v>
      </c>
      <c r="Z14" s="77">
        <f t="shared" si="10"/>
        <v>31635529</v>
      </c>
      <c r="AA14" s="78">
        <f t="shared" si="11"/>
        <v>0</v>
      </c>
      <c r="AB14" s="78">
        <f t="shared" si="12"/>
        <v>31635529</v>
      </c>
      <c r="AC14" s="40">
        <f t="shared" si="13"/>
        <v>0.3541447361247719</v>
      </c>
      <c r="AD14" s="77">
        <v>36500021</v>
      </c>
      <c r="AE14" s="78">
        <v>0</v>
      </c>
      <c r="AF14" s="78">
        <f t="shared" si="14"/>
        <v>36500021</v>
      </c>
      <c r="AG14" s="40">
        <f t="shared" si="15"/>
        <v>0.4166724118485681</v>
      </c>
      <c r="AH14" s="40">
        <f t="shared" si="16"/>
        <v>-0.5557319542364099</v>
      </c>
      <c r="AI14" s="12">
        <v>115691144</v>
      </c>
      <c r="AJ14" s="12">
        <v>115691144</v>
      </c>
      <c r="AK14" s="12">
        <v>48205308</v>
      </c>
      <c r="AL14" s="12"/>
    </row>
    <row r="15" spans="1:38" s="13" customFormat="1" ht="12.75">
      <c r="A15" s="29" t="s">
        <v>116</v>
      </c>
      <c r="B15" s="60" t="s">
        <v>200</v>
      </c>
      <c r="C15" s="39" t="s">
        <v>201</v>
      </c>
      <c r="D15" s="77">
        <v>66533879</v>
      </c>
      <c r="E15" s="78">
        <v>1745000</v>
      </c>
      <c r="F15" s="79">
        <f t="shared" si="0"/>
        <v>68278879</v>
      </c>
      <c r="G15" s="77">
        <v>66533879</v>
      </c>
      <c r="H15" s="78">
        <v>1745000</v>
      </c>
      <c r="I15" s="80">
        <f t="shared" si="1"/>
        <v>68278879</v>
      </c>
      <c r="J15" s="77">
        <v>11945575</v>
      </c>
      <c r="K15" s="78">
        <v>0</v>
      </c>
      <c r="L15" s="78">
        <f t="shared" si="2"/>
        <v>11945575</v>
      </c>
      <c r="M15" s="40">
        <f t="shared" si="3"/>
        <v>0.17495271121835496</v>
      </c>
      <c r="N15" s="105">
        <v>13961632</v>
      </c>
      <c r="O15" s="106">
        <v>453840</v>
      </c>
      <c r="P15" s="107">
        <f t="shared" si="4"/>
        <v>14415472</v>
      </c>
      <c r="Q15" s="40">
        <f t="shared" si="5"/>
        <v>0.21112637189020048</v>
      </c>
      <c r="R15" s="105">
        <v>0</v>
      </c>
      <c r="S15" s="107">
        <v>0</v>
      </c>
      <c r="T15" s="107">
        <f t="shared" si="6"/>
        <v>0</v>
      </c>
      <c r="U15" s="40">
        <f t="shared" si="7"/>
        <v>0</v>
      </c>
      <c r="V15" s="105">
        <v>0</v>
      </c>
      <c r="W15" s="107">
        <v>0</v>
      </c>
      <c r="X15" s="107">
        <f t="shared" si="8"/>
        <v>0</v>
      </c>
      <c r="Y15" s="40">
        <f t="shared" si="9"/>
        <v>0</v>
      </c>
      <c r="Z15" s="77">
        <f t="shared" si="10"/>
        <v>25907207</v>
      </c>
      <c r="AA15" s="78">
        <f t="shared" si="11"/>
        <v>453840</v>
      </c>
      <c r="AB15" s="78">
        <f t="shared" si="12"/>
        <v>26361047</v>
      </c>
      <c r="AC15" s="40">
        <f t="shared" si="13"/>
        <v>0.38607908310855543</v>
      </c>
      <c r="AD15" s="77">
        <v>16283010</v>
      </c>
      <c r="AE15" s="78">
        <v>33132</v>
      </c>
      <c r="AF15" s="78">
        <f t="shared" si="14"/>
        <v>16316142</v>
      </c>
      <c r="AG15" s="40">
        <f t="shared" si="15"/>
        <v>0.4672349613345604</v>
      </c>
      <c r="AH15" s="40">
        <f t="shared" si="16"/>
        <v>-0.116490160480339</v>
      </c>
      <c r="AI15" s="12">
        <v>67201874</v>
      </c>
      <c r="AJ15" s="12">
        <v>63720963</v>
      </c>
      <c r="AK15" s="12">
        <v>31399065</v>
      </c>
      <c r="AL15" s="12"/>
    </row>
    <row r="16" spans="1:38" s="57" customFormat="1" ht="12.75">
      <c r="A16" s="61"/>
      <c r="B16" s="62" t="s">
        <v>202</v>
      </c>
      <c r="C16" s="32"/>
      <c r="D16" s="81">
        <f>SUM(D11:D15)</f>
        <v>730931217</v>
      </c>
      <c r="E16" s="82">
        <f>SUM(E11:E15)</f>
        <v>149945792</v>
      </c>
      <c r="F16" s="90">
        <f t="shared" si="0"/>
        <v>880877009</v>
      </c>
      <c r="G16" s="81">
        <f>SUM(G11:G15)</f>
        <v>730931217</v>
      </c>
      <c r="H16" s="82">
        <f>SUM(H11:H15)</f>
        <v>149945792</v>
      </c>
      <c r="I16" s="83">
        <f t="shared" si="1"/>
        <v>880877009</v>
      </c>
      <c r="J16" s="81">
        <f>SUM(J11:J15)</f>
        <v>100319999</v>
      </c>
      <c r="K16" s="82">
        <f>SUM(K11:K15)</f>
        <v>13326877</v>
      </c>
      <c r="L16" s="82">
        <f t="shared" si="2"/>
        <v>113646876</v>
      </c>
      <c r="M16" s="44">
        <f t="shared" si="3"/>
        <v>0.12901560017898026</v>
      </c>
      <c r="N16" s="111">
        <f>SUM(N11:N15)</f>
        <v>99153093</v>
      </c>
      <c r="O16" s="112">
        <f>SUM(O11:O15)</f>
        <v>30478261</v>
      </c>
      <c r="P16" s="113">
        <f t="shared" si="4"/>
        <v>129631354</v>
      </c>
      <c r="Q16" s="44">
        <f t="shared" si="5"/>
        <v>0.14716169530541123</v>
      </c>
      <c r="R16" s="111">
        <f>SUM(R11:R15)</f>
        <v>0</v>
      </c>
      <c r="S16" s="113">
        <f>SUM(S11:S15)</f>
        <v>0</v>
      </c>
      <c r="T16" s="113">
        <f t="shared" si="6"/>
        <v>0</v>
      </c>
      <c r="U16" s="44">
        <f t="shared" si="7"/>
        <v>0</v>
      </c>
      <c r="V16" s="111">
        <f>SUM(V11:V15)</f>
        <v>0</v>
      </c>
      <c r="W16" s="113">
        <f>SUM(W11:W15)</f>
        <v>0</v>
      </c>
      <c r="X16" s="113">
        <f t="shared" si="8"/>
        <v>0</v>
      </c>
      <c r="Y16" s="44">
        <f t="shared" si="9"/>
        <v>0</v>
      </c>
      <c r="Z16" s="81">
        <f t="shared" si="10"/>
        <v>199473092</v>
      </c>
      <c r="AA16" s="82">
        <f t="shared" si="11"/>
        <v>43805138</v>
      </c>
      <c r="AB16" s="82">
        <f t="shared" si="12"/>
        <v>243278230</v>
      </c>
      <c r="AC16" s="44">
        <f t="shared" si="13"/>
        <v>0.2761772954843915</v>
      </c>
      <c r="AD16" s="81">
        <f>SUM(AD11:AD15)</f>
        <v>154326318</v>
      </c>
      <c r="AE16" s="82">
        <f>SUM(AE11:AE15)</f>
        <v>26083200</v>
      </c>
      <c r="AF16" s="82">
        <f t="shared" si="14"/>
        <v>180409518</v>
      </c>
      <c r="AG16" s="44">
        <f t="shared" si="15"/>
        <v>0.4024329239230025</v>
      </c>
      <c r="AH16" s="44">
        <f t="shared" si="16"/>
        <v>-0.2814605601906214</v>
      </c>
      <c r="AI16" s="63">
        <f>SUM(AI11:AI15)</f>
        <v>825726436</v>
      </c>
      <c r="AJ16" s="63">
        <f>SUM(AJ11:AJ15)</f>
        <v>824825208</v>
      </c>
      <c r="AK16" s="63">
        <f>SUM(AK11:AK15)</f>
        <v>332299504</v>
      </c>
      <c r="AL16" s="63"/>
    </row>
    <row r="17" spans="1:38" s="13" customFormat="1" ht="12.75">
      <c r="A17" s="29" t="s">
        <v>97</v>
      </c>
      <c r="B17" s="60" t="s">
        <v>203</v>
      </c>
      <c r="C17" s="39" t="s">
        <v>204</v>
      </c>
      <c r="D17" s="77">
        <v>179992981</v>
      </c>
      <c r="E17" s="78">
        <v>83076688</v>
      </c>
      <c r="F17" s="79">
        <f t="shared" si="0"/>
        <v>263069669</v>
      </c>
      <c r="G17" s="77">
        <v>179992981</v>
      </c>
      <c r="H17" s="78">
        <v>83076688</v>
      </c>
      <c r="I17" s="80">
        <f t="shared" si="1"/>
        <v>263069669</v>
      </c>
      <c r="J17" s="77">
        <v>15810276</v>
      </c>
      <c r="K17" s="78">
        <v>8257057</v>
      </c>
      <c r="L17" s="78">
        <f t="shared" si="2"/>
        <v>24067333</v>
      </c>
      <c r="M17" s="40">
        <f t="shared" si="3"/>
        <v>0.0914865369751159</v>
      </c>
      <c r="N17" s="105">
        <v>32599279</v>
      </c>
      <c r="O17" s="106">
        <v>4507417</v>
      </c>
      <c r="P17" s="107">
        <f t="shared" si="4"/>
        <v>37106696</v>
      </c>
      <c r="Q17" s="40">
        <f t="shared" si="5"/>
        <v>0.14105273382922756</v>
      </c>
      <c r="R17" s="105">
        <v>0</v>
      </c>
      <c r="S17" s="107">
        <v>0</v>
      </c>
      <c r="T17" s="107">
        <f t="shared" si="6"/>
        <v>0</v>
      </c>
      <c r="U17" s="40">
        <f t="shared" si="7"/>
        <v>0</v>
      </c>
      <c r="V17" s="105">
        <v>0</v>
      </c>
      <c r="W17" s="107">
        <v>0</v>
      </c>
      <c r="X17" s="107">
        <f t="shared" si="8"/>
        <v>0</v>
      </c>
      <c r="Y17" s="40">
        <f t="shared" si="9"/>
        <v>0</v>
      </c>
      <c r="Z17" s="77">
        <f t="shared" si="10"/>
        <v>48409555</v>
      </c>
      <c r="AA17" s="78">
        <f t="shared" si="11"/>
        <v>12764474</v>
      </c>
      <c r="AB17" s="78">
        <f t="shared" si="12"/>
        <v>61174029</v>
      </c>
      <c r="AC17" s="40">
        <f t="shared" si="13"/>
        <v>0.23253927080434347</v>
      </c>
      <c r="AD17" s="77">
        <v>74519956</v>
      </c>
      <c r="AE17" s="78">
        <v>5910906</v>
      </c>
      <c r="AF17" s="78">
        <f t="shared" si="14"/>
        <v>80430862</v>
      </c>
      <c r="AG17" s="40">
        <f t="shared" si="15"/>
        <v>0.41992446728380806</v>
      </c>
      <c r="AH17" s="40">
        <f t="shared" si="16"/>
        <v>-0.5386510217931022</v>
      </c>
      <c r="AI17" s="12">
        <v>244168897</v>
      </c>
      <c r="AJ17" s="12">
        <v>238342052</v>
      </c>
      <c r="AK17" s="12">
        <v>102532494</v>
      </c>
      <c r="AL17" s="12"/>
    </row>
    <row r="18" spans="1:38" s="13" customFormat="1" ht="12.75">
      <c r="A18" s="29" t="s">
        <v>97</v>
      </c>
      <c r="B18" s="60" t="s">
        <v>205</v>
      </c>
      <c r="C18" s="39" t="s">
        <v>206</v>
      </c>
      <c r="D18" s="77">
        <v>72581587</v>
      </c>
      <c r="E18" s="78">
        <v>29155100</v>
      </c>
      <c r="F18" s="79">
        <f t="shared" si="0"/>
        <v>101736687</v>
      </c>
      <c r="G18" s="77">
        <v>72581587</v>
      </c>
      <c r="H18" s="78">
        <v>29155100</v>
      </c>
      <c r="I18" s="80">
        <f t="shared" si="1"/>
        <v>101736687</v>
      </c>
      <c r="J18" s="77">
        <v>16481247</v>
      </c>
      <c r="K18" s="78">
        <v>3789422</v>
      </c>
      <c r="L18" s="78">
        <f t="shared" si="2"/>
        <v>20270669</v>
      </c>
      <c r="M18" s="40">
        <f t="shared" si="3"/>
        <v>0.19924640361052842</v>
      </c>
      <c r="N18" s="105">
        <v>17853616</v>
      </c>
      <c r="O18" s="106">
        <v>2402607</v>
      </c>
      <c r="P18" s="107">
        <f t="shared" si="4"/>
        <v>20256223</v>
      </c>
      <c r="Q18" s="40">
        <f t="shared" si="5"/>
        <v>0.19910440960201506</v>
      </c>
      <c r="R18" s="105">
        <v>0</v>
      </c>
      <c r="S18" s="107">
        <v>0</v>
      </c>
      <c r="T18" s="107">
        <f t="shared" si="6"/>
        <v>0</v>
      </c>
      <c r="U18" s="40">
        <f t="shared" si="7"/>
        <v>0</v>
      </c>
      <c r="V18" s="105">
        <v>0</v>
      </c>
      <c r="W18" s="107">
        <v>0</v>
      </c>
      <c r="X18" s="107">
        <f t="shared" si="8"/>
        <v>0</v>
      </c>
      <c r="Y18" s="40">
        <f t="shared" si="9"/>
        <v>0</v>
      </c>
      <c r="Z18" s="77">
        <f t="shared" si="10"/>
        <v>34334863</v>
      </c>
      <c r="AA18" s="78">
        <f t="shared" si="11"/>
        <v>6192029</v>
      </c>
      <c r="AB18" s="78">
        <f t="shared" si="12"/>
        <v>40526892</v>
      </c>
      <c r="AC18" s="40">
        <f t="shared" si="13"/>
        <v>0.39835081321254345</v>
      </c>
      <c r="AD18" s="77">
        <v>19390803</v>
      </c>
      <c r="AE18" s="78">
        <v>10809311</v>
      </c>
      <c r="AF18" s="78">
        <f t="shared" si="14"/>
        <v>30200114</v>
      </c>
      <c r="AG18" s="40">
        <f t="shared" si="15"/>
        <v>0.4428105918821787</v>
      </c>
      <c r="AH18" s="40">
        <f t="shared" si="16"/>
        <v>-0.3292666709801162</v>
      </c>
      <c r="AI18" s="12">
        <v>128405167</v>
      </c>
      <c r="AJ18" s="12">
        <v>120183604</v>
      </c>
      <c r="AK18" s="12">
        <v>56859168</v>
      </c>
      <c r="AL18" s="12"/>
    </row>
    <row r="19" spans="1:38" s="13" customFormat="1" ht="12.75">
      <c r="A19" s="29" t="s">
        <v>97</v>
      </c>
      <c r="B19" s="60" t="s">
        <v>207</v>
      </c>
      <c r="C19" s="39" t="s">
        <v>208</v>
      </c>
      <c r="D19" s="77">
        <v>113521672</v>
      </c>
      <c r="E19" s="78">
        <v>24802792</v>
      </c>
      <c r="F19" s="80">
        <f t="shared" si="0"/>
        <v>138324464</v>
      </c>
      <c r="G19" s="77">
        <v>113521672</v>
      </c>
      <c r="H19" s="78">
        <v>24802792</v>
      </c>
      <c r="I19" s="80">
        <f t="shared" si="1"/>
        <v>138324464</v>
      </c>
      <c r="J19" s="77">
        <v>32508440</v>
      </c>
      <c r="K19" s="78">
        <v>11139306</v>
      </c>
      <c r="L19" s="78">
        <f t="shared" si="2"/>
        <v>43647746</v>
      </c>
      <c r="M19" s="40">
        <f t="shared" si="3"/>
        <v>0.3155461061464876</v>
      </c>
      <c r="N19" s="105">
        <v>29762421</v>
      </c>
      <c r="O19" s="106">
        <v>7188041</v>
      </c>
      <c r="P19" s="107">
        <f t="shared" si="4"/>
        <v>36950462</v>
      </c>
      <c r="Q19" s="40">
        <f t="shared" si="5"/>
        <v>0.2671289006404536</v>
      </c>
      <c r="R19" s="105">
        <v>0</v>
      </c>
      <c r="S19" s="107">
        <v>0</v>
      </c>
      <c r="T19" s="107">
        <f t="shared" si="6"/>
        <v>0</v>
      </c>
      <c r="U19" s="40">
        <f t="shared" si="7"/>
        <v>0</v>
      </c>
      <c r="V19" s="105">
        <v>0</v>
      </c>
      <c r="W19" s="107">
        <v>0</v>
      </c>
      <c r="X19" s="107">
        <f t="shared" si="8"/>
        <v>0</v>
      </c>
      <c r="Y19" s="40">
        <f t="shared" si="9"/>
        <v>0</v>
      </c>
      <c r="Z19" s="77">
        <f t="shared" si="10"/>
        <v>62270861</v>
      </c>
      <c r="AA19" s="78">
        <f t="shared" si="11"/>
        <v>18327347</v>
      </c>
      <c r="AB19" s="78">
        <f t="shared" si="12"/>
        <v>80598208</v>
      </c>
      <c r="AC19" s="40">
        <f t="shared" si="13"/>
        <v>0.5826750067869412</v>
      </c>
      <c r="AD19" s="77">
        <v>26536200</v>
      </c>
      <c r="AE19" s="78">
        <v>10140875</v>
      </c>
      <c r="AF19" s="78">
        <f t="shared" si="14"/>
        <v>36677075</v>
      </c>
      <c r="AG19" s="40">
        <f t="shared" si="15"/>
        <v>0.46504230784403566</v>
      </c>
      <c r="AH19" s="40">
        <f t="shared" si="16"/>
        <v>0.007453893201679884</v>
      </c>
      <c r="AI19" s="12">
        <v>138430949</v>
      </c>
      <c r="AJ19" s="12">
        <v>140715461</v>
      </c>
      <c r="AK19" s="12">
        <v>64376248</v>
      </c>
      <c r="AL19" s="12"/>
    </row>
    <row r="20" spans="1:38" s="13" customFormat="1" ht="12.75">
      <c r="A20" s="29" t="s">
        <v>97</v>
      </c>
      <c r="B20" s="60" t="s">
        <v>71</v>
      </c>
      <c r="C20" s="39" t="s">
        <v>72</v>
      </c>
      <c r="D20" s="77">
        <v>1954071637</v>
      </c>
      <c r="E20" s="78">
        <v>156246000</v>
      </c>
      <c r="F20" s="79">
        <f t="shared" si="0"/>
        <v>2110317637</v>
      </c>
      <c r="G20" s="77">
        <v>1954071637</v>
      </c>
      <c r="H20" s="78">
        <v>156246000</v>
      </c>
      <c r="I20" s="80">
        <f t="shared" si="1"/>
        <v>2110317637</v>
      </c>
      <c r="J20" s="77">
        <v>332548322</v>
      </c>
      <c r="K20" s="78">
        <v>42995746</v>
      </c>
      <c r="L20" s="78">
        <f t="shared" si="2"/>
        <v>375544068</v>
      </c>
      <c r="M20" s="40">
        <f t="shared" si="3"/>
        <v>0.1779561812949962</v>
      </c>
      <c r="N20" s="105">
        <v>293749395</v>
      </c>
      <c r="O20" s="106">
        <v>41807292</v>
      </c>
      <c r="P20" s="107">
        <f t="shared" si="4"/>
        <v>335556687</v>
      </c>
      <c r="Q20" s="40">
        <f t="shared" si="5"/>
        <v>0.15900766837973407</v>
      </c>
      <c r="R20" s="105">
        <v>0</v>
      </c>
      <c r="S20" s="107">
        <v>0</v>
      </c>
      <c r="T20" s="107">
        <f t="shared" si="6"/>
        <v>0</v>
      </c>
      <c r="U20" s="40">
        <f t="shared" si="7"/>
        <v>0</v>
      </c>
      <c r="V20" s="105">
        <v>0</v>
      </c>
      <c r="W20" s="107">
        <v>0</v>
      </c>
      <c r="X20" s="107">
        <f t="shared" si="8"/>
        <v>0</v>
      </c>
      <c r="Y20" s="40">
        <f t="shared" si="9"/>
        <v>0</v>
      </c>
      <c r="Z20" s="77">
        <f t="shared" si="10"/>
        <v>626297717</v>
      </c>
      <c r="AA20" s="78">
        <f t="shared" si="11"/>
        <v>84803038</v>
      </c>
      <c r="AB20" s="78">
        <f t="shared" si="12"/>
        <v>711100755</v>
      </c>
      <c r="AC20" s="40">
        <f t="shared" si="13"/>
        <v>0.33696384967473025</v>
      </c>
      <c r="AD20" s="77">
        <v>289637474</v>
      </c>
      <c r="AE20" s="78">
        <v>49836969</v>
      </c>
      <c r="AF20" s="78">
        <f t="shared" si="14"/>
        <v>339474443</v>
      </c>
      <c r="AG20" s="40">
        <f t="shared" si="15"/>
        <v>0.45811011269475194</v>
      </c>
      <c r="AH20" s="40">
        <f t="shared" si="16"/>
        <v>-0.01154065079355615</v>
      </c>
      <c r="AI20" s="12">
        <v>1721862701</v>
      </c>
      <c r="AJ20" s="12">
        <v>1721262701</v>
      </c>
      <c r="AK20" s="12">
        <v>788802716</v>
      </c>
      <c r="AL20" s="12"/>
    </row>
    <row r="21" spans="1:38" s="13" customFormat="1" ht="12.75">
      <c r="A21" s="29" t="s">
        <v>97</v>
      </c>
      <c r="B21" s="60" t="s">
        <v>209</v>
      </c>
      <c r="C21" s="39" t="s">
        <v>210</v>
      </c>
      <c r="D21" s="77">
        <v>456714934</v>
      </c>
      <c r="E21" s="78">
        <v>43086000</v>
      </c>
      <c r="F21" s="79">
        <f t="shared" si="0"/>
        <v>499800934</v>
      </c>
      <c r="G21" s="77">
        <v>456714934</v>
      </c>
      <c r="H21" s="78">
        <v>43086000</v>
      </c>
      <c r="I21" s="80">
        <f t="shared" si="1"/>
        <v>499800934</v>
      </c>
      <c r="J21" s="77">
        <v>74477615</v>
      </c>
      <c r="K21" s="78">
        <v>7035271</v>
      </c>
      <c r="L21" s="78">
        <f t="shared" si="2"/>
        <v>81512886</v>
      </c>
      <c r="M21" s="40">
        <f t="shared" si="3"/>
        <v>0.16309070362801684</v>
      </c>
      <c r="N21" s="105">
        <v>13145715</v>
      </c>
      <c r="O21" s="106">
        <v>14535607</v>
      </c>
      <c r="P21" s="107">
        <f t="shared" si="4"/>
        <v>27681322</v>
      </c>
      <c r="Q21" s="40">
        <f t="shared" si="5"/>
        <v>0.05538469441915849</v>
      </c>
      <c r="R21" s="105">
        <v>0</v>
      </c>
      <c r="S21" s="107">
        <v>0</v>
      </c>
      <c r="T21" s="107">
        <f t="shared" si="6"/>
        <v>0</v>
      </c>
      <c r="U21" s="40">
        <f t="shared" si="7"/>
        <v>0</v>
      </c>
      <c r="V21" s="105">
        <v>0</v>
      </c>
      <c r="W21" s="107">
        <v>0</v>
      </c>
      <c r="X21" s="107">
        <f t="shared" si="8"/>
        <v>0</v>
      </c>
      <c r="Y21" s="40">
        <f t="shared" si="9"/>
        <v>0</v>
      </c>
      <c r="Z21" s="77">
        <f t="shared" si="10"/>
        <v>87623330</v>
      </c>
      <c r="AA21" s="78">
        <f t="shared" si="11"/>
        <v>21570878</v>
      </c>
      <c r="AB21" s="78">
        <f t="shared" si="12"/>
        <v>109194208</v>
      </c>
      <c r="AC21" s="40">
        <f t="shared" si="13"/>
        <v>0.2184753980471753</v>
      </c>
      <c r="AD21" s="77">
        <v>60716719</v>
      </c>
      <c r="AE21" s="78">
        <v>11822426</v>
      </c>
      <c r="AF21" s="78">
        <f t="shared" si="14"/>
        <v>72539145</v>
      </c>
      <c r="AG21" s="40">
        <f t="shared" si="15"/>
        <v>0.3654019515332051</v>
      </c>
      <c r="AH21" s="40">
        <f t="shared" si="16"/>
        <v>-0.6183947026119483</v>
      </c>
      <c r="AI21" s="12">
        <v>432151704</v>
      </c>
      <c r="AJ21" s="12">
        <v>517647000</v>
      </c>
      <c r="AK21" s="12">
        <v>157909076</v>
      </c>
      <c r="AL21" s="12"/>
    </row>
    <row r="22" spans="1:38" s="13" customFormat="1" ht="12.75">
      <c r="A22" s="29" t="s">
        <v>116</v>
      </c>
      <c r="B22" s="60" t="s">
        <v>211</v>
      </c>
      <c r="C22" s="39" t="s">
        <v>212</v>
      </c>
      <c r="D22" s="77">
        <v>112365000</v>
      </c>
      <c r="E22" s="78">
        <v>711000</v>
      </c>
      <c r="F22" s="79">
        <f t="shared" si="0"/>
        <v>113076000</v>
      </c>
      <c r="G22" s="77">
        <v>112365000</v>
      </c>
      <c r="H22" s="78">
        <v>711000</v>
      </c>
      <c r="I22" s="80">
        <f t="shared" si="1"/>
        <v>113076000</v>
      </c>
      <c r="J22" s="77">
        <v>27694234</v>
      </c>
      <c r="K22" s="78">
        <v>123484</v>
      </c>
      <c r="L22" s="78">
        <f t="shared" si="2"/>
        <v>27817718</v>
      </c>
      <c r="M22" s="40">
        <f t="shared" si="3"/>
        <v>0.24600903816901906</v>
      </c>
      <c r="N22" s="105">
        <v>26165309</v>
      </c>
      <c r="O22" s="106">
        <v>125784</v>
      </c>
      <c r="P22" s="107">
        <f t="shared" si="4"/>
        <v>26291093</v>
      </c>
      <c r="Q22" s="40">
        <f t="shared" si="5"/>
        <v>0.2325081626516679</v>
      </c>
      <c r="R22" s="105">
        <v>0</v>
      </c>
      <c r="S22" s="107">
        <v>0</v>
      </c>
      <c r="T22" s="107">
        <f t="shared" si="6"/>
        <v>0</v>
      </c>
      <c r="U22" s="40">
        <f t="shared" si="7"/>
        <v>0</v>
      </c>
      <c r="V22" s="105">
        <v>0</v>
      </c>
      <c r="W22" s="107">
        <v>0</v>
      </c>
      <c r="X22" s="107">
        <f t="shared" si="8"/>
        <v>0</v>
      </c>
      <c r="Y22" s="40">
        <f t="shared" si="9"/>
        <v>0</v>
      </c>
      <c r="Z22" s="77">
        <f t="shared" si="10"/>
        <v>53859543</v>
      </c>
      <c r="AA22" s="78">
        <f t="shared" si="11"/>
        <v>249268</v>
      </c>
      <c r="AB22" s="78">
        <f t="shared" si="12"/>
        <v>54108811</v>
      </c>
      <c r="AC22" s="40">
        <f t="shared" si="13"/>
        <v>0.478517200820687</v>
      </c>
      <c r="AD22" s="77">
        <v>26479428</v>
      </c>
      <c r="AE22" s="78">
        <v>1463644</v>
      </c>
      <c r="AF22" s="78">
        <f t="shared" si="14"/>
        <v>27943072</v>
      </c>
      <c r="AG22" s="40">
        <f t="shared" si="15"/>
        <v>0.49704303957341733</v>
      </c>
      <c r="AH22" s="40">
        <f t="shared" si="16"/>
        <v>-0.059119448283996845</v>
      </c>
      <c r="AI22" s="12">
        <v>108839299</v>
      </c>
      <c r="AJ22" s="12">
        <v>113275963</v>
      </c>
      <c r="AK22" s="12">
        <v>54097816</v>
      </c>
      <c r="AL22" s="12"/>
    </row>
    <row r="23" spans="1:38" s="57" customFormat="1" ht="12.75">
      <c r="A23" s="61"/>
      <c r="B23" s="62" t="s">
        <v>213</v>
      </c>
      <c r="C23" s="32"/>
      <c r="D23" s="81">
        <f>SUM(D17:D22)</f>
        <v>2889247811</v>
      </c>
      <c r="E23" s="82">
        <f>SUM(E17:E22)</f>
        <v>337077580</v>
      </c>
      <c r="F23" s="90">
        <f t="shared" si="0"/>
        <v>3226325391</v>
      </c>
      <c r="G23" s="81">
        <f>SUM(G17:G22)</f>
        <v>2889247811</v>
      </c>
      <c r="H23" s="82">
        <f>SUM(H17:H22)</f>
        <v>337077580</v>
      </c>
      <c r="I23" s="83">
        <f t="shared" si="1"/>
        <v>3226325391</v>
      </c>
      <c r="J23" s="81">
        <f>SUM(J17:J22)</f>
        <v>499520134</v>
      </c>
      <c r="K23" s="82">
        <f>SUM(K17:K22)</f>
        <v>73340286</v>
      </c>
      <c r="L23" s="82">
        <f t="shared" si="2"/>
        <v>572860420</v>
      </c>
      <c r="M23" s="44">
        <f t="shared" si="3"/>
        <v>0.17755816620295756</v>
      </c>
      <c r="N23" s="111">
        <f>SUM(N17:N22)</f>
        <v>413275735</v>
      </c>
      <c r="O23" s="112">
        <f>SUM(O17:O22)</f>
        <v>70566748</v>
      </c>
      <c r="P23" s="113">
        <f t="shared" si="4"/>
        <v>483842483</v>
      </c>
      <c r="Q23" s="44">
        <f t="shared" si="5"/>
        <v>0.14996704435011526</v>
      </c>
      <c r="R23" s="111">
        <f>SUM(R17:R22)</f>
        <v>0</v>
      </c>
      <c r="S23" s="113">
        <f>SUM(S17:S22)</f>
        <v>0</v>
      </c>
      <c r="T23" s="113">
        <f t="shared" si="6"/>
        <v>0</v>
      </c>
      <c r="U23" s="44">
        <f t="shared" si="7"/>
        <v>0</v>
      </c>
      <c r="V23" s="111">
        <f>SUM(V17:V22)</f>
        <v>0</v>
      </c>
      <c r="W23" s="113">
        <f>SUM(W17:W22)</f>
        <v>0</v>
      </c>
      <c r="X23" s="113">
        <f t="shared" si="8"/>
        <v>0</v>
      </c>
      <c r="Y23" s="44">
        <f t="shared" si="9"/>
        <v>0</v>
      </c>
      <c r="Z23" s="81">
        <f t="shared" si="10"/>
        <v>912795869</v>
      </c>
      <c r="AA23" s="82">
        <f t="shared" si="11"/>
        <v>143907034</v>
      </c>
      <c r="AB23" s="82">
        <f t="shared" si="12"/>
        <v>1056702903</v>
      </c>
      <c r="AC23" s="44">
        <f t="shared" si="13"/>
        <v>0.3275252105530728</v>
      </c>
      <c r="AD23" s="81">
        <f>SUM(AD17:AD22)</f>
        <v>497280580</v>
      </c>
      <c r="AE23" s="82">
        <f>SUM(AE17:AE22)</f>
        <v>89984131</v>
      </c>
      <c r="AF23" s="82">
        <f t="shared" si="14"/>
        <v>587264711</v>
      </c>
      <c r="AG23" s="44">
        <f t="shared" si="15"/>
        <v>0.4414707607474732</v>
      </c>
      <c r="AH23" s="44">
        <f t="shared" si="16"/>
        <v>-0.17610836486989256</v>
      </c>
      <c r="AI23" s="63">
        <f>SUM(AI17:AI22)</f>
        <v>2773858717</v>
      </c>
      <c r="AJ23" s="63">
        <f>SUM(AJ17:AJ22)</f>
        <v>2851426781</v>
      </c>
      <c r="AK23" s="63">
        <f>SUM(AK17:AK22)</f>
        <v>1224577518</v>
      </c>
      <c r="AL23" s="63"/>
    </row>
    <row r="24" spans="1:38" s="13" customFormat="1" ht="12.75">
      <c r="A24" s="29" t="s">
        <v>97</v>
      </c>
      <c r="B24" s="60" t="s">
        <v>214</v>
      </c>
      <c r="C24" s="39" t="s">
        <v>215</v>
      </c>
      <c r="D24" s="77">
        <v>387598642</v>
      </c>
      <c r="E24" s="78">
        <v>61377000</v>
      </c>
      <c r="F24" s="79">
        <f t="shared" si="0"/>
        <v>448975642</v>
      </c>
      <c r="G24" s="77">
        <v>387598642</v>
      </c>
      <c r="H24" s="78">
        <v>61377000</v>
      </c>
      <c r="I24" s="80">
        <f t="shared" si="1"/>
        <v>448975642</v>
      </c>
      <c r="J24" s="77">
        <v>76007385</v>
      </c>
      <c r="K24" s="78">
        <v>4945008</v>
      </c>
      <c r="L24" s="78">
        <f t="shared" si="2"/>
        <v>80952393</v>
      </c>
      <c r="M24" s="40">
        <f t="shared" si="3"/>
        <v>0.18030464334187643</v>
      </c>
      <c r="N24" s="105">
        <v>76813370</v>
      </c>
      <c r="O24" s="106">
        <v>91981</v>
      </c>
      <c r="P24" s="107">
        <f t="shared" si="4"/>
        <v>76905351</v>
      </c>
      <c r="Q24" s="40">
        <f t="shared" si="5"/>
        <v>0.17129069777019218</v>
      </c>
      <c r="R24" s="105">
        <v>0</v>
      </c>
      <c r="S24" s="107">
        <v>0</v>
      </c>
      <c r="T24" s="107">
        <f t="shared" si="6"/>
        <v>0</v>
      </c>
      <c r="U24" s="40">
        <f t="shared" si="7"/>
        <v>0</v>
      </c>
      <c r="V24" s="105">
        <v>0</v>
      </c>
      <c r="W24" s="107">
        <v>0</v>
      </c>
      <c r="X24" s="107">
        <f t="shared" si="8"/>
        <v>0</v>
      </c>
      <c r="Y24" s="40">
        <f t="shared" si="9"/>
        <v>0</v>
      </c>
      <c r="Z24" s="77">
        <f t="shared" si="10"/>
        <v>152820755</v>
      </c>
      <c r="AA24" s="78">
        <f t="shared" si="11"/>
        <v>5036989</v>
      </c>
      <c r="AB24" s="78">
        <f t="shared" si="12"/>
        <v>157857744</v>
      </c>
      <c r="AC24" s="40">
        <f t="shared" si="13"/>
        <v>0.35159534111206864</v>
      </c>
      <c r="AD24" s="77">
        <v>71683806</v>
      </c>
      <c r="AE24" s="78">
        <v>21938817</v>
      </c>
      <c r="AF24" s="78">
        <f t="shared" si="14"/>
        <v>93622623</v>
      </c>
      <c r="AG24" s="40">
        <f t="shared" si="15"/>
        <v>0.34338941018233365</v>
      </c>
      <c r="AH24" s="40">
        <f t="shared" si="16"/>
        <v>-0.1785601755678219</v>
      </c>
      <c r="AI24" s="12">
        <v>573874791</v>
      </c>
      <c r="AJ24" s="12">
        <v>513123399</v>
      </c>
      <c r="AK24" s="12">
        <v>197062526</v>
      </c>
      <c r="AL24" s="12"/>
    </row>
    <row r="25" spans="1:38" s="13" customFormat="1" ht="12.75">
      <c r="A25" s="29" t="s">
        <v>97</v>
      </c>
      <c r="B25" s="60" t="s">
        <v>216</v>
      </c>
      <c r="C25" s="39" t="s">
        <v>217</v>
      </c>
      <c r="D25" s="77">
        <v>602995646</v>
      </c>
      <c r="E25" s="78">
        <v>79603947</v>
      </c>
      <c r="F25" s="79">
        <f t="shared" si="0"/>
        <v>682599593</v>
      </c>
      <c r="G25" s="77">
        <v>602995646</v>
      </c>
      <c r="H25" s="78">
        <v>79603947</v>
      </c>
      <c r="I25" s="80">
        <f t="shared" si="1"/>
        <v>682599593</v>
      </c>
      <c r="J25" s="77">
        <v>138953555</v>
      </c>
      <c r="K25" s="78">
        <v>2390237</v>
      </c>
      <c r="L25" s="78">
        <f t="shared" si="2"/>
        <v>141343792</v>
      </c>
      <c r="M25" s="40">
        <f t="shared" si="3"/>
        <v>0.2070669151424472</v>
      </c>
      <c r="N25" s="105">
        <v>87889283</v>
      </c>
      <c r="O25" s="106">
        <v>14487640</v>
      </c>
      <c r="P25" s="107">
        <f t="shared" si="4"/>
        <v>102376923</v>
      </c>
      <c r="Q25" s="40">
        <f t="shared" si="5"/>
        <v>0.14998093179349434</v>
      </c>
      <c r="R25" s="105">
        <v>0</v>
      </c>
      <c r="S25" s="107">
        <v>0</v>
      </c>
      <c r="T25" s="107">
        <f t="shared" si="6"/>
        <v>0</v>
      </c>
      <c r="U25" s="40">
        <f t="shared" si="7"/>
        <v>0</v>
      </c>
      <c r="V25" s="105">
        <v>0</v>
      </c>
      <c r="W25" s="107">
        <v>0</v>
      </c>
      <c r="X25" s="107">
        <f t="shared" si="8"/>
        <v>0</v>
      </c>
      <c r="Y25" s="40">
        <f t="shared" si="9"/>
        <v>0</v>
      </c>
      <c r="Z25" s="77">
        <f t="shared" si="10"/>
        <v>226842838</v>
      </c>
      <c r="AA25" s="78">
        <f t="shared" si="11"/>
        <v>16877877</v>
      </c>
      <c r="AB25" s="78">
        <f t="shared" si="12"/>
        <v>243720715</v>
      </c>
      <c r="AC25" s="40">
        <f t="shared" si="13"/>
        <v>0.35704784693594155</v>
      </c>
      <c r="AD25" s="77">
        <v>128178699</v>
      </c>
      <c r="AE25" s="78">
        <v>14992737</v>
      </c>
      <c r="AF25" s="78">
        <f t="shared" si="14"/>
        <v>143171436</v>
      </c>
      <c r="AG25" s="40">
        <f t="shared" si="15"/>
        <v>0.3846747107889276</v>
      </c>
      <c r="AH25" s="40">
        <f t="shared" si="16"/>
        <v>-0.284934719799835</v>
      </c>
      <c r="AI25" s="12">
        <v>627539857</v>
      </c>
      <c r="AJ25" s="12">
        <v>745920352</v>
      </c>
      <c r="AK25" s="12">
        <v>241398713</v>
      </c>
      <c r="AL25" s="12"/>
    </row>
    <row r="26" spans="1:38" s="13" customFormat="1" ht="12.75">
      <c r="A26" s="29" t="s">
        <v>97</v>
      </c>
      <c r="B26" s="60" t="s">
        <v>218</v>
      </c>
      <c r="C26" s="39" t="s">
        <v>219</v>
      </c>
      <c r="D26" s="77">
        <v>280835470</v>
      </c>
      <c r="E26" s="78">
        <v>61022000</v>
      </c>
      <c r="F26" s="79">
        <f t="shared" si="0"/>
        <v>341857470</v>
      </c>
      <c r="G26" s="77">
        <v>280835470</v>
      </c>
      <c r="H26" s="78">
        <v>61022000</v>
      </c>
      <c r="I26" s="80">
        <f t="shared" si="1"/>
        <v>341857470</v>
      </c>
      <c r="J26" s="77">
        <v>69464722</v>
      </c>
      <c r="K26" s="78">
        <v>5880550</v>
      </c>
      <c r="L26" s="78">
        <f t="shared" si="2"/>
        <v>75345272</v>
      </c>
      <c r="M26" s="40">
        <f t="shared" si="3"/>
        <v>0.2203996653927147</v>
      </c>
      <c r="N26" s="105">
        <v>57449037</v>
      </c>
      <c r="O26" s="106">
        <v>8227046</v>
      </c>
      <c r="P26" s="107">
        <f t="shared" si="4"/>
        <v>65676083</v>
      </c>
      <c r="Q26" s="40">
        <f t="shared" si="5"/>
        <v>0.1921153953429773</v>
      </c>
      <c r="R26" s="105">
        <v>0</v>
      </c>
      <c r="S26" s="107">
        <v>0</v>
      </c>
      <c r="T26" s="107">
        <f t="shared" si="6"/>
        <v>0</v>
      </c>
      <c r="U26" s="40">
        <f t="shared" si="7"/>
        <v>0</v>
      </c>
      <c r="V26" s="105">
        <v>0</v>
      </c>
      <c r="W26" s="107">
        <v>0</v>
      </c>
      <c r="X26" s="107">
        <f t="shared" si="8"/>
        <v>0</v>
      </c>
      <c r="Y26" s="40">
        <f t="shared" si="9"/>
        <v>0</v>
      </c>
      <c r="Z26" s="77">
        <f t="shared" si="10"/>
        <v>126913759</v>
      </c>
      <c r="AA26" s="78">
        <f t="shared" si="11"/>
        <v>14107596</v>
      </c>
      <c r="AB26" s="78">
        <f t="shared" si="12"/>
        <v>141021355</v>
      </c>
      <c r="AC26" s="40">
        <f t="shared" si="13"/>
        <v>0.412515060735692</v>
      </c>
      <c r="AD26" s="77">
        <v>40112854</v>
      </c>
      <c r="AE26" s="78">
        <v>9224828</v>
      </c>
      <c r="AF26" s="78">
        <f t="shared" si="14"/>
        <v>49337682</v>
      </c>
      <c r="AG26" s="40">
        <f t="shared" si="15"/>
        <v>0.4300071175527685</v>
      </c>
      <c r="AH26" s="40">
        <f t="shared" si="16"/>
        <v>0.3311546132224048</v>
      </c>
      <c r="AI26" s="12">
        <v>275674809</v>
      </c>
      <c r="AJ26" s="12">
        <v>402176531</v>
      </c>
      <c r="AK26" s="12">
        <v>118542130</v>
      </c>
      <c r="AL26" s="12"/>
    </row>
    <row r="27" spans="1:38" s="13" customFormat="1" ht="12.75">
      <c r="A27" s="29" t="s">
        <v>97</v>
      </c>
      <c r="B27" s="60" t="s">
        <v>220</v>
      </c>
      <c r="C27" s="39" t="s">
        <v>221</v>
      </c>
      <c r="D27" s="77">
        <v>1395829045</v>
      </c>
      <c r="E27" s="78">
        <v>308308998</v>
      </c>
      <c r="F27" s="79">
        <f t="shared" si="0"/>
        <v>1704138043</v>
      </c>
      <c r="G27" s="77">
        <v>1395829045</v>
      </c>
      <c r="H27" s="78">
        <v>308308998</v>
      </c>
      <c r="I27" s="80">
        <f t="shared" si="1"/>
        <v>1704138043</v>
      </c>
      <c r="J27" s="77">
        <v>209568985</v>
      </c>
      <c r="K27" s="78">
        <v>26241690</v>
      </c>
      <c r="L27" s="78">
        <f t="shared" si="2"/>
        <v>235810675</v>
      </c>
      <c r="M27" s="40">
        <f t="shared" si="3"/>
        <v>0.13837533641633515</v>
      </c>
      <c r="N27" s="105">
        <v>209790644</v>
      </c>
      <c r="O27" s="106">
        <v>67408895</v>
      </c>
      <c r="P27" s="107">
        <f t="shared" si="4"/>
        <v>277199539</v>
      </c>
      <c r="Q27" s="40">
        <f t="shared" si="5"/>
        <v>0.16266260831312243</v>
      </c>
      <c r="R27" s="105">
        <v>0</v>
      </c>
      <c r="S27" s="107">
        <v>0</v>
      </c>
      <c r="T27" s="107">
        <f t="shared" si="6"/>
        <v>0</v>
      </c>
      <c r="U27" s="40">
        <f t="shared" si="7"/>
        <v>0</v>
      </c>
      <c r="V27" s="105">
        <v>0</v>
      </c>
      <c r="W27" s="107">
        <v>0</v>
      </c>
      <c r="X27" s="107">
        <f t="shared" si="8"/>
        <v>0</v>
      </c>
      <c r="Y27" s="40">
        <f t="shared" si="9"/>
        <v>0</v>
      </c>
      <c r="Z27" s="77">
        <f t="shared" si="10"/>
        <v>419359629</v>
      </c>
      <c r="AA27" s="78">
        <f t="shared" si="11"/>
        <v>93650585</v>
      </c>
      <c r="AB27" s="78">
        <f t="shared" si="12"/>
        <v>513010214</v>
      </c>
      <c r="AC27" s="40">
        <f t="shared" si="13"/>
        <v>0.30103794472945755</v>
      </c>
      <c r="AD27" s="77">
        <v>237806163</v>
      </c>
      <c r="AE27" s="78">
        <v>87238053</v>
      </c>
      <c r="AF27" s="78">
        <f t="shared" si="14"/>
        <v>325044216</v>
      </c>
      <c r="AG27" s="40">
        <f t="shared" si="15"/>
        <v>0.2910832754050473</v>
      </c>
      <c r="AH27" s="40">
        <f t="shared" si="16"/>
        <v>-0.1471943650890868</v>
      </c>
      <c r="AI27" s="12">
        <v>1987025820</v>
      </c>
      <c r="AJ27" s="12">
        <v>1565795583</v>
      </c>
      <c r="AK27" s="12">
        <v>578389984</v>
      </c>
      <c r="AL27" s="12"/>
    </row>
    <row r="28" spans="1:38" s="13" customFormat="1" ht="12.75">
      <c r="A28" s="29" t="s">
        <v>97</v>
      </c>
      <c r="B28" s="60" t="s">
        <v>222</v>
      </c>
      <c r="C28" s="39" t="s">
        <v>223</v>
      </c>
      <c r="D28" s="77">
        <v>106913155</v>
      </c>
      <c r="E28" s="78">
        <v>0</v>
      </c>
      <c r="F28" s="79">
        <f t="shared" si="0"/>
        <v>106913155</v>
      </c>
      <c r="G28" s="77">
        <v>106913155</v>
      </c>
      <c r="H28" s="78">
        <v>0</v>
      </c>
      <c r="I28" s="80">
        <f t="shared" si="1"/>
        <v>106913155</v>
      </c>
      <c r="J28" s="77">
        <v>22220321</v>
      </c>
      <c r="K28" s="78">
        <v>5940844</v>
      </c>
      <c r="L28" s="78">
        <f t="shared" si="2"/>
        <v>28161165</v>
      </c>
      <c r="M28" s="40">
        <f t="shared" si="3"/>
        <v>0.26340224456008243</v>
      </c>
      <c r="N28" s="105">
        <v>34850966</v>
      </c>
      <c r="O28" s="106">
        <v>9943208</v>
      </c>
      <c r="P28" s="107">
        <f t="shared" si="4"/>
        <v>44794174</v>
      </c>
      <c r="Q28" s="40">
        <f t="shared" si="5"/>
        <v>0.4189771969595322</v>
      </c>
      <c r="R28" s="105">
        <v>0</v>
      </c>
      <c r="S28" s="107">
        <v>0</v>
      </c>
      <c r="T28" s="107">
        <f t="shared" si="6"/>
        <v>0</v>
      </c>
      <c r="U28" s="40">
        <f t="shared" si="7"/>
        <v>0</v>
      </c>
      <c r="V28" s="105">
        <v>0</v>
      </c>
      <c r="W28" s="107">
        <v>0</v>
      </c>
      <c r="X28" s="107">
        <f t="shared" si="8"/>
        <v>0</v>
      </c>
      <c r="Y28" s="40">
        <f t="shared" si="9"/>
        <v>0</v>
      </c>
      <c r="Z28" s="77">
        <f t="shared" si="10"/>
        <v>57071287</v>
      </c>
      <c r="AA28" s="78">
        <f t="shared" si="11"/>
        <v>15884052</v>
      </c>
      <c r="AB28" s="78">
        <f t="shared" si="12"/>
        <v>72955339</v>
      </c>
      <c r="AC28" s="40">
        <f t="shared" si="13"/>
        <v>0.6823794415196147</v>
      </c>
      <c r="AD28" s="77">
        <v>18855182</v>
      </c>
      <c r="AE28" s="78">
        <v>10923068</v>
      </c>
      <c r="AF28" s="78">
        <f t="shared" si="14"/>
        <v>29778250</v>
      </c>
      <c r="AG28" s="40">
        <f t="shared" si="15"/>
        <v>0.38972832840480104</v>
      </c>
      <c r="AH28" s="40">
        <f t="shared" si="16"/>
        <v>0.5042581078471704</v>
      </c>
      <c r="AI28" s="12">
        <v>155028574</v>
      </c>
      <c r="AJ28" s="12">
        <v>155028574</v>
      </c>
      <c r="AK28" s="12">
        <v>60419027</v>
      </c>
      <c r="AL28" s="12"/>
    </row>
    <row r="29" spans="1:38" s="13" customFormat="1" ht="12.75">
      <c r="A29" s="29" t="s">
        <v>97</v>
      </c>
      <c r="B29" s="60" t="s">
        <v>224</v>
      </c>
      <c r="C29" s="39" t="s">
        <v>225</v>
      </c>
      <c r="D29" s="77">
        <v>212836342</v>
      </c>
      <c r="E29" s="78">
        <v>74435200</v>
      </c>
      <c r="F29" s="79">
        <f t="shared" si="0"/>
        <v>287271542</v>
      </c>
      <c r="G29" s="77">
        <v>212836342</v>
      </c>
      <c r="H29" s="78">
        <v>74435200</v>
      </c>
      <c r="I29" s="80">
        <f t="shared" si="1"/>
        <v>287271542</v>
      </c>
      <c r="J29" s="77">
        <v>38786248</v>
      </c>
      <c r="K29" s="78">
        <v>3732767</v>
      </c>
      <c r="L29" s="78">
        <f t="shared" si="2"/>
        <v>42519015</v>
      </c>
      <c r="M29" s="40">
        <f t="shared" si="3"/>
        <v>0.14800984011148588</v>
      </c>
      <c r="N29" s="105">
        <v>42113403</v>
      </c>
      <c r="O29" s="106">
        <v>4248532</v>
      </c>
      <c r="P29" s="107">
        <f t="shared" si="4"/>
        <v>46361935</v>
      </c>
      <c r="Q29" s="40">
        <f t="shared" si="5"/>
        <v>0.1613871484701398</v>
      </c>
      <c r="R29" s="105">
        <v>0</v>
      </c>
      <c r="S29" s="107">
        <v>0</v>
      </c>
      <c r="T29" s="107">
        <f t="shared" si="6"/>
        <v>0</v>
      </c>
      <c r="U29" s="40">
        <f t="shared" si="7"/>
        <v>0</v>
      </c>
      <c r="V29" s="105">
        <v>0</v>
      </c>
      <c r="W29" s="107">
        <v>0</v>
      </c>
      <c r="X29" s="107">
        <f t="shared" si="8"/>
        <v>0</v>
      </c>
      <c r="Y29" s="40">
        <f t="shared" si="9"/>
        <v>0</v>
      </c>
      <c r="Z29" s="77">
        <f t="shared" si="10"/>
        <v>80899651</v>
      </c>
      <c r="AA29" s="78">
        <f t="shared" si="11"/>
        <v>7981299</v>
      </c>
      <c r="AB29" s="78">
        <f t="shared" si="12"/>
        <v>88880950</v>
      </c>
      <c r="AC29" s="40">
        <f t="shared" si="13"/>
        <v>0.3093969885816257</v>
      </c>
      <c r="AD29" s="77">
        <v>32914822</v>
      </c>
      <c r="AE29" s="78">
        <v>10621018</v>
      </c>
      <c r="AF29" s="78">
        <f t="shared" si="14"/>
        <v>43535840</v>
      </c>
      <c r="AG29" s="40">
        <f t="shared" si="15"/>
        <v>0.34293127873903634</v>
      </c>
      <c r="AH29" s="40">
        <f t="shared" si="16"/>
        <v>0.06491421780307904</v>
      </c>
      <c r="AI29" s="12">
        <v>248745945</v>
      </c>
      <c r="AJ29" s="12">
        <v>248745945</v>
      </c>
      <c r="AK29" s="12">
        <v>85302765</v>
      </c>
      <c r="AL29" s="12"/>
    </row>
    <row r="30" spans="1:38" s="13" customFormat="1" ht="12.75">
      <c r="A30" s="29" t="s">
        <v>116</v>
      </c>
      <c r="B30" s="60" t="s">
        <v>226</v>
      </c>
      <c r="C30" s="39" t="s">
        <v>227</v>
      </c>
      <c r="D30" s="77">
        <v>87971485</v>
      </c>
      <c r="E30" s="78">
        <v>7055000</v>
      </c>
      <c r="F30" s="80">
        <f t="shared" si="0"/>
        <v>95026485</v>
      </c>
      <c r="G30" s="77">
        <v>87971485</v>
      </c>
      <c r="H30" s="78">
        <v>7055000</v>
      </c>
      <c r="I30" s="80">
        <f t="shared" si="1"/>
        <v>95026485</v>
      </c>
      <c r="J30" s="77">
        <v>24407736</v>
      </c>
      <c r="K30" s="78">
        <v>595825</v>
      </c>
      <c r="L30" s="78">
        <f t="shared" si="2"/>
        <v>25003561</v>
      </c>
      <c r="M30" s="40">
        <f t="shared" si="3"/>
        <v>0.26312202329697876</v>
      </c>
      <c r="N30" s="105">
        <v>26776087</v>
      </c>
      <c r="O30" s="106">
        <v>748120</v>
      </c>
      <c r="P30" s="107">
        <f t="shared" si="4"/>
        <v>27524207</v>
      </c>
      <c r="Q30" s="40">
        <f t="shared" si="5"/>
        <v>0.28964774399473997</v>
      </c>
      <c r="R30" s="105">
        <v>0</v>
      </c>
      <c r="S30" s="107">
        <v>0</v>
      </c>
      <c r="T30" s="107">
        <f t="shared" si="6"/>
        <v>0</v>
      </c>
      <c r="U30" s="40">
        <f t="shared" si="7"/>
        <v>0</v>
      </c>
      <c r="V30" s="105">
        <v>0</v>
      </c>
      <c r="W30" s="107">
        <v>0</v>
      </c>
      <c r="X30" s="107">
        <f t="shared" si="8"/>
        <v>0</v>
      </c>
      <c r="Y30" s="40">
        <f t="shared" si="9"/>
        <v>0</v>
      </c>
      <c r="Z30" s="77">
        <f t="shared" si="10"/>
        <v>51183823</v>
      </c>
      <c r="AA30" s="78">
        <f t="shared" si="11"/>
        <v>1343945</v>
      </c>
      <c r="AB30" s="78">
        <f t="shared" si="12"/>
        <v>52527768</v>
      </c>
      <c r="AC30" s="40">
        <f t="shared" si="13"/>
        <v>0.5527697672917187</v>
      </c>
      <c r="AD30" s="77">
        <v>22894543</v>
      </c>
      <c r="AE30" s="78">
        <v>41260</v>
      </c>
      <c r="AF30" s="78">
        <f t="shared" si="14"/>
        <v>22935803</v>
      </c>
      <c r="AG30" s="40">
        <f t="shared" si="15"/>
        <v>0.42735498635467434</v>
      </c>
      <c r="AH30" s="40">
        <f t="shared" si="16"/>
        <v>0.20005421218520225</v>
      </c>
      <c r="AI30" s="12">
        <v>112445832</v>
      </c>
      <c r="AJ30" s="12">
        <v>112446000</v>
      </c>
      <c r="AK30" s="12">
        <v>48054287</v>
      </c>
      <c r="AL30" s="12"/>
    </row>
    <row r="31" spans="1:38" s="57" customFormat="1" ht="12.75">
      <c r="A31" s="61"/>
      <c r="B31" s="62" t="s">
        <v>228</v>
      </c>
      <c r="C31" s="32"/>
      <c r="D31" s="81">
        <f>SUM(D24:D30)</f>
        <v>3074979785</v>
      </c>
      <c r="E31" s="82">
        <f>SUM(E24:E30)</f>
        <v>591802145</v>
      </c>
      <c r="F31" s="90">
        <f t="shared" si="0"/>
        <v>3666781930</v>
      </c>
      <c r="G31" s="81">
        <f>SUM(G24:G30)</f>
        <v>3074979785</v>
      </c>
      <c r="H31" s="82">
        <f>SUM(H24:H30)</f>
        <v>591802145</v>
      </c>
      <c r="I31" s="83">
        <f t="shared" si="1"/>
        <v>3666781930</v>
      </c>
      <c r="J31" s="81">
        <f>SUM(J24:J30)</f>
        <v>579408952</v>
      </c>
      <c r="K31" s="82">
        <f>SUM(K24:K30)</f>
        <v>49726921</v>
      </c>
      <c r="L31" s="82">
        <f t="shared" si="2"/>
        <v>629135873</v>
      </c>
      <c r="M31" s="44">
        <f t="shared" si="3"/>
        <v>0.17157711721351263</v>
      </c>
      <c r="N31" s="111">
        <f>SUM(N24:N30)</f>
        <v>535682790</v>
      </c>
      <c r="O31" s="112">
        <f>SUM(O24:O30)</f>
        <v>105155422</v>
      </c>
      <c r="P31" s="113">
        <f t="shared" si="4"/>
        <v>640838212</v>
      </c>
      <c r="Q31" s="44">
        <f t="shared" si="5"/>
        <v>0.17476856388893572</v>
      </c>
      <c r="R31" s="111">
        <f>SUM(R24:R30)</f>
        <v>0</v>
      </c>
      <c r="S31" s="113">
        <f>SUM(S24:S30)</f>
        <v>0</v>
      </c>
      <c r="T31" s="113">
        <f t="shared" si="6"/>
        <v>0</v>
      </c>
      <c r="U31" s="44">
        <f t="shared" si="7"/>
        <v>0</v>
      </c>
      <c r="V31" s="111">
        <f>SUM(V24:V30)</f>
        <v>0</v>
      </c>
      <c r="W31" s="113">
        <f>SUM(W24:W30)</f>
        <v>0</v>
      </c>
      <c r="X31" s="113">
        <f t="shared" si="8"/>
        <v>0</v>
      </c>
      <c r="Y31" s="44">
        <f t="shared" si="9"/>
        <v>0</v>
      </c>
      <c r="Z31" s="81">
        <f t="shared" si="10"/>
        <v>1115091742</v>
      </c>
      <c r="AA31" s="82">
        <f t="shared" si="11"/>
        <v>154882343</v>
      </c>
      <c r="AB31" s="82">
        <f t="shared" si="12"/>
        <v>1269974085</v>
      </c>
      <c r="AC31" s="44">
        <f t="shared" si="13"/>
        <v>0.34634568110244834</v>
      </c>
      <c r="AD31" s="81">
        <f>SUM(AD24:AD30)</f>
        <v>552446069</v>
      </c>
      <c r="AE31" s="82">
        <f>SUM(AE24:AE30)</f>
        <v>154979781</v>
      </c>
      <c r="AF31" s="82">
        <f t="shared" si="14"/>
        <v>707425850</v>
      </c>
      <c r="AG31" s="44">
        <f t="shared" si="15"/>
        <v>0.33393400864234857</v>
      </c>
      <c r="AH31" s="44">
        <f t="shared" si="16"/>
        <v>-0.09412666783380896</v>
      </c>
      <c r="AI31" s="63">
        <f>SUM(AI24:AI30)</f>
        <v>3980335628</v>
      </c>
      <c r="AJ31" s="63">
        <f>SUM(AJ24:AJ30)</f>
        <v>3743236384</v>
      </c>
      <c r="AK31" s="63">
        <f>SUM(AK24:AK30)</f>
        <v>1329169432</v>
      </c>
      <c r="AL31" s="63"/>
    </row>
    <row r="32" spans="1:38" s="13" customFormat="1" ht="12.75">
      <c r="A32" s="29" t="s">
        <v>97</v>
      </c>
      <c r="B32" s="60" t="s">
        <v>229</v>
      </c>
      <c r="C32" s="39" t="s">
        <v>230</v>
      </c>
      <c r="D32" s="77">
        <v>573456467</v>
      </c>
      <c r="E32" s="78">
        <v>0</v>
      </c>
      <c r="F32" s="79">
        <f t="shared" si="0"/>
        <v>573456467</v>
      </c>
      <c r="G32" s="77">
        <v>573456467</v>
      </c>
      <c r="H32" s="78">
        <v>0</v>
      </c>
      <c r="I32" s="80">
        <f t="shared" si="1"/>
        <v>573456467</v>
      </c>
      <c r="J32" s="77">
        <v>110123638</v>
      </c>
      <c r="K32" s="78">
        <v>9103514</v>
      </c>
      <c r="L32" s="78">
        <f t="shared" si="2"/>
        <v>119227152</v>
      </c>
      <c r="M32" s="40">
        <f t="shared" si="3"/>
        <v>0.20790968253218775</v>
      </c>
      <c r="N32" s="105">
        <v>75515261</v>
      </c>
      <c r="O32" s="106">
        <v>6353604</v>
      </c>
      <c r="P32" s="107">
        <f t="shared" si="4"/>
        <v>81868865</v>
      </c>
      <c r="Q32" s="40">
        <f t="shared" si="5"/>
        <v>0.14276387086240672</v>
      </c>
      <c r="R32" s="105">
        <v>0</v>
      </c>
      <c r="S32" s="107">
        <v>0</v>
      </c>
      <c r="T32" s="107">
        <f t="shared" si="6"/>
        <v>0</v>
      </c>
      <c r="U32" s="40">
        <f t="shared" si="7"/>
        <v>0</v>
      </c>
      <c r="V32" s="105">
        <v>0</v>
      </c>
      <c r="W32" s="107">
        <v>0</v>
      </c>
      <c r="X32" s="107">
        <f t="shared" si="8"/>
        <v>0</v>
      </c>
      <c r="Y32" s="40">
        <f t="shared" si="9"/>
        <v>0</v>
      </c>
      <c r="Z32" s="77">
        <f t="shared" si="10"/>
        <v>185638899</v>
      </c>
      <c r="AA32" s="78">
        <f t="shared" si="11"/>
        <v>15457118</v>
      </c>
      <c r="AB32" s="78">
        <f t="shared" si="12"/>
        <v>201096017</v>
      </c>
      <c r="AC32" s="40">
        <f t="shared" si="13"/>
        <v>0.35067355339459444</v>
      </c>
      <c r="AD32" s="77">
        <v>168321776</v>
      </c>
      <c r="AE32" s="78">
        <v>4571190</v>
      </c>
      <c r="AF32" s="78">
        <f t="shared" si="14"/>
        <v>172892966</v>
      </c>
      <c r="AG32" s="40">
        <f t="shared" si="15"/>
        <v>0.36616029609567896</v>
      </c>
      <c r="AH32" s="40">
        <f t="shared" si="16"/>
        <v>-0.5264766005575958</v>
      </c>
      <c r="AI32" s="12">
        <v>677956263</v>
      </c>
      <c r="AJ32" s="12">
        <v>677956263</v>
      </c>
      <c r="AK32" s="12">
        <v>248240666</v>
      </c>
      <c r="AL32" s="12"/>
    </row>
    <row r="33" spans="1:38" s="13" customFormat="1" ht="12.75">
      <c r="A33" s="29" t="s">
        <v>97</v>
      </c>
      <c r="B33" s="60" t="s">
        <v>231</v>
      </c>
      <c r="C33" s="39" t="s">
        <v>232</v>
      </c>
      <c r="D33" s="77">
        <v>587460936</v>
      </c>
      <c r="E33" s="78">
        <v>66691559</v>
      </c>
      <c r="F33" s="79">
        <f t="shared" si="0"/>
        <v>654152495</v>
      </c>
      <c r="G33" s="77">
        <v>587460936</v>
      </c>
      <c r="H33" s="78">
        <v>67672200</v>
      </c>
      <c r="I33" s="80">
        <f t="shared" si="1"/>
        <v>655133136</v>
      </c>
      <c r="J33" s="77">
        <v>120460907</v>
      </c>
      <c r="K33" s="78">
        <v>14277573</v>
      </c>
      <c r="L33" s="78">
        <f t="shared" si="2"/>
        <v>134738480</v>
      </c>
      <c r="M33" s="40">
        <f t="shared" si="3"/>
        <v>0.20597411311562758</v>
      </c>
      <c r="N33" s="105">
        <v>69727510</v>
      </c>
      <c r="O33" s="106">
        <v>10984041</v>
      </c>
      <c r="P33" s="107">
        <f t="shared" si="4"/>
        <v>80711551</v>
      </c>
      <c r="Q33" s="40">
        <f t="shared" si="5"/>
        <v>0.12338338784445055</v>
      </c>
      <c r="R33" s="105">
        <v>0</v>
      </c>
      <c r="S33" s="107">
        <v>0</v>
      </c>
      <c r="T33" s="107">
        <f t="shared" si="6"/>
        <v>0</v>
      </c>
      <c r="U33" s="40">
        <f t="shared" si="7"/>
        <v>0</v>
      </c>
      <c r="V33" s="105">
        <v>0</v>
      </c>
      <c r="W33" s="107">
        <v>0</v>
      </c>
      <c r="X33" s="107">
        <f t="shared" si="8"/>
        <v>0</v>
      </c>
      <c r="Y33" s="40">
        <f t="shared" si="9"/>
        <v>0</v>
      </c>
      <c r="Z33" s="77">
        <f t="shared" si="10"/>
        <v>190188417</v>
      </c>
      <c r="AA33" s="78">
        <f t="shared" si="11"/>
        <v>25261614</v>
      </c>
      <c r="AB33" s="78">
        <f t="shared" si="12"/>
        <v>215450031</v>
      </c>
      <c r="AC33" s="40">
        <f t="shared" si="13"/>
        <v>0.3293575009600781</v>
      </c>
      <c r="AD33" s="77">
        <v>132410136</v>
      </c>
      <c r="AE33" s="78">
        <v>18063561</v>
      </c>
      <c r="AF33" s="78">
        <f t="shared" si="14"/>
        <v>150473697</v>
      </c>
      <c r="AG33" s="40">
        <f t="shared" si="15"/>
        <v>0.4714030010364578</v>
      </c>
      <c r="AH33" s="40">
        <f t="shared" si="16"/>
        <v>-0.4636168804970612</v>
      </c>
      <c r="AI33" s="12">
        <v>531880776</v>
      </c>
      <c r="AJ33" s="12">
        <v>533202155</v>
      </c>
      <c r="AK33" s="12">
        <v>250730194</v>
      </c>
      <c r="AL33" s="12"/>
    </row>
    <row r="34" spans="1:38" s="13" customFormat="1" ht="12.75">
      <c r="A34" s="29" t="s">
        <v>97</v>
      </c>
      <c r="B34" s="60" t="s">
        <v>233</v>
      </c>
      <c r="C34" s="39" t="s">
        <v>234</v>
      </c>
      <c r="D34" s="77">
        <v>868506230</v>
      </c>
      <c r="E34" s="78">
        <v>136860750</v>
      </c>
      <c r="F34" s="79">
        <f t="shared" si="0"/>
        <v>1005366980</v>
      </c>
      <c r="G34" s="77">
        <v>868506230</v>
      </c>
      <c r="H34" s="78">
        <v>136860750</v>
      </c>
      <c r="I34" s="80">
        <f t="shared" si="1"/>
        <v>1005366980</v>
      </c>
      <c r="J34" s="77">
        <v>120593186</v>
      </c>
      <c r="K34" s="78">
        <v>4591862</v>
      </c>
      <c r="L34" s="78">
        <f t="shared" si="2"/>
        <v>125185048</v>
      </c>
      <c r="M34" s="40">
        <f t="shared" si="3"/>
        <v>0.12451676899115982</v>
      </c>
      <c r="N34" s="105">
        <v>171611813</v>
      </c>
      <c r="O34" s="106">
        <v>7963216</v>
      </c>
      <c r="P34" s="107">
        <f t="shared" si="4"/>
        <v>179575029</v>
      </c>
      <c r="Q34" s="40">
        <f t="shared" si="5"/>
        <v>0.1786163983623174</v>
      </c>
      <c r="R34" s="105">
        <v>0</v>
      </c>
      <c r="S34" s="107">
        <v>0</v>
      </c>
      <c r="T34" s="107">
        <f t="shared" si="6"/>
        <v>0</v>
      </c>
      <c r="U34" s="40">
        <f t="shared" si="7"/>
        <v>0</v>
      </c>
      <c r="V34" s="105">
        <v>0</v>
      </c>
      <c r="W34" s="107">
        <v>0</v>
      </c>
      <c r="X34" s="107">
        <f t="shared" si="8"/>
        <v>0</v>
      </c>
      <c r="Y34" s="40">
        <f t="shared" si="9"/>
        <v>0</v>
      </c>
      <c r="Z34" s="77">
        <f t="shared" si="10"/>
        <v>292204999</v>
      </c>
      <c r="AA34" s="78">
        <f t="shared" si="11"/>
        <v>12555078</v>
      </c>
      <c r="AB34" s="78">
        <f t="shared" si="12"/>
        <v>304760077</v>
      </c>
      <c r="AC34" s="40">
        <f t="shared" si="13"/>
        <v>0.30313316735347723</v>
      </c>
      <c r="AD34" s="77">
        <v>148266000</v>
      </c>
      <c r="AE34" s="78">
        <v>8565779</v>
      </c>
      <c r="AF34" s="78">
        <f t="shared" si="14"/>
        <v>156831779</v>
      </c>
      <c r="AG34" s="40">
        <f t="shared" si="15"/>
        <v>0.3050564976023208</v>
      </c>
      <c r="AH34" s="40">
        <f t="shared" si="16"/>
        <v>0.14501684636249657</v>
      </c>
      <c r="AI34" s="12">
        <v>978696400</v>
      </c>
      <c r="AJ34" s="12">
        <v>917698420</v>
      </c>
      <c r="AK34" s="12">
        <v>298557696</v>
      </c>
      <c r="AL34" s="12"/>
    </row>
    <row r="35" spans="1:38" s="13" customFormat="1" ht="12.75">
      <c r="A35" s="29" t="s">
        <v>97</v>
      </c>
      <c r="B35" s="60" t="s">
        <v>235</v>
      </c>
      <c r="C35" s="39" t="s">
        <v>236</v>
      </c>
      <c r="D35" s="77">
        <v>162731309</v>
      </c>
      <c r="E35" s="78">
        <v>43017176</v>
      </c>
      <c r="F35" s="79">
        <f t="shared" si="0"/>
        <v>205748485</v>
      </c>
      <c r="G35" s="77">
        <v>162731309</v>
      </c>
      <c r="H35" s="78">
        <v>43017176</v>
      </c>
      <c r="I35" s="80">
        <f t="shared" si="1"/>
        <v>205748485</v>
      </c>
      <c r="J35" s="77">
        <v>19040962</v>
      </c>
      <c r="K35" s="78">
        <v>11883598</v>
      </c>
      <c r="L35" s="78">
        <f t="shared" si="2"/>
        <v>30924560</v>
      </c>
      <c r="M35" s="40">
        <f t="shared" si="3"/>
        <v>0.1503027349144272</v>
      </c>
      <c r="N35" s="105">
        <v>18884881</v>
      </c>
      <c r="O35" s="106">
        <v>2900046</v>
      </c>
      <c r="P35" s="107">
        <f t="shared" si="4"/>
        <v>21784927</v>
      </c>
      <c r="Q35" s="40">
        <f t="shared" si="5"/>
        <v>0.10588134828793515</v>
      </c>
      <c r="R35" s="105">
        <v>0</v>
      </c>
      <c r="S35" s="107">
        <v>0</v>
      </c>
      <c r="T35" s="107">
        <f t="shared" si="6"/>
        <v>0</v>
      </c>
      <c r="U35" s="40">
        <f t="shared" si="7"/>
        <v>0</v>
      </c>
      <c r="V35" s="105">
        <v>0</v>
      </c>
      <c r="W35" s="107">
        <v>0</v>
      </c>
      <c r="X35" s="107">
        <f t="shared" si="8"/>
        <v>0</v>
      </c>
      <c r="Y35" s="40">
        <f t="shared" si="9"/>
        <v>0</v>
      </c>
      <c r="Z35" s="77">
        <f t="shared" si="10"/>
        <v>37925843</v>
      </c>
      <c r="AA35" s="78">
        <f t="shared" si="11"/>
        <v>14783644</v>
      </c>
      <c r="AB35" s="78">
        <f t="shared" si="12"/>
        <v>52709487</v>
      </c>
      <c r="AC35" s="40">
        <f t="shared" si="13"/>
        <v>0.25618408320236236</v>
      </c>
      <c r="AD35" s="77">
        <v>30011224</v>
      </c>
      <c r="AE35" s="78">
        <v>5293236</v>
      </c>
      <c r="AF35" s="78">
        <f t="shared" si="14"/>
        <v>35304460</v>
      </c>
      <c r="AG35" s="40">
        <f t="shared" si="15"/>
        <v>0.4610338974939303</v>
      </c>
      <c r="AH35" s="40">
        <f t="shared" si="16"/>
        <v>-0.3829412204576985</v>
      </c>
      <c r="AI35" s="12">
        <v>190521518</v>
      </c>
      <c r="AJ35" s="12">
        <v>183565713</v>
      </c>
      <c r="AK35" s="12">
        <v>87836878</v>
      </c>
      <c r="AL35" s="12"/>
    </row>
    <row r="36" spans="1:38" s="13" customFormat="1" ht="12.75">
      <c r="A36" s="29" t="s">
        <v>116</v>
      </c>
      <c r="B36" s="60" t="s">
        <v>237</v>
      </c>
      <c r="C36" s="39" t="s">
        <v>238</v>
      </c>
      <c r="D36" s="77">
        <v>207062401</v>
      </c>
      <c r="E36" s="78">
        <v>3460000</v>
      </c>
      <c r="F36" s="79">
        <f t="shared" si="0"/>
        <v>210522401</v>
      </c>
      <c r="G36" s="77">
        <v>207062401</v>
      </c>
      <c r="H36" s="78">
        <v>3460000</v>
      </c>
      <c r="I36" s="80">
        <f t="shared" si="1"/>
        <v>210522401</v>
      </c>
      <c r="J36" s="77">
        <v>38700444</v>
      </c>
      <c r="K36" s="78">
        <v>0</v>
      </c>
      <c r="L36" s="78">
        <f t="shared" si="2"/>
        <v>38700444</v>
      </c>
      <c r="M36" s="40">
        <f t="shared" si="3"/>
        <v>0.18383052737461417</v>
      </c>
      <c r="N36" s="105">
        <v>46598725</v>
      </c>
      <c r="O36" s="106">
        <v>135124</v>
      </c>
      <c r="P36" s="107">
        <f t="shared" si="4"/>
        <v>46733849</v>
      </c>
      <c r="Q36" s="40">
        <f t="shared" si="5"/>
        <v>0.2219899107078871</v>
      </c>
      <c r="R36" s="105">
        <v>0</v>
      </c>
      <c r="S36" s="107">
        <v>0</v>
      </c>
      <c r="T36" s="107">
        <f t="shared" si="6"/>
        <v>0</v>
      </c>
      <c r="U36" s="40">
        <f t="shared" si="7"/>
        <v>0</v>
      </c>
      <c r="V36" s="105">
        <v>0</v>
      </c>
      <c r="W36" s="107">
        <v>0</v>
      </c>
      <c r="X36" s="107">
        <f t="shared" si="8"/>
        <v>0</v>
      </c>
      <c r="Y36" s="40">
        <f t="shared" si="9"/>
        <v>0</v>
      </c>
      <c r="Z36" s="77">
        <f t="shared" si="10"/>
        <v>85299169</v>
      </c>
      <c r="AA36" s="78">
        <f t="shared" si="11"/>
        <v>135124</v>
      </c>
      <c r="AB36" s="78">
        <f t="shared" si="12"/>
        <v>85434293</v>
      </c>
      <c r="AC36" s="40">
        <f t="shared" si="13"/>
        <v>0.40582043808250123</v>
      </c>
      <c r="AD36" s="77">
        <v>36850923</v>
      </c>
      <c r="AE36" s="78">
        <v>283659</v>
      </c>
      <c r="AF36" s="78">
        <f t="shared" si="14"/>
        <v>37134582</v>
      </c>
      <c r="AG36" s="40">
        <f t="shared" si="15"/>
        <v>0.44093211433467105</v>
      </c>
      <c r="AH36" s="40">
        <f t="shared" si="16"/>
        <v>0.2584993955230195</v>
      </c>
      <c r="AI36" s="12">
        <v>199322286</v>
      </c>
      <c r="AJ36" s="12">
        <v>215623955</v>
      </c>
      <c r="AK36" s="12">
        <v>87887597</v>
      </c>
      <c r="AL36" s="12"/>
    </row>
    <row r="37" spans="1:38" s="57" customFormat="1" ht="12.75">
      <c r="A37" s="61"/>
      <c r="B37" s="62" t="s">
        <v>239</v>
      </c>
      <c r="C37" s="32"/>
      <c r="D37" s="81">
        <f>SUM(D32:D36)</f>
        <v>2399217343</v>
      </c>
      <c r="E37" s="82">
        <f>SUM(E32:E36)</f>
        <v>250029485</v>
      </c>
      <c r="F37" s="83">
        <f t="shared" si="0"/>
        <v>2649246828</v>
      </c>
      <c r="G37" s="81">
        <f>SUM(G32:G36)</f>
        <v>2399217343</v>
      </c>
      <c r="H37" s="82">
        <f>SUM(H32:H36)</f>
        <v>251010126</v>
      </c>
      <c r="I37" s="90">
        <f t="shared" si="1"/>
        <v>2650227469</v>
      </c>
      <c r="J37" s="81">
        <f>SUM(J32:J36)</f>
        <v>408919137</v>
      </c>
      <c r="K37" s="92">
        <f>SUM(K32:K36)</f>
        <v>39856547</v>
      </c>
      <c r="L37" s="82">
        <f t="shared" si="2"/>
        <v>448775684</v>
      </c>
      <c r="M37" s="44">
        <f t="shared" si="3"/>
        <v>0.16939746015994853</v>
      </c>
      <c r="N37" s="111">
        <f>SUM(N32:N36)</f>
        <v>382338190</v>
      </c>
      <c r="O37" s="112">
        <f>SUM(O32:O36)</f>
        <v>28336031</v>
      </c>
      <c r="P37" s="113">
        <f t="shared" si="4"/>
        <v>410674221</v>
      </c>
      <c r="Q37" s="44">
        <f t="shared" si="5"/>
        <v>0.15501546200209324</v>
      </c>
      <c r="R37" s="111">
        <f>SUM(R32:R36)</f>
        <v>0</v>
      </c>
      <c r="S37" s="113">
        <f>SUM(S32:S36)</f>
        <v>0</v>
      </c>
      <c r="T37" s="113">
        <f t="shared" si="6"/>
        <v>0</v>
      </c>
      <c r="U37" s="44">
        <f t="shared" si="7"/>
        <v>0</v>
      </c>
      <c r="V37" s="111">
        <f>SUM(V32:V36)</f>
        <v>0</v>
      </c>
      <c r="W37" s="113">
        <f>SUM(W32:W36)</f>
        <v>0</v>
      </c>
      <c r="X37" s="113">
        <f t="shared" si="8"/>
        <v>0</v>
      </c>
      <c r="Y37" s="44">
        <f t="shared" si="9"/>
        <v>0</v>
      </c>
      <c r="Z37" s="81">
        <f t="shared" si="10"/>
        <v>791257327</v>
      </c>
      <c r="AA37" s="82">
        <f t="shared" si="11"/>
        <v>68192578</v>
      </c>
      <c r="AB37" s="82">
        <f t="shared" si="12"/>
        <v>859449905</v>
      </c>
      <c r="AC37" s="44">
        <f t="shared" si="13"/>
        <v>0.32441292216204176</v>
      </c>
      <c r="AD37" s="81">
        <f>SUM(AD32:AD36)</f>
        <v>515860059</v>
      </c>
      <c r="AE37" s="82">
        <f>SUM(AE32:AE36)</f>
        <v>36777425</v>
      </c>
      <c r="AF37" s="82">
        <f t="shared" si="14"/>
        <v>552637484</v>
      </c>
      <c r="AG37" s="44">
        <f t="shared" si="15"/>
        <v>0.3774672746752908</v>
      </c>
      <c r="AH37" s="44">
        <f t="shared" si="16"/>
        <v>-0.25688315959400254</v>
      </c>
      <c r="AI37" s="63">
        <f>SUM(AI32:AI36)</f>
        <v>2578377243</v>
      </c>
      <c r="AJ37" s="63">
        <f>SUM(AJ32:AJ36)</f>
        <v>2528046506</v>
      </c>
      <c r="AK37" s="63">
        <f>SUM(AK32:AK36)</f>
        <v>973253031</v>
      </c>
      <c r="AL37" s="63"/>
    </row>
    <row r="38" spans="1:38" s="57" customFormat="1" ht="12.75">
      <c r="A38" s="61"/>
      <c r="B38" s="62" t="s">
        <v>240</v>
      </c>
      <c r="C38" s="32"/>
      <c r="D38" s="81">
        <f>SUM(D9,D11:D15,D17:D22,D24:D30,D32:D36)</f>
        <v>15018423340</v>
      </c>
      <c r="E38" s="82">
        <f>SUM(E9,E11:E15,E17:E22,E24:E30,E32:E36)</f>
        <v>2798317650</v>
      </c>
      <c r="F38" s="83">
        <f t="shared" si="0"/>
        <v>17816740990</v>
      </c>
      <c r="G38" s="81">
        <f>SUM(G9,G11:G15,G17:G22,G24:G30,G32:G36)</f>
        <v>15018423340</v>
      </c>
      <c r="H38" s="82">
        <f>SUM(H9,H11:H15,H17:H22,H24:H30,H32:H36)</f>
        <v>2799298291</v>
      </c>
      <c r="I38" s="90">
        <f t="shared" si="1"/>
        <v>17817721631</v>
      </c>
      <c r="J38" s="81">
        <f>SUM(J9,J11:J15,J17:J22,J24:J30,J32:J36)</f>
        <v>2759064615</v>
      </c>
      <c r="K38" s="92">
        <f>SUM(K9,K11:K15,K17:K22,K24:K30,K32:K36)</f>
        <v>275242526</v>
      </c>
      <c r="L38" s="82">
        <f t="shared" si="2"/>
        <v>3034307141</v>
      </c>
      <c r="M38" s="44">
        <f t="shared" si="3"/>
        <v>0.1703065191722249</v>
      </c>
      <c r="N38" s="111">
        <f>SUM(N9,N11:N15,N17:N22,N24:N30,N32:N36)</f>
        <v>2858805362</v>
      </c>
      <c r="O38" s="112">
        <f>SUM(O9,O11:O15,O17:O22,O24:O30,O32:O36)</f>
        <v>533320181</v>
      </c>
      <c r="P38" s="113">
        <f t="shared" si="4"/>
        <v>3392125543</v>
      </c>
      <c r="Q38" s="44">
        <f t="shared" si="5"/>
        <v>0.1903897881719164</v>
      </c>
      <c r="R38" s="111">
        <f>SUM(R9,R11:R15,R17:R22,R24:R30,R32:R36)</f>
        <v>0</v>
      </c>
      <c r="S38" s="113">
        <f>SUM(S9,S11:S15,S17:S22,S24:S30,S32:S36)</f>
        <v>0</v>
      </c>
      <c r="T38" s="113">
        <f t="shared" si="6"/>
        <v>0</v>
      </c>
      <c r="U38" s="44">
        <f t="shared" si="7"/>
        <v>0</v>
      </c>
      <c r="V38" s="111">
        <f>SUM(V9,V11:V15,V17:V22,V24:V30,V32:V36)</f>
        <v>0</v>
      </c>
      <c r="W38" s="113">
        <f>SUM(W9,W11:W15,W17:W22,W24:W30,W32:W36)</f>
        <v>0</v>
      </c>
      <c r="X38" s="113">
        <f t="shared" si="8"/>
        <v>0</v>
      </c>
      <c r="Y38" s="44">
        <f t="shared" si="9"/>
        <v>0</v>
      </c>
      <c r="Z38" s="81">
        <f t="shared" si="10"/>
        <v>5617869977</v>
      </c>
      <c r="AA38" s="82">
        <f t="shared" si="11"/>
        <v>808562707</v>
      </c>
      <c r="AB38" s="82">
        <f t="shared" si="12"/>
        <v>6426432684</v>
      </c>
      <c r="AC38" s="44">
        <f t="shared" si="13"/>
        <v>0.36069630734414126</v>
      </c>
      <c r="AD38" s="81">
        <f>SUM(AD9,AD11:AD15,AD17:AD22,AD24:AD30,AD32:AD36)</f>
        <v>2934035157</v>
      </c>
      <c r="AE38" s="82">
        <f>SUM(AE9,AE11:AE15,AE17:AE22,AE24:AE30,AE32:AE36)</f>
        <v>494814257</v>
      </c>
      <c r="AF38" s="82">
        <f t="shared" si="14"/>
        <v>3428849414</v>
      </c>
      <c r="AG38" s="44">
        <f t="shared" si="15"/>
        <v>0.4022094664341583</v>
      </c>
      <c r="AH38" s="44">
        <f t="shared" si="16"/>
        <v>-0.010710260663549853</v>
      </c>
      <c r="AI38" s="63">
        <f>SUM(AI9,AI11:AI15,AI17:AI22,AI24:AI30,AI32:AI36)</f>
        <v>16392759555</v>
      </c>
      <c r="AJ38" s="63">
        <f>SUM(AJ9,AJ11:AJ15,AJ17:AJ22,AJ24:AJ30,AJ32:AJ36)</f>
        <v>16658474941</v>
      </c>
      <c r="AK38" s="63">
        <f>SUM(AK9,AK11:AK15,AK17:AK22,AK24:AK30,AK32:AK36)</f>
        <v>6593323074</v>
      </c>
      <c r="AL38" s="63"/>
    </row>
    <row r="39" spans="1:38" s="13" customFormat="1" ht="12.75">
      <c r="A39" s="64"/>
      <c r="B39" s="65"/>
      <c r="C39" s="66"/>
      <c r="D39" s="93"/>
      <c r="E39" s="93"/>
      <c r="F39" s="94"/>
      <c r="G39" s="95"/>
      <c r="H39" s="93"/>
      <c r="I39" s="96"/>
      <c r="J39" s="95"/>
      <c r="K39" s="97"/>
      <c r="L39" s="93"/>
      <c r="M39" s="70"/>
      <c r="N39" s="95"/>
      <c r="O39" s="97"/>
      <c r="P39" s="93"/>
      <c r="Q39" s="70"/>
      <c r="R39" s="95"/>
      <c r="S39" s="97"/>
      <c r="T39" s="93"/>
      <c r="U39" s="70"/>
      <c r="V39" s="95"/>
      <c r="W39" s="97"/>
      <c r="X39" s="93"/>
      <c r="Y39" s="70"/>
      <c r="Z39" s="95"/>
      <c r="AA39" s="97"/>
      <c r="AB39" s="93"/>
      <c r="AC39" s="70"/>
      <c r="AD39" s="95"/>
      <c r="AE39" s="93"/>
      <c r="AF39" s="93"/>
      <c r="AG39" s="70"/>
      <c r="AH39" s="70"/>
      <c r="AI39" s="12"/>
      <c r="AJ39" s="12"/>
      <c r="AK39" s="12"/>
      <c r="AL39" s="12"/>
    </row>
    <row r="40" spans="1:38" s="13" customFormat="1" ht="13.5">
      <c r="A40" s="12"/>
      <c r="B40" s="130" t="s">
        <v>657</v>
      </c>
      <c r="C40" s="12"/>
      <c r="D40" s="88"/>
      <c r="E40" s="88"/>
      <c r="F40" s="88"/>
      <c r="G40" s="88"/>
      <c r="H40" s="88"/>
      <c r="I40" s="88"/>
      <c r="J40" s="88"/>
      <c r="K40" s="88"/>
      <c r="L40" s="88"/>
      <c r="M40" s="12"/>
      <c r="N40" s="88"/>
      <c r="O40" s="88"/>
      <c r="P40" s="88"/>
      <c r="Q40" s="12"/>
      <c r="R40" s="88"/>
      <c r="S40" s="88"/>
      <c r="T40" s="88"/>
      <c r="U40" s="12"/>
      <c r="V40" s="88"/>
      <c r="W40" s="88"/>
      <c r="X40" s="88"/>
      <c r="Y40" s="12"/>
      <c r="Z40" s="88"/>
      <c r="AA40" s="88"/>
      <c r="AB40" s="88"/>
      <c r="AC40" s="12"/>
      <c r="AD40" s="88"/>
      <c r="AE40" s="88"/>
      <c r="AF40" s="88"/>
      <c r="AG40" s="12"/>
      <c r="AH40" s="12"/>
      <c r="AI40" s="12"/>
      <c r="AJ40" s="12"/>
      <c r="AK40" s="12"/>
      <c r="AL40" s="12"/>
    </row>
    <row r="41" spans="1:38" ht="12.75">
      <c r="A41" s="2"/>
      <c r="B41" s="2"/>
      <c r="C41" s="2"/>
      <c r="D41" s="89"/>
      <c r="E41" s="89"/>
      <c r="F41" s="89"/>
      <c r="G41" s="89"/>
      <c r="H41" s="89"/>
      <c r="I41" s="89"/>
      <c r="J41" s="89"/>
      <c r="K41" s="89"/>
      <c r="L41" s="89"/>
      <c r="M41" s="2"/>
      <c r="N41" s="89"/>
      <c r="O41" s="89"/>
      <c r="P41" s="89"/>
      <c r="Q41" s="2"/>
      <c r="R41" s="89"/>
      <c r="S41" s="89"/>
      <c r="T41" s="89"/>
      <c r="U41" s="2"/>
      <c r="V41" s="89"/>
      <c r="W41" s="89"/>
      <c r="X41" s="89"/>
      <c r="Y41" s="2"/>
      <c r="Z41" s="89"/>
      <c r="AA41" s="89"/>
      <c r="AB41" s="89"/>
      <c r="AC41" s="2"/>
      <c r="AD41" s="89"/>
      <c r="AE41" s="89"/>
      <c r="AF41" s="89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9"/>
      <c r="E42" s="89"/>
      <c r="F42" s="89"/>
      <c r="G42" s="89"/>
      <c r="H42" s="89"/>
      <c r="I42" s="89"/>
      <c r="J42" s="89"/>
      <c r="K42" s="89"/>
      <c r="L42" s="89"/>
      <c r="M42" s="2"/>
      <c r="N42" s="89"/>
      <c r="O42" s="89"/>
      <c r="P42" s="89"/>
      <c r="Q42" s="2"/>
      <c r="R42" s="89"/>
      <c r="S42" s="89"/>
      <c r="T42" s="89"/>
      <c r="U42" s="2"/>
      <c r="V42" s="89"/>
      <c r="W42" s="89"/>
      <c r="X42" s="89"/>
      <c r="Y42" s="2"/>
      <c r="Z42" s="89"/>
      <c r="AA42" s="89"/>
      <c r="AB42" s="89"/>
      <c r="AC42" s="2"/>
      <c r="AD42" s="89"/>
      <c r="AE42" s="89"/>
      <c r="AF42" s="89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9"/>
      <c r="E43" s="89"/>
      <c r="F43" s="89"/>
      <c r="G43" s="89"/>
      <c r="H43" s="89"/>
      <c r="I43" s="89"/>
      <c r="J43" s="89"/>
      <c r="K43" s="89"/>
      <c r="L43" s="89"/>
      <c r="M43" s="2"/>
      <c r="N43" s="89"/>
      <c r="O43" s="89"/>
      <c r="P43" s="89"/>
      <c r="Q43" s="2"/>
      <c r="R43" s="89"/>
      <c r="S43" s="89"/>
      <c r="T43" s="89"/>
      <c r="U43" s="2"/>
      <c r="V43" s="89"/>
      <c r="W43" s="89"/>
      <c r="X43" s="89"/>
      <c r="Y43" s="2"/>
      <c r="Z43" s="89"/>
      <c r="AA43" s="89"/>
      <c r="AB43" s="89"/>
      <c r="AC43" s="2"/>
      <c r="AD43" s="89"/>
      <c r="AE43" s="89"/>
      <c r="AF43" s="89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9"/>
      <c r="E44" s="89"/>
      <c r="F44" s="89"/>
      <c r="G44" s="89"/>
      <c r="H44" s="89"/>
      <c r="I44" s="89"/>
      <c r="J44" s="89"/>
      <c r="K44" s="89"/>
      <c r="L44" s="89"/>
      <c r="M44" s="2"/>
      <c r="N44" s="89"/>
      <c r="O44" s="89"/>
      <c r="P44" s="89"/>
      <c r="Q44" s="2"/>
      <c r="R44" s="89"/>
      <c r="S44" s="89"/>
      <c r="T44" s="89"/>
      <c r="U44" s="2"/>
      <c r="V44" s="89"/>
      <c r="W44" s="89"/>
      <c r="X44" s="89"/>
      <c r="Y44" s="2"/>
      <c r="Z44" s="89"/>
      <c r="AA44" s="89"/>
      <c r="AB44" s="89"/>
      <c r="AC44" s="2"/>
      <c r="AD44" s="89"/>
      <c r="AE44" s="89"/>
      <c r="AF44" s="89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9"/>
      <c r="E45" s="89"/>
      <c r="F45" s="89"/>
      <c r="G45" s="89"/>
      <c r="H45" s="89"/>
      <c r="I45" s="89"/>
      <c r="J45" s="89"/>
      <c r="K45" s="89"/>
      <c r="L45" s="89"/>
      <c r="M45" s="2"/>
      <c r="N45" s="89"/>
      <c r="O45" s="89"/>
      <c r="P45" s="89"/>
      <c r="Q45" s="2"/>
      <c r="R45" s="89"/>
      <c r="S45" s="89"/>
      <c r="T45" s="89"/>
      <c r="U45" s="2"/>
      <c r="V45" s="89"/>
      <c r="W45" s="89"/>
      <c r="X45" s="89"/>
      <c r="Y45" s="2"/>
      <c r="Z45" s="89"/>
      <c r="AA45" s="89"/>
      <c r="AB45" s="89"/>
      <c r="AC45" s="2"/>
      <c r="AD45" s="89"/>
      <c r="AE45" s="89"/>
      <c r="AF45" s="89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9"/>
      <c r="E46" s="89"/>
      <c r="F46" s="89"/>
      <c r="G46" s="89"/>
      <c r="H46" s="89"/>
      <c r="I46" s="89"/>
      <c r="J46" s="89"/>
      <c r="K46" s="89"/>
      <c r="L46" s="89"/>
      <c r="M46" s="2"/>
      <c r="N46" s="89"/>
      <c r="O46" s="89"/>
      <c r="P46" s="89"/>
      <c r="Q46" s="2"/>
      <c r="R46" s="89"/>
      <c r="S46" s="89"/>
      <c r="T46" s="89"/>
      <c r="U46" s="2"/>
      <c r="V46" s="89"/>
      <c r="W46" s="89"/>
      <c r="X46" s="89"/>
      <c r="Y46" s="2"/>
      <c r="Z46" s="89"/>
      <c r="AA46" s="89"/>
      <c r="AB46" s="89"/>
      <c r="AC46" s="2"/>
      <c r="AD46" s="89"/>
      <c r="AE46" s="89"/>
      <c r="AF46" s="89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9"/>
      <c r="E47" s="89"/>
      <c r="F47" s="89"/>
      <c r="G47" s="89"/>
      <c r="H47" s="89"/>
      <c r="I47" s="89"/>
      <c r="J47" s="89"/>
      <c r="K47" s="89"/>
      <c r="L47" s="89"/>
      <c r="M47" s="2"/>
      <c r="N47" s="89"/>
      <c r="O47" s="89"/>
      <c r="P47" s="89"/>
      <c r="Q47" s="2"/>
      <c r="R47" s="89"/>
      <c r="S47" s="89"/>
      <c r="T47" s="89"/>
      <c r="U47" s="2"/>
      <c r="V47" s="89"/>
      <c r="W47" s="89"/>
      <c r="X47" s="89"/>
      <c r="Y47" s="2"/>
      <c r="Z47" s="89"/>
      <c r="AA47" s="89"/>
      <c r="AB47" s="89"/>
      <c r="AC47" s="2"/>
      <c r="AD47" s="89"/>
      <c r="AE47" s="89"/>
      <c r="AF47" s="89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9"/>
      <c r="E48" s="89"/>
      <c r="F48" s="89"/>
      <c r="G48" s="89"/>
      <c r="H48" s="89"/>
      <c r="I48" s="89"/>
      <c r="J48" s="89"/>
      <c r="K48" s="89"/>
      <c r="L48" s="89"/>
      <c r="M48" s="2"/>
      <c r="N48" s="89"/>
      <c r="O48" s="89"/>
      <c r="P48" s="89"/>
      <c r="Q48" s="2"/>
      <c r="R48" s="89"/>
      <c r="S48" s="89"/>
      <c r="T48" s="89"/>
      <c r="U48" s="2"/>
      <c r="V48" s="89"/>
      <c r="W48" s="89"/>
      <c r="X48" s="89"/>
      <c r="Y48" s="2"/>
      <c r="Z48" s="89"/>
      <c r="AA48" s="89"/>
      <c r="AB48" s="89"/>
      <c r="AC48" s="2"/>
      <c r="AD48" s="89"/>
      <c r="AE48" s="89"/>
      <c r="AF48" s="89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9"/>
      <c r="E49" s="89"/>
      <c r="F49" s="89"/>
      <c r="G49" s="89"/>
      <c r="H49" s="89"/>
      <c r="I49" s="89"/>
      <c r="J49" s="89"/>
      <c r="K49" s="89"/>
      <c r="L49" s="89"/>
      <c r="M49" s="2"/>
      <c r="N49" s="89"/>
      <c r="O49" s="89"/>
      <c r="P49" s="89"/>
      <c r="Q49" s="2"/>
      <c r="R49" s="89"/>
      <c r="S49" s="89"/>
      <c r="T49" s="89"/>
      <c r="U49" s="2"/>
      <c r="V49" s="89"/>
      <c r="W49" s="89"/>
      <c r="X49" s="89"/>
      <c r="Y49" s="2"/>
      <c r="Z49" s="89"/>
      <c r="AA49" s="89"/>
      <c r="AB49" s="89"/>
      <c r="AC49" s="2"/>
      <c r="AD49" s="89"/>
      <c r="AE49" s="89"/>
      <c r="AF49" s="89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9"/>
      <c r="E50" s="89"/>
      <c r="F50" s="89"/>
      <c r="G50" s="89"/>
      <c r="H50" s="89"/>
      <c r="I50" s="89"/>
      <c r="J50" s="89"/>
      <c r="K50" s="89"/>
      <c r="L50" s="89"/>
      <c r="M50" s="2"/>
      <c r="N50" s="89"/>
      <c r="O50" s="89"/>
      <c r="P50" s="89"/>
      <c r="Q50" s="2"/>
      <c r="R50" s="89"/>
      <c r="S50" s="89"/>
      <c r="T50" s="89"/>
      <c r="U50" s="2"/>
      <c r="V50" s="89"/>
      <c r="W50" s="89"/>
      <c r="X50" s="89"/>
      <c r="Y50" s="2"/>
      <c r="Z50" s="89"/>
      <c r="AA50" s="89"/>
      <c r="AB50" s="89"/>
      <c r="AC50" s="2"/>
      <c r="AD50" s="89"/>
      <c r="AE50" s="89"/>
      <c r="AF50" s="89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9"/>
      <c r="E51" s="89"/>
      <c r="F51" s="89"/>
      <c r="G51" s="89"/>
      <c r="H51" s="89"/>
      <c r="I51" s="89"/>
      <c r="J51" s="89"/>
      <c r="K51" s="89"/>
      <c r="L51" s="89"/>
      <c r="M51" s="2"/>
      <c r="N51" s="89"/>
      <c r="O51" s="89"/>
      <c r="P51" s="89"/>
      <c r="Q51" s="2"/>
      <c r="R51" s="89"/>
      <c r="S51" s="89"/>
      <c r="T51" s="89"/>
      <c r="U51" s="2"/>
      <c r="V51" s="89"/>
      <c r="W51" s="89"/>
      <c r="X51" s="89"/>
      <c r="Y51" s="2"/>
      <c r="Z51" s="89"/>
      <c r="AA51" s="89"/>
      <c r="AB51" s="89"/>
      <c r="AC51" s="2"/>
      <c r="AD51" s="89"/>
      <c r="AE51" s="89"/>
      <c r="AF51" s="89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9"/>
      <c r="E52" s="89"/>
      <c r="F52" s="89"/>
      <c r="G52" s="89"/>
      <c r="H52" s="89"/>
      <c r="I52" s="89"/>
      <c r="J52" s="89"/>
      <c r="K52" s="89"/>
      <c r="L52" s="89"/>
      <c r="M52" s="2"/>
      <c r="N52" s="89"/>
      <c r="O52" s="89"/>
      <c r="P52" s="89"/>
      <c r="Q52" s="2"/>
      <c r="R52" s="89"/>
      <c r="S52" s="89"/>
      <c r="T52" s="89"/>
      <c r="U52" s="2"/>
      <c r="V52" s="89"/>
      <c r="W52" s="89"/>
      <c r="X52" s="89"/>
      <c r="Y52" s="2"/>
      <c r="Z52" s="89"/>
      <c r="AA52" s="89"/>
      <c r="AB52" s="89"/>
      <c r="AC52" s="2"/>
      <c r="AD52" s="89"/>
      <c r="AE52" s="89"/>
      <c r="AF52" s="89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9"/>
      <c r="E53" s="89"/>
      <c r="F53" s="89"/>
      <c r="G53" s="89"/>
      <c r="H53" s="89"/>
      <c r="I53" s="89"/>
      <c r="J53" s="89"/>
      <c r="K53" s="89"/>
      <c r="L53" s="89"/>
      <c r="M53" s="2"/>
      <c r="N53" s="89"/>
      <c r="O53" s="89"/>
      <c r="P53" s="89"/>
      <c r="Q53" s="2"/>
      <c r="R53" s="89"/>
      <c r="S53" s="89"/>
      <c r="T53" s="89"/>
      <c r="U53" s="2"/>
      <c r="V53" s="89"/>
      <c r="W53" s="89"/>
      <c r="X53" s="89"/>
      <c r="Y53" s="2"/>
      <c r="Z53" s="89"/>
      <c r="AA53" s="89"/>
      <c r="AB53" s="89"/>
      <c r="AC53" s="2"/>
      <c r="AD53" s="89"/>
      <c r="AE53" s="89"/>
      <c r="AF53" s="89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9"/>
      <c r="E54" s="89"/>
      <c r="F54" s="89"/>
      <c r="G54" s="89"/>
      <c r="H54" s="89"/>
      <c r="I54" s="89"/>
      <c r="J54" s="89"/>
      <c r="K54" s="89"/>
      <c r="L54" s="89"/>
      <c r="M54" s="2"/>
      <c r="N54" s="89"/>
      <c r="O54" s="89"/>
      <c r="P54" s="89"/>
      <c r="Q54" s="2"/>
      <c r="R54" s="89"/>
      <c r="S54" s="89"/>
      <c r="T54" s="89"/>
      <c r="U54" s="2"/>
      <c r="V54" s="89"/>
      <c r="W54" s="89"/>
      <c r="X54" s="89"/>
      <c r="Y54" s="2"/>
      <c r="Z54" s="89"/>
      <c r="AA54" s="89"/>
      <c r="AB54" s="89"/>
      <c r="AC54" s="2"/>
      <c r="AD54" s="89"/>
      <c r="AE54" s="89"/>
      <c r="AF54" s="89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9"/>
      <c r="E55" s="89"/>
      <c r="F55" s="89"/>
      <c r="G55" s="89"/>
      <c r="H55" s="89"/>
      <c r="I55" s="89"/>
      <c r="J55" s="89"/>
      <c r="K55" s="89"/>
      <c r="L55" s="89"/>
      <c r="M55" s="2"/>
      <c r="N55" s="89"/>
      <c r="O55" s="89"/>
      <c r="P55" s="89"/>
      <c r="Q55" s="2"/>
      <c r="R55" s="89"/>
      <c r="S55" s="89"/>
      <c r="T55" s="89"/>
      <c r="U55" s="2"/>
      <c r="V55" s="89"/>
      <c r="W55" s="89"/>
      <c r="X55" s="89"/>
      <c r="Y55" s="2"/>
      <c r="Z55" s="89"/>
      <c r="AA55" s="89"/>
      <c r="AB55" s="89"/>
      <c r="AC55" s="2"/>
      <c r="AD55" s="89"/>
      <c r="AE55" s="89"/>
      <c r="AF55" s="89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9"/>
      <c r="E56" s="89"/>
      <c r="F56" s="89"/>
      <c r="G56" s="89"/>
      <c r="H56" s="89"/>
      <c r="I56" s="89"/>
      <c r="J56" s="89"/>
      <c r="K56" s="89"/>
      <c r="L56" s="89"/>
      <c r="M56" s="2"/>
      <c r="N56" s="89"/>
      <c r="O56" s="89"/>
      <c r="P56" s="89"/>
      <c r="Q56" s="2"/>
      <c r="R56" s="89"/>
      <c r="S56" s="89"/>
      <c r="T56" s="89"/>
      <c r="U56" s="2"/>
      <c r="V56" s="89"/>
      <c r="W56" s="89"/>
      <c r="X56" s="89"/>
      <c r="Y56" s="2"/>
      <c r="Z56" s="89"/>
      <c r="AA56" s="89"/>
      <c r="AB56" s="89"/>
      <c r="AC56" s="2"/>
      <c r="AD56" s="89"/>
      <c r="AE56" s="89"/>
      <c r="AF56" s="89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9"/>
      <c r="E57" s="89"/>
      <c r="F57" s="89"/>
      <c r="G57" s="89"/>
      <c r="H57" s="89"/>
      <c r="I57" s="89"/>
      <c r="J57" s="89"/>
      <c r="K57" s="89"/>
      <c r="L57" s="89"/>
      <c r="M57" s="2"/>
      <c r="N57" s="89"/>
      <c r="O57" s="89"/>
      <c r="P57" s="89"/>
      <c r="Q57" s="2"/>
      <c r="R57" s="89"/>
      <c r="S57" s="89"/>
      <c r="T57" s="89"/>
      <c r="U57" s="2"/>
      <c r="V57" s="89"/>
      <c r="W57" s="89"/>
      <c r="X57" s="89"/>
      <c r="Y57" s="2"/>
      <c r="Z57" s="89"/>
      <c r="AA57" s="89"/>
      <c r="AB57" s="89"/>
      <c r="AC57" s="2"/>
      <c r="AD57" s="89"/>
      <c r="AE57" s="89"/>
      <c r="AF57" s="89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9"/>
      <c r="E58" s="89"/>
      <c r="F58" s="89"/>
      <c r="G58" s="89"/>
      <c r="H58" s="89"/>
      <c r="I58" s="89"/>
      <c r="J58" s="89"/>
      <c r="K58" s="89"/>
      <c r="L58" s="89"/>
      <c r="M58" s="2"/>
      <c r="N58" s="89"/>
      <c r="O58" s="89"/>
      <c r="P58" s="89"/>
      <c r="Q58" s="2"/>
      <c r="R58" s="89"/>
      <c r="S58" s="89"/>
      <c r="T58" s="89"/>
      <c r="U58" s="2"/>
      <c r="V58" s="89"/>
      <c r="W58" s="89"/>
      <c r="X58" s="89"/>
      <c r="Y58" s="2"/>
      <c r="Z58" s="89"/>
      <c r="AA58" s="89"/>
      <c r="AB58" s="89"/>
      <c r="AC58" s="2"/>
      <c r="AD58" s="89"/>
      <c r="AE58" s="89"/>
      <c r="AF58" s="89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9"/>
      <c r="E59" s="89"/>
      <c r="F59" s="89"/>
      <c r="G59" s="89"/>
      <c r="H59" s="89"/>
      <c r="I59" s="89"/>
      <c r="J59" s="89"/>
      <c r="K59" s="89"/>
      <c r="L59" s="89"/>
      <c r="M59" s="2"/>
      <c r="N59" s="89"/>
      <c r="O59" s="89"/>
      <c r="P59" s="89"/>
      <c r="Q59" s="2"/>
      <c r="R59" s="89"/>
      <c r="S59" s="89"/>
      <c r="T59" s="89"/>
      <c r="U59" s="2"/>
      <c r="V59" s="89"/>
      <c r="W59" s="89"/>
      <c r="X59" s="89"/>
      <c r="Y59" s="2"/>
      <c r="Z59" s="89"/>
      <c r="AA59" s="89"/>
      <c r="AB59" s="89"/>
      <c r="AC59" s="2"/>
      <c r="AD59" s="89"/>
      <c r="AE59" s="89"/>
      <c r="AF59" s="89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9"/>
      <c r="E60" s="89"/>
      <c r="F60" s="89"/>
      <c r="G60" s="89"/>
      <c r="H60" s="89"/>
      <c r="I60" s="89"/>
      <c r="J60" s="89"/>
      <c r="K60" s="89"/>
      <c r="L60" s="89"/>
      <c r="M60" s="2"/>
      <c r="N60" s="89"/>
      <c r="O60" s="89"/>
      <c r="P60" s="89"/>
      <c r="Q60" s="2"/>
      <c r="R60" s="89"/>
      <c r="S60" s="89"/>
      <c r="T60" s="89"/>
      <c r="U60" s="2"/>
      <c r="V60" s="89"/>
      <c r="W60" s="89"/>
      <c r="X60" s="89"/>
      <c r="Y60" s="2"/>
      <c r="Z60" s="89"/>
      <c r="AA60" s="89"/>
      <c r="AB60" s="89"/>
      <c r="AC60" s="2"/>
      <c r="AD60" s="89"/>
      <c r="AE60" s="89"/>
      <c r="AF60" s="89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9"/>
      <c r="E61" s="89"/>
      <c r="F61" s="89"/>
      <c r="G61" s="89"/>
      <c r="H61" s="89"/>
      <c r="I61" s="89"/>
      <c r="J61" s="89"/>
      <c r="K61" s="89"/>
      <c r="L61" s="89"/>
      <c r="M61" s="2"/>
      <c r="N61" s="89"/>
      <c r="O61" s="89"/>
      <c r="P61" s="89"/>
      <c r="Q61" s="2"/>
      <c r="R61" s="89"/>
      <c r="S61" s="89"/>
      <c r="T61" s="89"/>
      <c r="U61" s="2"/>
      <c r="V61" s="89"/>
      <c r="W61" s="89"/>
      <c r="X61" s="89"/>
      <c r="Y61" s="2"/>
      <c r="Z61" s="89"/>
      <c r="AA61" s="89"/>
      <c r="AB61" s="89"/>
      <c r="AC61" s="2"/>
      <c r="AD61" s="89"/>
      <c r="AE61" s="89"/>
      <c r="AF61" s="89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9"/>
      <c r="E62" s="89"/>
      <c r="F62" s="89"/>
      <c r="G62" s="89"/>
      <c r="H62" s="89"/>
      <c r="I62" s="89"/>
      <c r="J62" s="89"/>
      <c r="K62" s="89"/>
      <c r="L62" s="89"/>
      <c r="M62" s="2"/>
      <c r="N62" s="89"/>
      <c r="O62" s="89"/>
      <c r="P62" s="89"/>
      <c r="Q62" s="2"/>
      <c r="R62" s="89"/>
      <c r="S62" s="89"/>
      <c r="T62" s="89"/>
      <c r="U62" s="2"/>
      <c r="V62" s="89"/>
      <c r="W62" s="89"/>
      <c r="X62" s="89"/>
      <c r="Y62" s="2"/>
      <c r="Z62" s="89"/>
      <c r="AA62" s="89"/>
      <c r="AB62" s="89"/>
      <c r="AC62" s="2"/>
      <c r="AD62" s="89"/>
      <c r="AE62" s="89"/>
      <c r="AF62" s="89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9"/>
      <c r="E63" s="89"/>
      <c r="F63" s="89"/>
      <c r="G63" s="89"/>
      <c r="H63" s="89"/>
      <c r="I63" s="89"/>
      <c r="J63" s="89"/>
      <c r="K63" s="89"/>
      <c r="L63" s="89"/>
      <c r="M63" s="2"/>
      <c r="N63" s="89"/>
      <c r="O63" s="89"/>
      <c r="P63" s="89"/>
      <c r="Q63" s="2"/>
      <c r="R63" s="89"/>
      <c r="S63" s="89"/>
      <c r="T63" s="89"/>
      <c r="U63" s="2"/>
      <c r="V63" s="89"/>
      <c r="W63" s="89"/>
      <c r="X63" s="89"/>
      <c r="Y63" s="2"/>
      <c r="Z63" s="89"/>
      <c r="AA63" s="89"/>
      <c r="AB63" s="89"/>
      <c r="AC63" s="2"/>
      <c r="AD63" s="89"/>
      <c r="AE63" s="89"/>
      <c r="AF63" s="89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9"/>
      <c r="E64" s="89"/>
      <c r="F64" s="89"/>
      <c r="G64" s="89"/>
      <c r="H64" s="89"/>
      <c r="I64" s="89"/>
      <c r="J64" s="89"/>
      <c r="K64" s="89"/>
      <c r="L64" s="89"/>
      <c r="M64" s="2"/>
      <c r="N64" s="89"/>
      <c r="O64" s="89"/>
      <c r="P64" s="89"/>
      <c r="Q64" s="2"/>
      <c r="R64" s="89"/>
      <c r="S64" s="89"/>
      <c r="T64" s="89"/>
      <c r="U64" s="2"/>
      <c r="V64" s="89"/>
      <c r="W64" s="89"/>
      <c r="X64" s="89"/>
      <c r="Y64" s="2"/>
      <c r="Z64" s="89"/>
      <c r="AA64" s="89"/>
      <c r="AB64" s="89"/>
      <c r="AC64" s="2"/>
      <c r="AD64" s="89"/>
      <c r="AE64" s="89"/>
      <c r="AF64" s="89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9"/>
      <c r="E65" s="89"/>
      <c r="F65" s="89"/>
      <c r="G65" s="89"/>
      <c r="H65" s="89"/>
      <c r="I65" s="89"/>
      <c r="J65" s="89"/>
      <c r="K65" s="89"/>
      <c r="L65" s="89"/>
      <c r="M65" s="2"/>
      <c r="N65" s="89"/>
      <c r="O65" s="89"/>
      <c r="P65" s="89"/>
      <c r="Q65" s="2"/>
      <c r="R65" s="89"/>
      <c r="S65" s="89"/>
      <c r="T65" s="89"/>
      <c r="U65" s="2"/>
      <c r="V65" s="89"/>
      <c r="W65" s="89"/>
      <c r="X65" s="89"/>
      <c r="Y65" s="2"/>
      <c r="Z65" s="89"/>
      <c r="AA65" s="89"/>
      <c r="AB65" s="89"/>
      <c r="AC65" s="2"/>
      <c r="AD65" s="89"/>
      <c r="AE65" s="89"/>
      <c r="AF65" s="89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9"/>
      <c r="E66" s="89"/>
      <c r="F66" s="89"/>
      <c r="G66" s="89"/>
      <c r="H66" s="89"/>
      <c r="I66" s="89"/>
      <c r="J66" s="89"/>
      <c r="K66" s="89"/>
      <c r="L66" s="89"/>
      <c r="M66" s="2"/>
      <c r="N66" s="89"/>
      <c r="O66" s="89"/>
      <c r="P66" s="89"/>
      <c r="Q66" s="2"/>
      <c r="R66" s="89"/>
      <c r="S66" s="89"/>
      <c r="T66" s="89"/>
      <c r="U66" s="2"/>
      <c r="V66" s="89"/>
      <c r="W66" s="89"/>
      <c r="X66" s="89"/>
      <c r="Y66" s="2"/>
      <c r="Z66" s="89"/>
      <c r="AA66" s="89"/>
      <c r="AB66" s="89"/>
      <c r="AC66" s="2"/>
      <c r="AD66" s="89"/>
      <c r="AE66" s="89"/>
      <c r="AF66" s="89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9"/>
      <c r="E67" s="89"/>
      <c r="F67" s="89"/>
      <c r="G67" s="89"/>
      <c r="H67" s="89"/>
      <c r="I67" s="89"/>
      <c r="J67" s="89"/>
      <c r="K67" s="89"/>
      <c r="L67" s="89"/>
      <c r="M67" s="2"/>
      <c r="N67" s="89"/>
      <c r="O67" s="89"/>
      <c r="P67" s="89"/>
      <c r="Q67" s="2"/>
      <c r="R67" s="89"/>
      <c r="S67" s="89"/>
      <c r="T67" s="89"/>
      <c r="U67" s="2"/>
      <c r="V67" s="89"/>
      <c r="W67" s="89"/>
      <c r="X67" s="89"/>
      <c r="Y67" s="2"/>
      <c r="Z67" s="89"/>
      <c r="AA67" s="89"/>
      <c r="AB67" s="89"/>
      <c r="AC67" s="2"/>
      <c r="AD67" s="89"/>
      <c r="AE67" s="89"/>
      <c r="AF67" s="89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9"/>
      <c r="E68" s="89"/>
      <c r="F68" s="89"/>
      <c r="G68" s="89"/>
      <c r="H68" s="89"/>
      <c r="I68" s="89"/>
      <c r="J68" s="89"/>
      <c r="K68" s="89"/>
      <c r="L68" s="89"/>
      <c r="M68" s="2"/>
      <c r="N68" s="89"/>
      <c r="O68" s="89"/>
      <c r="P68" s="89"/>
      <c r="Q68" s="2"/>
      <c r="R68" s="89"/>
      <c r="S68" s="89"/>
      <c r="T68" s="89"/>
      <c r="U68" s="2"/>
      <c r="V68" s="89"/>
      <c r="W68" s="89"/>
      <c r="X68" s="89"/>
      <c r="Y68" s="2"/>
      <c r="Z68" s="89"/>
      <c r="AA68" s="89"/>
      <c r="AB68" s="89"/>
      <c r="AC68" s="2"/>
      <c r="AD68" s="89"/>
      <c r="AE68" s="89"/>
      <c r="AF68" s="89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9"/>
      <c r="E69" s="89"/>
      <c r="F69" s="89"/>
      <c r="G69" s="89"/>
      <c r="H69" s="89"/>
      <c r="I69" s="89"/>
      <c r="J69" s="89"/>
      <c r="K69" s="89"/>
      <c r="L69" s="89"/>
      <c r="M69" s="2"/>
      <c r="N69" s="89"/>
      <c r="O69" s="89"/>
      <c r="P69" s="89"/>
      <c r="Q69" s="2"/>
      <c r="R69" s="89"/>
      <c r="S69" s="89"/>
      <c r="T69" s="89"/>
      <c r="U69" s="2"/>
      <c r="V69" s="89"/>
      <c r="W69" s="89"/>
      <c r="X69" s="89"/>
      <c r="Y69" s="2"/>
      <c r="Z69" s="89"/>
      <c r="AA69" s="89"/>
      <c r="AB69" s="89"/>
      <c r="AC69" s="2"/>
      <c r="AD69" s="89"/>
      <c r="AE69" s="89"/>
      <c r="AF69" s="89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9"/>
      <c r="E70" s="89"/>
      <c r="F70" s="89"/>
      <c r="G70" s="89"/>
      <c r="H70" s="89"/>
      <c r="I70" s="89"/>
      <c r="J70" s="89"/>
      <c r="K70" s="89"/>
      <c r="L70" s="89"/>
      <c r="M70" s="2"/>
      <c r="N70" s="89"/>
      <c r="O70" s="89"/>
      <c r="P70" s="89"/>
      <c r="Q70" s="2"/>
      <c r="R70" s="89"/>
      <c r="S70" s="89"/>
      <c r="T70" s="89"/>
      <c r="U70" s="2"/>
      <c r="V70" s="89"/>
      <c r="W70" s="89"/>
      <c r="X70" s="89"/>
      <c r="Y70" s="2"/>
      <c r="Z70" s="89"/>
      <c r="AA70" s="89"/>
      <c r="AB70" s="89"/>
      <c r="AC70" s="2"/>
      <c r="AD70" s="89"/>
      <c r="AE70" s="89"/>
      <c r="AF70" s="89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9"/>
      <c r="E71" s="89"/>
      <c r="F71" s="89"/>
      <c r="G71" s="89"/>
      <c r="H71" s="89"/>
      <c r="I71" s="89"/>
      <c r="J71" s="89"/>
      <c r="K71" s="89"/>
      <c r="L71" s="89"/>
      <c r="M71" s="2"/>
      <c r="N71" s="89"/>
      <c r="O71" s="89"/>
      <c r="P71" s="89"/>
      <c r="Q71" s="2"/>
      <c r="R71" s="89"/>
      <c r="S71" s="89"/>
      <c r="T71" s="89"/>
      <c r="U71" s="2"/>
      <c r="V71" s="89"/>
      <c r="W71" s="89"/>
      <c r="X71" s="89"/>
      <c r="Y71" s="2"/>
      <c r="Z71" s="89"/>
      <c r="AA71" s="89"/>
      <c r="AB71" s="89"/>
      <c r="AC71" s="2"/>
      <c r="AD71" s="89"/>
      <c r="AE71" s="89"/>
      <c r="AF71" s="89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9"/>
      <c r="E72" s="89"/>
      <c r="F72" s="89"/>
      <c r="G72" s="89"/>
      <c r="H72" s="89"/>
      <c r="I72" s="89"/>
      <c r="J72" s="89"/>
      <c r="K72" s="89"/>
      <c r="L72" s="89"/>
      <c r="M72" s="2"/>
      <c r="N72" s="89"/>
      <c r="O72" s="89"/>
      <c r="P72" s="89"/>
      <c r="Q72" s="2"/>
      <c r="R72" s="89"/>
      <c r="S72" s="89"/>
      <c r="T72" s="89"/>
      <c r="U72" s="2"/>
      <c r="V72" s="89"/>
      <c r="W72" s="89"/>
      <c r="X72" s="89"/>
      <c r="Y72" s="2"/>
      <c r="Z72" s="89"/>
      <c r="AA72" s="89"/>
      <c r="AB72" s="89"/>
      <c r="AC72" s="2"/>
      <c r="AD72" s="89"/>
      <c r="AE72" s="89"/>
      <c r="AF72" s="89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9"/>
      <c r="E73" s="89"/>
      <c r="F73" s="89"/>
      <c r="G73" s="89"/>
      <c r="H73" s="89"/>
      <c r="I73" s="89"/>
      <c r="J73" s="89"/>
      <c r="K73" s="89"/>
      <c r="L73" s="89"/>
      <c r="M73" s="2"/>
      <c r="N73" s="89"/>
      <c r="O73" s="89"/>
      <c r="P73" s="89"/>
      <c r="Q73" s="2"/>
      <c r="R73" s="89"/>
      <c r="S73" s="89"/>
      <c r="T73" s="89"/>
      <c r="U73" s="2"/>
      <c r="V73" s="89"/>
      <c r="W73" s="89"/>
      <c r="X73" s="89"/>
      <c r="Y73" s="2"/>
      <c r="Z73" s="89"/>
      <c r="AA73" s="89"/>
      <c r="AB73" s="89"/>
      <c r="AC73" s="2"/>
      <c r="AD73" s="89"/>
      <c r="AE73" s="89"/>
      <c r="AF73" s="89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9"/>
      <c r="E74" s="89"/>
      <c r="F74" s="89"/>
      <c r="G74" s="89"/>
      <c r="H74" s="89"/>
      <c r="I74" s="89"/>
      <c r="J74" s="89"/>
      <c r="K74" s="89"/>
      <c r="L74" s="89"/>
      <c r="M74" s="2"/>
      <c r="N74" s="89"/>
      <c r="O74" s="89"/>
      <c r="P74" s="89"/>
      <c r="Q74" s="2"/>
      <c r="R74" s="89"/>
      <c r="S74" s="89"/>
      <c r="T74" s="89"/>
      <c r="U74" s="2"/>
      <c r="V74" s="89"/>
      <c r="W74" s="89"/>
      <c r="X74" s="89"/>
      <c r="Y74" s="2"/>
      <c r="Z74" s="89"/>
      <c r="AA74" s="89"/>
      <c r="AB74" s="89"/>
      <c r="AC74" s="2"/>
      <c r="AD74" s="89"/>
      <c r="AE74" s="89"/>
      <c r="AF74" s="89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9"/>
      <c r="E75" s="89"/>
      <c r="F75" s="89"/>
      <c r="G75" s="89"/>
      <c r="H75" s="89"/>
      <c r="I75" s="89"/>
      <c r="J75" s="89"/>
      <c r="K75" s="89"/>
      <c r="L75" s="89"/>
      <c r="M75" s="2"/>
      <c r="N75" s="89"/>
      <c r="O75" s="89"/>
      <c r="P75" s="89"/>
      <c r="Q75" s="2"/>
      <c r="R75" s="89"/>
      <c r="S75" s="89"/>
      <c r="T75" s="89"/>
      <c r="U75" s="2"/>
      <c r="V75" s="89"/>
      <c r="W75" s="89"/>
      <c r="X75" s="89"/>
      <c r="Y75" s="2"/>
      <c r="Z75" s="89"/>
      <c r="AA75" s="89"/>
      <c r="AB75" s="89"/>
      <c r="AC75" s="2"/>
      <c r="AD75" s="89"/>
      <c r="AE75" s="89"/>
      <c r="AF75" s="89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9"/>
      <c r="E76" s="89"/>
      <c r="F76" s="89"/>
      <c r="G76" s="89"/>
      <c r="H76" s="89"/>
      <c r="I76" s="89"/>
      <c r="J76" s="89"/>
      <c r="K76" s="89"/>
      <c r="L76" s="89"/>
      <c r="M76" s="2"/>
      <c r="N76" s="89"/>
      <c r="O76" s="89"/>
      <c r="P76" s="89"/>
      <c r="Q76" s="2"/>
      <c r="R76" s="89"/>
      <c r="S76" s="89"/>
      <c r="T76" s="89"/>
      <c r="U76" s="2"/>
      <c r="V76" s="89"/>
      <c r="W76" s="89"/>
      <c r="X76" s="89"/>
      <c r="Y76" s="2"/>
      <c r="Z76" s="89"/>
      <c r="AA76" s="89"/>
      <c r="AB76" s="89"/>
      <c r="AC76" s="2"/>
      <c r="AD76" s="89"/>
      <c r="AE76" s="89"/>
      <c r="AF76" s="89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9"/>
      <c r="E77" s="89"/>
      <c r="F77" s="89"/>
      <c r="G77" s="89"/>
      <c r="H77" s="89"/>
      <c r="I77" s="89"/>
      <c r="J77" s="89"/>
      <c r="K77" s="89"/>
      <c r="L77" s="89"/>
      <c r="M77" s="2"/>
      <c r="N77" s="89"/>
      <c r="O77" s="89"/>
      <c r="P77" s="89"/>
      <c r="Q77" s="2"/>
      <c r="R77" s="89"/>
      <c r="S77" s="89"/>
      <c r="T77" s="89"/>
      <c r="U77" s="2"/>
      <c r="V77" s="89"/>
      <c r="W77" s="89"/>
      <c r="X77" s="89"/>
      <c r="Y77" s="2"/>
      <c r="Z77" s="89"/>
      <c r="AA77" s="89"/>
      <c r="AB77" s="89"/>
      <c r="AC77" s="2"/>
      <c r="AD77" s="89"/>
      <c r="AE77" s="89"/>
      <c r="AF77" s="89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9"/>
      <c r="E78" s="89"/>
      <c r="F78" s="89"/>
      <c r="G78" s="89"/>
      <c r="H78" s="89"/>
      <c r="I78" s="89"/>
      <c r="J78" s="89"/>
      <c r="K78" s="89"/>
      <c r="L78" s="89"/>
      <c r="M78" s="2"/>
      <c r="N78" s="89"/>
      <c r="O78" s="89"/>
      <c r="P78" s="89"/>
      <c r="Q78" s="2"/>
      <c r="R78" s="89"/>
      <c r="S78" s="89"/>
      <c r="T78" s="89"/>
      <c r="U78" s="2"/>
      <c r="V78" s="89"/>
      <c r="W78" s="89"/>
      <c r="X78" s="89"/>
      <c r="Y78" s="2"/>
      <c r="Z78" s="89"/>
      <c r="AA78" s="89"/>
      <c r="AB78" s="89"/>
      <c r="AC78" s="2"/>
      <c r="AD78" s="89"/>
      <c r="AE78" s="89"/>
      <c r="AF78" s="89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9"/>
      <c r="E79" s="89"/>
      <c r="F79" s="89"/>
      <c r="G79" s="89"/>
      <c r="H79" s="89"/>
      <c r="I79" s="89"/>
      <c r="J79" s="89"/>
      <c r="K79" s="89"/>
      <c r="L79" s="89"/>
      <c r="M79" s="2"/>
      <c r="N79" s="89"/>
      <c r="O79" s="89"/>
      <c r="P79" s="89"/>
      <c r="Q79" s="2"/>
      <c r="R79" s="89"/>
      <c r="S79" s="89"/>
      <c r="T79" s="89"/>
      <c r="U79" s="2"/>
      <c r="V79" s="89"/>
      <c r="W79" s="89"/>
      <c r="X79" s="89"/>
      <c r="Y79" s="2"/>
      <c r="Z79" s="89"/>
      <c r="AA79" s="89"/>
      <c r="AB79" s="89"/>
      <c r="AC79" s="2"/>
      <c r="AD79" s="89"/>
      <c r="AE79" s="89"/>
      <c r="AF79" s="89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9"/>
      <c r="E80" s="89"/>
      <c r="F80" s="89"/>
      <c r="G80" s="89"/>
      <c r="H80" s="89"/>
      <c r="I80" s="89"/>
      <c r="J80" s="89"/>
      <c r="K80" s="89"/>
      <c r="L80" s="89"/>
      <c r="M80" s="2"/>
      <c r="N80" s="89"/>
      <c r="O80" s="89"/>
      <c r="P80" s="89"/>
      <c r="Q80" s="2"/>
      <c r="R80" s="89"/>
      <c r="S80" s="89"/>
      <c r="T80" s="89"/>
      <c r="U80" s="2"/>
      <c r="V80" s="89"/>
      <c r="W80" s="89"/>
      <c r="X80" s="89"/>
      <c r="Y80" s="2"/>
      <c r="Z80" s="89"/>
      <c r="AA80" s="89"/>
      <c r="AB80" s="89"/>
      <c r="AC80" s="2"/>
      <c r="AD80" s="89"/>
      <c r="AE80" s="89"/>
      <c r="AF80" s="89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9"/>
      <c r="E81" s="89"/>
      <c r="F81" s="89"/>
      <c r="G81" s="89"/>
      <c r="H81" s="89"/>
      <c r="I81" s="89"/>
      <c r="J81" s="89"/>
      <c r="K81" s="89"/>
      <c r="L81" s="89"/>
      <c r="M81" s="2"/>
      <c r="N81" s="89"/>
      <c r="O81" s="89"/>
      <c r="P81" s="89"/>
      <c r="Q81" s="2"/>
      <c r="R81" s="89"/>
      <c r="S81" s="89"/>
      <c r="T81" s="89"/>
      <c r="U81" s="2"/>
      <c r="V81" s="89"/>
      <c r="W81" s="89"/>
      <c r="X81" s="89"/>
      <c r="Y81" s="2"/>
      <c r="Z81" s="89"/>
      <c r="AA81" s="89"/>
      <c r="AB81" s="89"/>
      <c r="AC81" s="2"/>
      <c r="AD81" s="89"/>
      <c r="AE81" s="89"/>
      <c r="AF81" s="89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656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5"/>
      <c r="B3" s="128" t="s">
        <v>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0" t="s">
        <v>1</v>
      </c>
      <c r="E4" s="120"/>
      <c r="F4" s="120"/>
      <c r="G4" s="120" t="s">
        <v>2</v>
      </c>
      <c r="H4" s="120"/>
      <c r="I4" s="120"/>
      <c r="J4" s="121" t="s">
        <v>3</v>
      </c>
      <c r="K4" s="122"/>
      <c r="L4" s="122"/>
      <c r="M4" s="123"/>
      <c r="N4" s="121" t="s">
        <v>4</v>
      </c>
      <c r="O4" s="124"/>
      <c r="P4" s="124"/>
      <c r="Q4" s="125"/>
      <c r="R4" s="121" t="s">
        <v>5</v>
      </c>
      <c r="S4" s="124"/>
      <c r="T4" s="124"/>
      <c r="U4" s="125"/>
      <c r="V4" s="121" t="s">
        <v>6</v>
      </c>
      <c r="W4" s="126"/>
      <c r="X4" s="126"/>
      <c r="Y4" s="127"/>
      <c r="Z4" s="121" t="s">
        <v>7</v>
      </c>
      <c r="AA4" s="122"/>
      <c r="AB4" s="122"/>
      <c r="AC4" s="123"/>
      <c r="AD4" s="121" t="s">
        <v>8</v>
      </c>
      <c r="AE4" s="122"/>
      <c r="AF4" s="122"/>
      <c r="AG4" s="123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9" t="s">
        <v>25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60" t="s">
        <v>44</v>
      </c>
      <c r="C9" s="39" t="s">
        <v>45</v>
      </c>
      <c r="D9" s="77">
        <v>26194817482</v>
      </c>
      <c r="E9" s="78">
        <v>3790365854</v>
      </c>
      <c r="F9" s="79">
        <f>$D9+$E9</f>
        <v>29985183336</v>
      </c>
      <c r="G9" s="77">
        <v>26194817482</v>
      </c>
      <c r="H9" s="78">
        <v>3790365854</v>
      </c>
      <c r="I9" s="80">
        <f>$G9+$H9</f>
        <v>29985183336</v>
      </c>
      <c r="J9" s="77">
        <v>5988075986</v>
      </c>
      <c r="K9" s="78">
        <v>282847652</v>
      </c>
      <c r="L9" s="78">
        <f>$J9+$K9</f>
        <v>6270923638</v>
      </c>
      <c r="M9" s="40">
        <f>IF($F9=0,0,$L9/$F9)</f>
        <v>0.2091340769116183</v>
      </c>
      <c r="N9" s="105">
        <v>5686018303</v>
      </c>
      <c r="O9" s="106">
        <v>382428774</v>
      </c>
      <c r="P9" s="107">
        <f>$N9+$O9</f>
        <v>6068447077</v>
      </c>
      <c r="Q9" s="40">
        <f>IF($F9=0,0,$P9/$F9)</f>
        <v>0.20238152320096922</v>
      </c>
      <c r="R9" s="105">
        <v>0</v>
      </c>
      <c r="S9" s="107">
        <v>0</v>
      </c>
      <c r="T9" s="107">
        <f>$R9+$S9</f>
        <v>0</v>
      </c>
      <c r="U9" s="40">
        <f>IF($I9=0,0,$T9/$I9)</f>
        <v>0</v>
      </c>
      <c r="V9" s="105">
        <v>0</v>
      </c>
      <c r="W9" s="107">
        <v>0</v>
      </c>
      <c r="X9" s="107">
        <f>$V9+$W9</f>
        <v>0</v>
      </c>
      <c r="Y9" s="40">
        <f>IF($I9=0,0,$X9/$I9)</f>
        <v>0</v>
      </c>
      <c r="Z9" s="77">
        <f>$J9+$N9</f>
        <v>11674094289</v>
      </c>
      <c r="AA9" s="78">
        <f>$K9+$O9</f>
        <v>665276426</v>
      </c>
      <c r="AB9" s="78">
        <f>$Z9+$AA9</f>
        <v>12339370715</v>
      </c>
      <c r="AC9" s="40">
        <f>IF($F9=0,0,$AB9/$F9)</f>
        <v>0.41151560011258753</v>
      </c>
      <c r="AD9" s="77">
        <v>5451641780</v>
      </c>
      <c r="AE9" s="78">
        <v>728776670</v>
      </c>
      <c r="AF9" s="78">
        <f>$AD9+$AE9</f>
        <v>6180418450</v>
      </c>
      <c r="AG9" s="40">
        <f>IF($AI9=0,0,$AK9/$AI9)</f>
        <v>0.44535769083250726</v>
      </c>
      <c r="AH9" s="40">
        <f>IF($AF9=0,0,(($P9/$AF9)-1))</f>
        <v>-0.018117118429092804</v>
      </c>
      <c r="AI9" s="12">
        <v>27614869567</v>
      </c>
      <c r="AJ9" s="12">
        <v>27863191495</v>
      </c>
      <c r="AK9" s="12">
        <v>12298494543</v>
      </c>
      <c r="AL9" s="12"/>
    </row>
    <row r="10" spans="1:38" s="13" customFormat="1" ht="12.75">
      <c r="A10" s="29" t="s">
        <v>95</v>
      </c>
      <c r="B10" s="60" t="s">
        <v>48</v>
      </c>
      <c r="C10" s="39" t="s">
        <v>49</v>
      </c>
      <c r="D10" s="77">
        <v>37311926329</v>
      </c>
      <c r="E10" s="78">
        <v>10875150000</v>
      </c>
      <c r="F10" s="80">
        <f aca="true" t="shared" si="0" ref="F10:F24">$D10+$E10</f>
        <v>48187076329</v>
      </c>
      <c r="G10" s="77">
        <v>37311926329</v>
      </c>
      <c r="H10" s="78">
        <v>10875150000</v>
      </c>
      <c r="I10" s="80">
        <f aca="true" t="shared" si="1" ref="I10:I24">$G10+$H10</f>
        <v>48187076329</v>
      </c>
      <c r="J10" s="77">
        <v>9564989133</v>
      </c>
      <c r="K10" s="78">
        <v>892648414</v>
      </c>
      <c r="L10" s="78">
        <f aca="true" t="shared" si="2" ref="L10:L24">$J10+$K10</f>
        <v>10457637547</v>
      </c>
      <c r="M10" s="40">
        <f aca="true" t="shared" si="3" ref="M10:M24">IF($F10=0,0,$L10/$F10)</f>
        <v>0.21702162371503692</v>
      </c>
      <c r="N10" s="105">
        <v>9005151223</v>
      </c>
      <c r="O10" s="106">
        <v>766931114</v>
      </c>
      <c r="P10" s="107">
        <f aca="true" t="shared" si="4" ref="P10:P24">$N10+$O10</f>
        <v>9772082337</v>
      </c>
      <c r="Q10" s="40">
        <f aca="true" t="shared" si="5" ref="Q10:Q24">IF($F10=0,0,$P10/$F10)</f>
        <v>0.20279467196309137</v>
      </c>
      <c r="R10" s="105">
        <v>0</v>
      </c>
      <c r="S10" s="107">
        <v>0</v>
      </c>
      <c r="T10" s="107">
        <f aca="true" t="shared" si="6" ref="T10:T24">$R10+$S10</f>
        <v>0</v>
      </c>
      <c r="U10" s="40">
        <f aca="true" t="shared" si="7" ref="U10:U24">IF($I10=0,0,$T10/$I10)</f>
        <v>0</v>
      </c>
      <c r="V10" s="105">
        <v>0</v>
      </c>
      <c r="W10" s="107">
        <v>0</v>
      </c>
      <c r="X10" s="107">
        <f aca="true" t="shared" si="8" ref="X10:X24">$V10+$W10</f>
        <v>0</v>
      </c>
      <c r="Y10" s="40">
        <f aca="true" t="shared" si="9" ref="Y10:Y24">IF($I10=0,0,$X10/$I10)</f>
        <v>0</v>
      </c>
      <c r="Z10" s="77">
        <f aca="true" t="shared" si="10" ref="Z10:Z24">$J10+$N10</f>
        <v>18570140356</v>
      </c>
      <c r="AA10" s="78">
        <f aca="true" t="shared" si="11" ref="AA10:AA24">$K10+$O10</f>
        <v>1659579528</v>
      </c>
      <c r="AB10" s="78">
        <f aca="true" t="shared" si="12" ref="AB10:AB24">$Z10+$AA10</f>
        <v>20229719884</v>
      </c>
      <c r="AC10" s="40">
        <f aca="true" t="shared" si="13" ref="AC10:AC24">IF($F10=0,0,$AB10/$F10)</f>
        <v>0.4198162956781283</v>
      </c>
      <c r="AD10" s="77">
        <v>8755888763</v>
      </c>
      <c r="AE10" s="78">
        <v>940806000</v>
      </c>
      <c r="AF10" s="78">
        <f aca="true" t="shared" si="14" ref="AF10:AF24">$AD10+$AE10</f>
        <v>9696694763</v>
      </c>
      <c r="AG10" s="40">
        <f aca="true" t="shared" si="15" ref="AG10:AG24">IF($AI10=0,0,$AK10/$AI10)</f>
        <v>0.44293860911597666</v>
      </c>
      <c r="AH10" s="40">
        <f aca="true" t="shared" si="16" ref="AH10:AH24">IF($AF10=0,0,(($P10/$AF10)-1))</f>
        <v>0.007774563997585915</v>
      </c>
      <c r="AI10" s="12">
        <v>42106872822</v>
      </c>
      <c r="AJ10" s="12">
        <v>42422338000</v>
      </c>
      <c r="AK10" s="12">
        <v>18650759682</v>
      </c>
      <c r="AL10" s="12"/>
    </row>
    <row r="11" spans="1:38" s="13" customFormat="1" ht="12.75">
      <c r="A11" s="29" t="s">
        <v>95</v>
      </c>
      <c r="B11" s="60" t="s">
        <v>54</v>
      </c>
      <c r="C11" s="39" t="s">
        <v>55</v>
      </c>
      <c r="D11" s="77">
        <v>23839955761</v>
      </c>
      <c r="E11" s="78">
        <v>4167986756</v>
      </c>
      <c r="F11" s="79">
        <f t="shared" si="0"/>
        <v>28007942517</v>
      </c>
      <c r="G11" s="77">
        <v>23839955761</v>
      </c>
      <c r="H11" s="78">
        <v>4167986756</v>
      </c>
      <c r="I11" s="80">
        <f t="shared" si="1"/>
        <v>28007942517</v>
      </c>
      <c r="J11" s="77">
        <v>6093362238</v>
      </c>
      <c r="K11" s="78">
        <v>788528516</v>
      </c>
      <c r="L11" s="78">
        <f t="shared" si="2"/>
        <v>6881890754</v>
      </c>
      <c r="M11" s="40">
        <f t="shared" si="3"/>
        <v>0.2457121136200167</v>
      </c>
      <c r="N11" s="105">
        <v>6844861583</v>
      </c>
      <c r="O11" s="106">
        <v>978757565</v>
      </c>
      <c r="P11" s="107">
        <f t="shared" si="4"/>
        <v>7823619148</v>
      </c>
      <c r="Q11" s="40">
        <f t="shared" si="5"/>
        <v>0.2793357328283323</v>
      </c>
      <c r="R11" s="105">
        <v>0</v>
      </c>
      <c r="S11" s="107">
        <v>0</v>
      </c>
      <c r="T11" s="107">
        <f t="shared" si="6"/>
        <v>0</v>
      </c>
      <c r="U11" s="40">
        <f t="shared" si="7"/>
        <v>0</v>
      </c>
      <c r="V11" s="105">
        <v>0</v>
      </c>
      <c r="W11" s="107">
        <v>0</v>
      </c>
      <c r="X11" s="107">
        <f t="shared" si="8"/>
        <v>0</v>
      </c>
      <c r="Y11" s="40">
        <f t="shared" si="9"/>
        <v>0</v>
      </c>
      <c r="Z11" s="77">
        <f t="shared" si="10"/>
        <v>12938223821</v>
      </c>
      <c r="AA11" s="78">
        <f t="shared" si="11"/>
        <v>1767286081</v>
      </c>
      <c r="AB11" s="78">
        <f t="shared" si="12"/>
        <v>14705509902</v>
      </c>
      <c r="AC11" s="40">
        <f t="shared" si="13"/>
        <v>0.5250478464483489</v>
      </c>
      <c r="AD11" s="77">
        <v>5980344087</v>
      </c>
      <c r="AE11" s="78">
        <v>1179565333</v>
      </c>
      <c r="AF11" s="78">
        <f t="shared" si="14"/>
        <v>7159909420</v>
      </c>
      <c r="AG11" s="40">
        <f t="shared" si="15"/>
        <v>0.46082160087058194</v>
      </c>
      <c r="AH11" s="40">
        <f t="shared" si="16"/>
        <v>0.09269806209364018</v>
      </c>
      <c r="AI11" s="12">
        <v>26517251600</v>
      </c>
      <c r="AJ11" s="12">
        <v>26500719333</v>
      </c>
      <c r="AK11" s="12">
        <v>12219722333</v>
      </c>
      <c r="AL11" s="12"/>
    </row>
    <row r="12" spans="1:38" s="57" customFormat="1" ht="12.75">
      <c r="A12" s="61"/>
      <c r="B12" s="62" t="s">
        <v>96</v>
      </c>
      <c r="C12" s="32"/>
      <c r="D12" s="81">
        <f>SUM(D9:D11)</f>
        <v>87346699572</v>
      </c>
      <c r="E12" s="82">
        <f>SUM(E9:E11)</f>
        <v>18833502610</v>
      </c>
      <c r="F12" s="90">
        <f t="shared" si="0"/>
        <v>106180202182</v>
      </c>
      <c r="G12" s="81">
        <f>SUM(G9:G11)</f>
        <v>87346699572</v>
      </c>
      <c r="H12" s="82">
        <f>SUM(H9:H11)</f>
        <v>18833502610</v>
      </c>
      <c r="I12" s="83">
        <f t="shared" si="1"/>
        <v>106180202182</v>
      </c>
      <c r="J12" s="81">
        <f>SUM(J9:J11)</f>
        <v>21646427357</v>
      </c>
      <c r="K12" s="82">
        <f>SUM(K9:K11)</f>
        <v>1964024582</v>
      </c>
      <c r="L12" s="82">
        <f t="shared" si="2"/>
        <v>23610451939</v>
      </c>
      <c r="M12" s="44">
        <f t="shared" si="3"/>
        <v>0.22236209249752698</v>
      </c>
      <c r="N12" s="111">
        <f>SUM(N9:N11)</f>
        <v>21536031109</v>
      </c>
      <c r="O12" s="112">
        <f>SUM(O9:O11)</f>
        <v>2128117453</v>
      </c>
      <c r="P12" s="113">
        <f t="shared" si="4"/>
        <v>23664148562</v>
      </c>
      <c r="Q12" s="44">
        <f t="shared" si="5"/>
        <v>0.22286780469148157</v>
      </c>
      <c r="R12" s="111">
        <f>SUM(R9:R11)</f>
        <v>0</v>
      </c>
      <c r="S12" s="113">
        <f>SUM(S9:S11)</f>
        <v>0</v>
      </c>
      <c r="T12" s="113">
        <f t="shared" si="6"/>
        <v>0</v>
      </c>
      <c r="U12" s="44">
        <f t="shared" si="7"/>
        <v>0</v>
      </c>
      <c r="V12" s="111">
        <f>SUM(V9:V11)</f>
        <v>0</v>
      </c>
      <c r="W12" s="113">
        <f>SUM(W9:W11)</f>
        <v>0</v>
      </c>
      <c r="X12" s="113">
        <f t="shared" si="8"/>
        <v>0</v>
      </c>
      <c r="Y12" s="44">
        <f t="shared" si="9"/>
        <v>0</v>
      </c>
      <c r="Z12" s="81">
        <f t="shared" si="10"/>
        <v>43182458466</v>
      </c>
      <c r="AA12" s="82">
        <f t="shared" si="11"/>
        <v>4092142035</v>
      </c>
      <c r="AB12" s="82">
        <f t="shared" si="12"/>
        <v>47274600501</v>
      </c>
      <c r="AC12" s="44">
        <f t="shared" si="13"/>
        <v>0.4452298971890085</v>
      </c>
      <c r="AD12" s="81">
        <f>SUM(AD9:AD11)</f>
        <v>20187874630</v>
      </c>
      <c r="AE12" s="82">
        <f>SUM(AE9:AE11)</f>
        <v>2849148003</v>
      </c>
      <c r="AF12" s="82">
        <f t="shared" si="14"/>
        <v>23037022633</v>
      </c>
      <c r="AG12" s="44">
        <f t="shared" si="15"/>
        <v>0.44856013938522843</v>
      </c>
      <c r="AH12" s="44">
        <f t="shared" si="16"/>
        <v>0.027222525193062674</v>
      </c>
      <c r="AI12" s="63">
        <f>SUM(AI9:AI11)</f>
        <v>96238993989</v>
      </c>
      <c r="AJ12" s="63">
        <f>SUM(AJ9:AJ11)</f>
        <v>96786248828</v>
      </c>
      <c r="AK12" s="63">
        <f>SUM(AK9:AK11)</f>
        <v>43168976558</v>
      </c>
      <c r="AL12" s="63"/>
    </row>
    <row r="13" spans="1:38" s="13" customFormat="1" ht="12.75">
      <c r="A13" s="29" t="s">
        <v>97</v>
      </c>
      <c r="B13" s="60" t="s">
        <v>63</v>
      </c>
      <c r="C13" s="39" t="s">
        <v>64</v>
      </c>
      <c r="D13" s="77">
        <v>4566121131</v>
      </c>
      <c r="E13" s="78">
        <v>408425346</v>
      </c>
      <c r="F13" s="79">
        <f t="shared" si="0"/>
        <v>4974546477</v>
      </c>
      <c r="G13" s="77">
        <v>4566121131</v>
      </c>
      <c r="H13" s="78">
        <v>408425346</v>
      </c>
      <c r="I13" s="80">
        <f t="shared" si="1"/>
        <v>4974546477</v>
      </c>
      <c r="J13" s="77">
        <v>830731480</v>
      </c>
      <c r="K13" s="78">
        <v>32727533</v>
      </c>
      <c r="L13" s="78">
        <f t="shared" si="2"/>
        <v>863459013</v>
      </c>
      <c r="M13" s="40">
        <f t="shared" si="3"/>
        <v>0.17357542380842853</v>
      </c>
      <c r="N13" s="105">
        <v>997363464</v>
      </c>
      <c r="O13" s="106">
        <v>95861400</v>
      </c>
      <c r="P13" s="107">
        <f t="shared" si="4"/>
        <v>1093224864</v>
      </c>
      <c r="Q13" s="40">
        <f t="shared" si="5"/>
        <v>0.21976372500580016</v>
      </c>
      <c r="R13" s="105">
        <v>0</v>
      </c>
      <c r="S13" s="107">
        <v>0</v>
      </c>
      <c r="T13" s="107">
        <f t="shared" si="6"/>
        <v>0</v>
      </c>
      <c r="U13" s="40">
        <f t="shared" si="7"/>
        <v>0</v>
      </c>
      <c r="V13" s="105">
        <v>0</v>
      </c>
      <c r="W13" s="107">
        <v>0</v>
      </c>
      <c r="X13" s="107">
        <f t="shared" si="8"/>
        <v>0</v>
      </c>
      <c r="Y13" s="40">
        <f t="shared" si="9"/>
        <v>0</v>
      </c>
      <c r="Z13" s="77">
        <f t="shared" si="10"/>
        <v>1828094944</v>
      </c>
      <c r="AA13" s="78">
        <f t="shared" si="11"/>
        <v>128588933</v>
      </c>
      <c r="AB13" s="78">
        <f t="shared" si="12"/>
        <v>1956683877</v>
      </c>
      <c r="AC13" s="40">
        <f t="shared" si="13"/>
        <v>0.39333914881422866</v>
      </c>
      <c r="AD13" s="77">
        <v>825483370</v>
      </c>
      <c r="AE13" s="78">
        <v>44174867</v>
      </c>
      <c r="AF13" s="78">
        <f t="shared" si="14"/>
        <v>869658237</v>
      </c>
      <c r="AG13" s="40">
        <f t="shared" si="15"/>
        <v>0.39293923261492014</v>
      </c>
      <c r="AH13" s="40">
        <f t="shared" si="16"/>
        <v>0.2570741211757188</v>
      </c>
      <c r="AI13" s="12">
        <v>4522526527</v>
      </c>
      <c r="AJ13" s="12">
        <v>4669401293</v>
      </c>
      <c r="AK13" s="12">
        <v>1777078103</v>
      </c>
      <c r="AL13" s="12"/>
    </row>
    <row r="14" spans="1:38" s="13" customFormat="1" ht="12.75">
      <c r="A14" s="29" t="s">
        <v>97</v>
      </c>
      <c r="B14" s="60" t="s">
        <v>241</v>
      </c>
      <c r="C14" s="39" t="s">
        <v>242</v>
      </c>
      <c r="D14" s="77">
        <v>828153154</v>
      </c>
      <c r="E14" s="78">
        <v>82391545</v>
      </c>
      <c r="F14" s="79">
        <f t="shared" si="0"/>
        <v>910544699</v>
      </c>
      <c r="G14" s="77">
        <v>828153154</v>
      </c>
      <c r="H14" s="78">
        <v>82391545</v>
      </c>
      <c r="I14" s="80">
        <f t="shared" si="1"/>
        <v>910544699</v>
      </c>
      <c r="J14" s="77">
        <v>170733618</v>
      </c>
      <c r="K14" s="78">
        <v>20729106</v>
      </c>
      <c r="L14" s="78">
        <f t="shared" si="2"/>
        <v>191462724</v>
      </c>
      <c r="M14" s="40">
        <f t="shared" si="3"/>
        <v>0.21027273478201866</v>
      </c>
      <c r="N14" s="105">
        <v>219865163</v>
      </c>
      <c r="O14" s="106">
        <v>9348978</v>
      </c>
      <c r="P14" s="107">
        <f t="shared" si="4"/>
        <v>229214141</v>
      </c>
      <c r="Q14" s="40">
        <f t="shared" si="5"/>
        <v>0.2517329915288431</v>
      </c>
      <c r="R14" s="105">
        <v>0</v>
      </c>
      <c r="S14" s="107">
        <v>0</v>
      </c>
      <c r="T14" s="107">
        <f t="shared" si="6"/>
        <v>0</v>
      </c>
      <c r="U14" s="40">
        <f t="shared" si="7"/>
        <v>0</v>
      </c>
      <c r="V14" s="105">
        <v>0</v>
      </c>
      <c r="W14" s="107">
        <v>0</v>
      </c>
      <c r="X14" s="107">
        <f t="shared" si="8"/>
        <v>0</v>
      </c>
      <c r="Y14" s="40">
        <f t="shared" si="9"/>
        <v>0</v>
      </c>
      <c r="Z14" s="77">
        <f t="shared" si="10"/>
        <v>390598781</v>
      </c>
      <c r="AA14" s="78">
        <f t="shared" si="11"/>
        <v>30078084</v>
      </c>
      <c r="AB14" s="78">
        <f t="shared" si="12"/>
        <v>420676865</v>
      </c>
      <c r="AC14" s="40">
        <f t="shared" si="13"/>
        <v>0.46200572631086173</v>
      </c>
      <c r="AD14" s="77">
        <v>177169477</v>
      </c>
      <c r="AE14" s="78">
        <v>11836671</v>
      </c>
      <c r="AF14" s="78">
        <f t="shared" si="14"/>
        <v>189006148</v>
      </c>
      <c r="AG14" s="40">
        <f t="shared" si="15"/>
        <v>0.4171178479774428</v>
      </c>
      <c r="AH14" s="40">
        <f t="shared" si="16"/>
        <v>0.2127337836650689</v>
      </c>
      <c r="AI14" s="12">
        <v>896031500</v>
      </c>
      <c r="AJ14" s="12">
        <v>838051585</v>
      </c>
      <c r="AK14" s="12">
        <v>373750731</v>
      </c>
      <c r="AL14" s="12"/>
    </row>
    <row r="15" spans="1:38" s="13" customFormat="1" ht="12.75">
      <c r="A15" s="29" t="s">
        <v>97</v>
      </c>
      <c r="B15" s="60" t="s">
        <v>243</v>
      </c>
      <c r="C15" s="39" t="s">
        <v>244</v>
      </c>
      <c r="D15" s="77">
        <v>544209329</v>
      </c>
      <c r="E15" s="78">
        <v>47654000</v>
      </c>
      <c r="F15" s="79">
        <f t="shared" si="0"/>
        <v>591863329</v>
      </c>
      <c r="G15" s="77">
        <v>544209329</v>
      </c>
      <c r="H15" s="78">
        <v>47654000</v>
      </c>
      <c r="I15" s="80">
        <f t="shared" si="1"/>
        <v>591863329</v>
      </c>
      <c r="J15" s="77">
        <v>84077678</v>
      </c>
      <c r="K15" s="78">
        <v>17173617</v>
      </c>
      <c r="L15" s="78">
        <f t="shared" si="2"/>
        <v>101251295</v>
      </c>
      <c r="M15" s="40">
        <f t="shared" si="3"/>
        <v>0.17107208715071448</v>
      </c>
      <c r="N15" s="105">
        <v>91460635</v>
      </c>
      <c r="O15" s="106">
        <v>3357059</v>
      </c>
      <c r="P15" s="107">
        <f t="shared" si="4"/>
        <v>94817694</v>
      </c>
      <c r="Q15" s="40">
        <f t="shared" si="5"/>
        <v>0.1602020083930559</v>
      </c>
      <c r="R15" s="105">
        <v>0</v>
      </c>
      <c r="S15" s="107">
        <v>0</v>
      </c>
      <c r="T15" s="107">
        <f t="shared" si="6"/>
        <v>0</v>
      </c>
      <c r="U15" s="40">
        <f t="shared" si="7"/>
        <v>0</v>
      </c>
      <c r="V15" s="105">
        <v>0</v>
      </c>
      <c r="W15" s="107">
        <v>0</v>
      </c>
      <c r="X15" s="107">
        <f t="shared" si="8"/>
        <v>0</v>
      </c>
      <c r="Y15" s="40">
        <f t="shared" si="9"/>
        <v>0</v>
      </c>
      <c r="Z15" s="77">
        <f t="shared" si="10"/>
        <v>175538313</v>
      </c>
      <c r="AA15" s="78">
        <f t="shared" si="11"/>
        <v>20530676</v>
      </c>
      <c r="AB15" s="78">
        <f t="shared" si="12"/>
        <v>196068989</v>
      </c>
      <c r="AC15" s="40">
        <f t="shared" si="13"/>
        <v>0.33127409554377035</v>
      </c>
      <c r="AD15" s="77">
        <v>91842100</v>
      </c>
      <c r="AE15" s="78">
        <v>4167175</v>
      </c>
      <c r="AF15" s="78">
        <f t="shared" si="14"/>
        <v>96009275</v>
      </c>
      <c r="AG15" s="40">
        <f t="shared" si="15"/>
        <v>0.3716929306871374</v>
      </c>
      <c r="AH15" s="40">
        <f t="shared" si="16"/>
        <v>-0.012411102989789313</v>
      </c>
      <c r="AI15" s="12">
        <v>551528469</v>
      </c>
      <c r="AJ15" s="12">
        <v>558148837</v>
      </c>
      <c r="AK15" s="12">
        <v>204999233</v>
      </c>
      <c r="AL15" s="12"/>
    </row>
    <row r="16" spans="1:38" s="13" customFormat="1" ht="12.75">
      <c r="A16" s="29" t="s">
        <v>116</v>
      </c>
      <c r="B16" s="60" t="s">
        <v>245</v>
      </c>
      <c r="C16" s="39" t="s">
        <v>246</v>
      </c>
      <c r="D16" s="77">
        <v>348805275</v>
      </c>
      <c r="E16" s="78">
        <v>17237736</v>
      </c>
      <c r="F16" s="79">
        <f t="shared" si="0"/>
        <v>366043011</v>
      </c>
      <c r="G16" s="77">
        <v>348805275</v>
      </c>
      <c r="H16" s="78">
        <v>17237736</v>
      </c>
      <c r="I16" s="80">
        <f t="shared" si="1"/>
        <v>366043011</v>
      </c>
      <c r="J16" s="77">
        <v>80336839</v>
      </c>
      <c r="K16" s="78">
        <v>2238606</v>
      </c>
      <c r="L16" s="78">
        <f t="shared" si="2"/>
        <v>82575445</v>
      </c>
      <c r="M16" s="40">
        <f t="shared" si="3"/>
        <v>0.22558945948567777</v>
      </c>
      <c r="N16" s="105">
        <v>91080625</v>
      </c>
      <c r="O16" s="106">
        <v>4380187</v>
      </c>
      <c r="P16" s="107">
        <f t="shared" si="4"/>
        <v>95460812</v>
      </c>
      <c r="Q16" s="40">
        <f t="shared" si="5"/>
        <v>0.2607912434640092</v>
      </c>
      <c r="R16" s="105">
        <v>0</v>
      </c>
      <c r="S16" s="107">
        <v>0</v>
      </c>
      <c r="T16" s="107">
        <f t="shared" si="6"/>
        <v>0</v>
      </c>
      <c r="U16" s="40">
        <f t="shared" si="7"/>
        <v>0</v>
      </c>
      <c r="V16" s="105">
        <v>0</v>
      </c>
      <c r="W16" s="107">
        <v>0</v>
      </c>
      <c r="X16" s="107">
        <f t="shared" si="8"/>
        <v>0</v>
      </c>
      <c r="Y16" s="40">
        <f t="shared" si="9"/>
        <v>0</v>
      </c>
      <c r="Z16" s="77">
        <f t="shared" si="10"/>
        <v>171417464</v>
      </c>
      <c r="AA16" s="78">
        <f t="shared" si="11"/>
        <v>6618793</v>
      </c>
      <c r="AB16" s="78">
        <f t="shared" si="12"/>
        <v>178036257</v>
      </c>
      <c r="AC16" s="40">
        <f t="shared" si="13"/>
        <v>0.486380702949687</v>
      </c>
      <c r="AD16" s="77">
        <v>85507989</v>
      </c>
      <c r="AE16" s="78">
        <v>4918248</v>
      </c>
      <c r="AF16" s="78">
        <f t="shared" si="14"/>
        <v>90426237</v>
      </c>
      <c r="AG16" s="40">
        <f t="shared" si="15"/>
        <v>0.49174044991972565</v>
      </c>
      <c r="AH16" s="40">
        <f t="shared" si="16"/>
        <v>0.05567604234156076</v>
      </c>
      <c r="AI16" s="12">
        <v>366619667</v>
      </c>
      <c r="AJ16" s="12">
        <v>384441567</v>
      </c>
      <c r="AK16" s="12">
        <v>180281720</v>
      </c>
      <c r="AL16" s="12"/>
    </row>
    <row r="17" spans="1:38" s="57" customFormat="1" ht="12.75">
      <c r="A17" s="61"/>
      <c r="B17" s="62" t="s">
        <v>247</v>
      </c>
      <c r="C17" s="32"/>
      <c r="D17" s="81">
        <f>SUM(D13:D16)</f>
        <v>6287288889</v>
      </c>
      <c r="E17" s="82">
        <f>SUM(E13:E16)</f>
        <v>555708627</v>
      </c>
      <c r="F17" s="90">
        <f t="shared" si="0"/>
        <v>6842997516</v>
      </c>
      <c r="G17" s="81">
        <f>SUM(G13:G16)</f>
        <v>6287288889</v>
      </c>
      <c r="H17" s="82">
        <f>SUM(H13:H16)</f>
        <v>555708627</v>
      </c>
      <c r="I17" s="83">
        <f t="shared" si="1"/>
        <v>6842997516</v>
      </c>
      <c r="J17" s="81">
        <f>SUM(J13:J16)</f>
        <v>1165879615</v>
      </c>
      <c r="K17" s="82">
        <f>SUM(K13:K16)</f>
        <v>72868862</v>
      </c>
      <c r="L17" s="82">
        <f t="shared" si="2"/>
        <v>1238748477</v>
      </c>
      <c r="M17" s="44">
        <f t="shared" si="3"/>
        <v>0.1810242476493104</v>
      </c>
      <c r="N17" s="111">
        <f>SUM(N13:N16)</f>
        <v>1399769887</v>
      </c>
      <c r="O17" s="112">
        <f>SUM(O13:O16)</f>
        <v>112947624</v>
      </c>
      <c r="P17" s="113">
        <f t="shared" si="4"/>
        <v>1512717511</v>
      </c>
      <c r="Q17" s="44">
        <f t="shared" si="5"/>
        <v>0.22106065470037503</v>
      </c>
      <c r="R17" s="111">
        <f>SUM(R13:R16)</f>
        <v>0</v>
      </c>
      <c r="S17" s="113">
        <f>SUM(S13:S16)</f>
        <v>0</v>
      </c>
      <c r="T17" s="113">
        <f t="shared" si="6"/>
        <v>0</v>
      </c>
      <c r="U17" s="44">
        <f t="shared" si="7"/>
        <v>0</v>
      </c>
      <c r="V17" s="111">
        <f>SUM(V13:V16)</f>
        <v>0</v>
      </c>
      <c r="W17" s="113">
        <f>SUM(W13:W16)</f>
        <v>0</v>
      </c>
      <c r="X17" s="113">
        <f t="shared" si="8"/>
        <v>0</v>
      </c>
      <c r="Y17" s="44">
        <f t="shared" si="9"/>
        <v>0</v>
      </c>
      <c r="Z17" s="81">
        <f t="shared" si="10"/>
        <v>2565649502</v>
      </c>
      <c r="AA17" s="82">
        <f t="shared" si="11"/>
        <v>185816486</v>
      </c>
      <c r="AB17" s="82">
        <f t="shared" si="12"/>
        <v>2751465988</v>
      </c>
      <c r="AC17" s="44">
        <f t="shared" si="13"/>
        <v>0.4020849023496854</v>
      </c>
      <c r="AD17" s="81">
        <f>SUM(AD13:AD16)</f>
        <v>1180002936</v>
      </c>
      <c r="AE17" s="82">
        <f>SUM(AE13:AE16)</f>
        <v>65096961</v>
      </c>
      <c r="AF17" s="82">
        <f t="shared" si="14"/>
        <v>1245099897</v>
      </c>
      <c r="AG17" s="44">
        <f t="shared" si="15"/>
        <v>0.40022524664443715</v>
      </c>
      <c r="AH17" s="44">
        <f t="shared" si="16"/>
        <v>0.21493666062041283</v>
      </c>
      <c r="AI17" s="63">
        <f>SUM(AI13:AI16)</f>
        <v>6336706163</v>
      </c>
      <c r="AJ17" s="63">
        <f>SUM(AJ13:AJ16)</f>
        <v>6450043282</v>
      </c>
      <c r="AK17" s="63">
        <f>SUM(AK13:AK16)</f>
        <v>2536109787</v>
      </c>
      <c r="AL17" s="63"/>
    </row>
    <row r="18" spans="1:38" s="13" customFormat="1" ht="12.75">
      <c r="A18" s="29" t="s">
        <v>97</v>
      </c>
      <c r="B18" s="60" t="s">
        <v>75</v>
      </c>
      <c r="C18" s="39" t="s">
        <v>76</v>
      </c>
      <c r="D18" s="77">
        <v>2370407667</v>
      </c>
      <c r="E18" s="78">
        <v>483995868</v>
      </c>
      <c r="F18" s="79">
        <f t="shared" si="0"/>
        <v>2854403535</v>
      </c>
      <c r="G18" s="77">
        <v>2370407667</v>
      </c>
      <c r="H18" s="78">
        <v>483995868</v>
      </c>
      <c r="I18" s="80">
        <f t="shared" si="1"/>
        <v>2854403535</v>
      </c>
      <c r="J18" s="77">
        <v>545044055</v>
      </c>
      <c r="K18" s="78">
        <v>24603016</v>
      </c>
      <c r="L18" s="78">
        <f t="shared" si="2"/>
        <v>569647071</v>
      </c>
      <c r="M18" s="40">
        <f t="shared" si="3"/>
        <v>0.19956781303523716</v>
      </c>
      <c r="N18" s="105">
        <v>514536497</v>
      </c>
      <c r="O18" s="106">
        <v>63377885</v>
      </c>
      <c r="P18" s="107">
        <f t="shared" si="4"/>
        <v>577914382</v>
      </c>
      <c r="Q18" s="40">
        <f t="shared" si="5"/>
        <v>0.20246414878406463</v>
      </c>
      <c r="R18" s="105">
        <v>0</v>
      </c>
      <c r="S18" s="107">
        <v>0</v>
      </c>
      <c r="T18" s="107">
        <f t="shared" si="6"/>
        <v>0</v>
      </c>
      <c r="U18" s="40">
        <f t="shared" si="7"/>
        <v>0</v>
      </c>
      <c r="V18" s="105">
        <v>0</v>
      </c>
      <c r="W18" s="107">
        <v>0</v>
      </c>
      <c r="X18" s="107">
        <f t="shared" si="8"/>
        <v>0</v>
      </c>
      <c r="Y18" s="40">
        <f t="shared" si="9"/>
        <v>0</v>
      </c>
      <c r="Z18" s="77">
        <f t="shared" si="10"/>
        <v>1059580552</v>
      </c>
      <c r="AA18" s="78">
        <f t="shared" si="11"/>
        <v>87980901</v>
      </c>
      <c r="AB18" s="78">
        <f t="shared" si="12"/>
        <v>1147561453</v>
      </c>
      <c r="AC18" s="40">
        <f t="shared" si="13"/>
        <v>0.4020319618193018</v>
      </c>
      <c r="AD18" s="77">
        <v>410178202</v>
      </c>
      <c r="AE18" s="78">
        <v>67119266</v>
      </c>
      <c r="AF18" s="78">
        <f t="shared" si="14"/>
        <v>477297468</v>
      </c>
      <c r="AG18" s="40">
        <f t="shared" si="15"/>
        <v>0.4537489070691942</v>
      </c>
      <c r="AH18" s="40">
        <f t="shared" si="16"/>
        <v>0.2108054635647052</v>
      </c>
      <c r="AI18" s="12">
        <v>2322215859</v>
      </c>
      <c r="AJ18" s="12">
        <v>2439868702</v>
      </c>
      <c r="AK18" s="12">
        <v>1053702908</v>
      </c>
      <c r="AL18" s="12"/>
    </row>
    <row r="19" spans="1:38" s="13" customFormat="1" ht="12.75">
      <c r="A19" s="29" t="s">
        <v>97</v>
      </c>
      <c r="B19" s="60" t="s">
        <v>248</v>
      </c>
      <c r="C19" s="39" t="s">
        <v>249</v>
      </c>
      <c r="D19" s="77">
        <v>994729004</v>
      </c>
      <c r="E19" s="78">
        <v>65560000</v>
      </c>
      <c r="F19" s="79">
        <f t="shared" si="0"/>
        <v>1060289004</v>
      </c>
      <c r="G19" s="77">
        <v>994729004</v>
      </c>
      <c r="H19" s="78">
        <v>65560000</v>
      </c>
      <c r="I19" s="80">
        <f t="shared" si="1"/>
        <v>1060289004</v>
      </c>
      <c r="J19" s="77">
        <v>185300298</v>
      </c>
      <c r="K19" s="78">
        <v>6144296</v>
      </c>
      <c r="L19" s="78">
        <f t="shared" si="2"/>
        <v>191444594</v>
      </c>
      <c r="M19" s="40">
        <f t="shared" si="3"/>
        <v>0.1805588790204977</v>
      </c>
      <c r="N19" s="105">
        <v>193694532</v>
      </c>
      <c r="O19" s="106">
        <v>12814635</v>
      </c>
      <c r="P19" s="107">
        <f t="shared" si="4"/>
        <v>206509167</v>
      </c>
      <c r="Q19" s="40">
        <f t="shared" si="5"/>
        <v>0.19476686660045756</v>
      </c>
      <c r="R19" s="105">
        <v>0</v>
      </c>
      <c r="S19" s="107">
        <v>0</v>
      </c>
      <c r="T19" s="107">
        <f t="shared" si="6"/>
        <v>0</v>
      </c>
      <c r="U19" s="40">
        <f t="shared" si="7"/>
        <v>0</v>
      </c>
      <c r="V19" s="105">
        <v>0</v>
      </c>
      <c r="W19" s="107">
        <v>0</v>
      </c>
      <c r="X19" s="107">
        <f t="shared" si="8"/>
        <v>0</v>
      </c>
      <c r="Y19" s="40">
        <f t="shared" si="9"/>
        <v>0</v>
      </c>
      <c r="Z19" s="77">
        <f t="shared" si="10"/>
        <v>378994830</v>
      </c>
      <c r="AA19" s="78">
        <f t="shared" si="11"/>
        <v>18958931</v>
      </c>
      <c r="AB19" s="78">
        <f t="shared" si="12"/>
        <v>397953761</v>
      </c>
      <c r="AC19" s="40">
        <f t="shared" si="13"/>
        <v>0.3753257456209552</v>
      </c>
      <c r="AD19" s="77">
        <v>178708670</v>
      </c>
      <c r="AE19" s="78">
        <v>10040963</v>
      </c>
      <c r="AF19" s="78">
        <f t="shared" si="14"/>
        <v>188749633</v>
      </c>
      <c r="AG19" s="40">
        <f t="shared" si="15"/>
        <v>0.3356949814467706</v>
      </c>
      <c r="AH19" s="40">
        <f t="shared" si="16"/>
        <v>0.094090429304305</v>
      </c>
      <c r="AI19" s="12">
        <v>1026379270</v>
      </c>
      <c r="AJ19" s="12">
        <v>1066810085</v>
      </c>
      <c r="AK19" s="12">
        <v>344550370</v>
      </c>
      <c r="AL19" s="12"/>
    </row>
    <row r="20" spans="1:38" s="13" customFormat="1" ht="12.75">
      <c r="A20" s="29" t="s">
        <v>97</v>
      </c>
      <c r="B20" s="60" t="s">
        <v>250</v>
      </c>
      <c r="C20" s="39" t="s">
        <v>251</v>
      </c>
      <c r="D20" s="77">
        <v>569895964</v>
      </c>
      <c r="E20" s="78">
        <v>84209000</v>
      </c>
      <c r="F20" s="79">
        <f t="shared" si="0"/>
        <v>654104964</v>
      </c>
      <c r="G20" s="77">
        <v>569895964</v>
      </c>
      <c r="H20" s="78">
        <v>84209000</v>
      </c>
      <c r="I20" s="80">
        <f t="shared" si="1"/>
        <v>654104964</v>
      </c>
      <c r="J20" s="77">
        <v>101955087</v>
      </c>
      <c r="K20" s="78">
        <v>3572759</v>
      </c>
      <c r="L20" s="78">
        <f t="shared" si="2"/>
        <v>105527846</v>
      </c>
      <c r="M20" s="40">
        <f t="shared" si="3"/>
        <v>0.16133166969819848</v>
      </c>
      <c r="N20" s="105">
        <v>56425203</v>
      </c>
      <c r="O20" s="106">
        <v>6821750</v>
      </c>
      <c r="P20" s="107">
        <f t="shared" si="4"/>
        <v>63246953</v>
      </c>
      <c r="Q20" s="40">
        <f t="shared" si="5"/>
        <v>0.09669236052457171</v>
      </c>
      <c r="R20" s="105">
        <v>0</v>
      </c>
      <c r="S20" s="107">
        <v>0</v>
      </c>
      <c r="T20" s="107">
        <f t="shared" si="6"/>
        <v>0</v>
      </c>
      <c r="U20" s="40">
        <f t="shared" si="7"/>
        <v>0</v>
      </c>
      <c r="V20" s="105">
        <v>0</v>
      </c>
      <c r="W20" s="107">
        <v>0</v>
      </c>
      <c r="X20" s="107">
        <f t="shared" si="8"/>
        <v>0</v>
      </c>
      <c r="Y20" s="40">
        <f t="shared" si="9"/>
        <v>0</v>
      </c>
      <c r="Z20" s="77">
        <f t="shared" si="10"/>
        <v>158380290</v>
      </c>
      <c r="AA20" s="78">
        <f t="shared" si="11"/>
        <v>10394509</v>
      </c>
      <c r="AB20" s="78">
        <f t="shared" si="12"/>
        <v>168774799</v>
      </c>
      <c r="AC20" s="40">
        <f t="shared" si="13"/>
        <v>0.2580240302227702</v>
      </c>
      <c r="AD20" s="77">
        <v>89616039</v>
      </c>
      <c r="AE20" s="78">
        <v>27541931</v>
      </c>
      <c r="AF20" s="78">
        <f t="shared" si="14"/>
        <v>117157970</v>
      </c>
      <c r="AG20" s="40">
        <f t="shared" si="15"/>
        <v>0.4278637416197263</v>
      </c>
      <c r="AH20" s="40">
        <f t="shared" si="16"/>
        <v>-0.46015663296316933</v>
      </c>
      <c r="AI20" s="12">
        <v>532835073</v>
      </c>
      <c r="AJ20" s="12">
        <v>512104874</v>
      </c>
      <c r="AK20" s="12">
        <v>227980808</v>
      </c>
      <c r="AL20" s="12"/>
    </row>
    <row r="21" spans="1:38" s="13" customFormat="1" ht="12.75">
      <c r="A21" s="29" t="s">
        <v>97</v>
      </c>
      <c r="B21" s="60" t="s">
        <v>252</v>
      </c>
      <c r="C21" s="39" t="s">
        <v>253</v>
      </c>
      <c r="D21" s="77">
        <v>1246494544</v>
      </c>
      <c r="E21" s="78">
        <v>294678621</v>
      </c>
      <c r="F21" s="79">
        <f t="shared" si="0"/>
        <v>1541173165</v>
      </c>
      <c r="G21" s="77">
        <v>1246494544</v>
      </c>
      <c r="H21" s="78">
        <v>294678621</v>
      </c>
      <c r="I21" s="80">
        <f t="shared" si="1"/>
        <v>1541173165</v>
      </c>
      <c r="J21" s="77">
        <v>208914380</v>
      </c>
      <c r="K21" s="78">
        <v>12105778</v>
      </c>
      <c r="L21" s="78">
        <f t="shared" si="2"/>
        <v>221020158</v>
      </c>
      <c r="M21" s="40">
        <f t="shared" si="3"/>
        <v>0.14341033377647736</v>
      </c>
      <c r="N21" s="105">
        <v>216661341</v>
      </c>
      <c r="O21" s="106">
        <v>61222771</v>
      </c>
      <c r="P21" s="107">
        <f t="shared" si="4"/>
        <v>277884112</v>
      </c>
      <c r="Q21" s="40">
        <f t="shared" si="5"/>
        <v>0.18030687161620804</v>
      </c>
      <c r="R21" s="105">
        <v>0</v>
      </c>
      <c r="S21" s="107">
        <v>0</v>
      </c>
      <c r="T21" s="107">
        <f t="shared" si="6"/>
        <v>0</v>
      </c>
      <c r="U21" s="40">
        <f t="shared" si="7"/>
        <v>0</v>
      </c>
      <c r="V21" s="105">
        <v>0</v>
      </c>
      <c r="W21" s="107">
        <v>0</v>
      </c>
      <c r="X21" s="107">
        <f t="shared" si="8"/>
        <v>0</v>
      </c>
      <c r="Y21" s="40">
        <f t="shared" si="9"/>
        <v>0</v>
      </c>
      <c r="Z21" s="77">
        <f t="shared" si="10"/>
        <v>425575721</v>
      </c>
      <c r="AA21" s="78">
        <f t="shared" si="11"/>
        <v>73328549</v>
      </c>
      <c r="AB21" s="78">
        <f t="shared" si="12"/>
        <v>498904270</v>
      </c>
      <c r="AC21" s="40">
        <f t="shared" si="13"/>
        <v>0.3237172053926854</v>
      </c>
      <c r="AD21" s="77">
        <v>226606890</v>
      </c>
      <c r="AE21" s="78">
        <v>44519773</v>
      </c>
      <c r="AF21" s="78">
        <f t="shared" si="14"/>
        <v>271126663</v>
      </c>
      <c r="AG21" s="40">
        <f t="shared" si="15"/>
        <v>0.29002126041220416</v>
      </c>
      <c r="AH21" s="40">
        <f t="shared" si="16"/>
        <v>0.024923587098477196</v>
      </c>
      <c r="AI21" s="12">
        <v>1844582298</v>
      </c>
      <c r="AJ21" s="12">
        <v>1851504481</v>
      </c>
      <c r="AK21" s="12">
        <v>534968083</v>
      </c>
      <c r="AL21" s="12"/>
    </row>
    <row r="22" spans="1:38" s="13" customFormat="1" ht="12.75">
      <c r="A22" s="29" t="s">
        <v>116</v>
      </c>
      <c r="B22" s="60" t="s">
        <v>254</v>
      </c>
      <c r="C22" s="39" t="s">
        <v>255</v>
      </c>
      <c r="D22" s="77">
        <v>282901197</v>
      </c>
      <c r="E22" s="78">
        <v>5085771</v>
      </c>
      <c r="F22" s="79">
        <f t="shared" si="0"/>
        <v>287986968</v>
      </c>
      <c r="G22" s="77">
        <v>282901197</v>
      </c>
      <c r="H22" s="78">
        <v>5085771</v>
      </c>
      <c r="I22" s="80">
        <f t="shared" si="1"/>
        <v>287986968</v>
      </c>
      <c r="J22" s="77">
        <v>68092440</v>
      </c>
      <c r="K22" s="78">
        <v>22515</v>
      </c>
      <c r="L22" s="78">
        <f t="shared" si="2"/>
        <v>68114955</v>
      </c>
      <c r="M22" s="40">
        <f t="shared" si="3"/>
        <v>0.23652096299024197</v>
      </c>
      <c r="N22" s="105">
        <v>21715725</v>
      </c>
      <c r="O22" s="106">
        <v>1014019</v>
      </c>
      <c r="P22" s="107">
        <f t="shared" si="4"/>
        <v>22729744</v>
      </c>
      <c r="Q22" s="40">
        <f t="shared" si="5"/>
        <v>0.0789262936370093</v>
      </c>
      <c r="R22" s="105">
        <v>0</v>
      </c>
      <c r="S22" s="107">
        <v>0</v>
      </c>
      <c r="T22" s="107">
        <f t="shared" si="6"/>
        <v>0</v>
      </c>
      <c r="U22" s="40">
        <f t="shared" si="7"/>
        <v>0</v>
      </c>
      <c r="V22" s="105">
        <v>0</v>
      </c>
      <c r="W22" s="107">
        <v>0</v>
      </c>
      <c r="X22" s="107">
        <f t="shared" si="8"/>
        <v>0</v>
      </c>
      <c r="Y22" s="40">
        <f t="shared" si="9"/>
        <v>0</v>
      </c>
      <c r="Z22" s="77">
        <f t="shared" si="10"/>
        <v>89808165</v>
      </c>
      <c r="AA22" s="78">
        <f t="shared" si="11"/>
        <v>1036534</v>
      </c>
      <c r="AB22" s="78">
        <f t="shared" si="12"/>
        <v>90844699</v>
      </c>
      <c r="AC22" s="40">
        <f t="shared" si="13"/>
        <v>0.31544725662725126</v>
      </c>
      <c r="AD22" s="77">
        <v>62861570</v>
      </c>
      <c r="AE22" s="78">
        <v>1461438</v>
      </c>
      <c r="AF22" s="78">
        <f t="shared" si="14"/>
        <v>64323008</v>
      </c>
      <c r="AG22" s="40">
        <f t="shared" si="15"/>
        <v>0.5165236614512718</v>
      </c>
      <c r="AH22" s="40">
        <f t="shared" si="16"/>
        <v>-0.6466312023218814</v>
      </c>
      <c r="AI22" s="12">
        <v>258988573</v>
      </c>
      <c r="AJ22" s="12">
        <v>276406626</v>
      </c>
      <c r="AK22" s="12">
        <v>133773726</v>
      </c>
      <c r="AL22" s="12"/>
    </row>
    <row r="23" spans="1:38" s="57" customFormat="1" ht="12.75">
      <c r="A23" s="61"/>
      <c r="B23" s="62" t="s">
        <v>256</v>
      </c>
      <c r="C23" s="32"/>
      <c r="D23" s="81">
        <f>SUM(D18:D22)</f>
        <v>5464428376</v>
      </c>
      <c r="E23" s="82">
        <f>SUM(E18:E22)</f>
        <v>933529260</v>
      </c>
      <c r="F23" s="90">
        <f t="shared" si="0"/>
        <v>6397957636</v>
      </c>
      <c r="G23" s="81">
        <f>SUM(G18:G22)</f>
        <v>5464428376</v>
      </c>
      <c r="H23" s="82">
        <f>SUM(H18:H22)</f>
        <v>933529260</v>
      </c>
      <c r="I23" s="83">
        <f t="shared" si="1"/>
        <v>6397957636</v>
      </c>
      <c r="J23" s="81">
        <f>SUM(J18:J22)</f>
        <v>1109306260</v>
      </c>
      <c r="K23" s="82">
        <f>SUM(K18:K22)</f>
        <v>46448364</v>
      </c>
      <c r="L23" s="82">
        <f t="shared" si="2"/>
        <v>1155754624</v>
      </c>
      <c r="M23" s="44">
        <f t="shared" si="3"/>
        <v>0.18064430709837853</v>
      </c>
      <c r="N23" s="111">
        <f>SUM(N18:N22)</f>
        <v>1003033298</v>
      </c>
      <c r="O23" s="112">
        <f>SUM(O18:O22)</f>
        <v>145251060</v>
      </c>
      <c r="P23" s="113">
        <f t="shared" si="4"/>
        <v>1148284358</v>
      </c>
      <c r="Q23" s="44">
        <f t="shared" si="5"/>
        <v>0.17947670543156438</v>
      </c>
      <c r="R23" s="111">
        <f>SUM(R18:R22)</f>
        <v>0</v>
      </c>
      <c r="S23" s="113">
        <f>SUM(S18:S22)</f>
        <v>0</v>
      </c>
      <c r="T23" s="113">
        <f t="shared" si="6"/>
        <v>0</v>
      </c>
      <c r="U23" s="44">
        <f t="shared" si="7"/>
        <v>0</v>
      </c>
      <c r="V23" s="111">
        <f>SUM(V18:V22)</f>
        <v>0</v>
      </c>
      <c r="W23" s="113">
        <f>SUM(W18:W22)</f>
        <v>0</v>
      </c>
      <c r="X23" s="113">
        <f t="shared" si="8"/>
        <v>0</v>
      </c>
      <c r="Y23" s="44">
        <f t="shared" si="9"/>
        <v>0</v>
      </c>
      <c r="Z23" s="81">
        <f t="shared" si="10"/>
        <v>2112339558</v>
      </c>
      <c r="AA23" s="82">
        <f t="shared" si="11"/>
        <v>191699424</v>
      </c>
      <c r="AB23" s="82">
        <f t="shared" si="12"/>
        <v>2304038982</v>
      </c>
      <c r="AC23" s="44">
        <f t="shared" si="13"/>
        <v>0.36012101252994294</v>
      </c>
      <c r="AD23" s="81">
        <f>SUM(AD18:AD22)</f>
        <v>967971371</v>
      </c>
      <c r="AE23" s="82">
        <f>SUM(AE18:AE22)</f>
        <v>150683371</v>
      </c>
      <c r="AF23" s="82">
        <f t="shared" si="14"/>
        <v>1118654742</v>
      </c>
      <c r="AG23" s="44">
        <f t="shared" si="15"/>
        <v>0.3834545503012978</v>
      </c>
      <c r="AH23" s="44">
        <f t="shared" si="16"/>
        <v>0.02648682822997417</v>
      </c>
      <c r="AI23" s="63">
        <f>SUM(AI18:AI22)</f>
        <v>5985001073</v>
      </c>
      <c r="AJ23" s="63">
        <f>SUM(AJ18:AJ22)</f>
        <v>6146694768</v>
      </c>
      <c r="AK23" s="63">
        <f>SUM(AK18:AK22)</f>
        <v>2294975895</v>
      </c>
      <c r="AL23" s="63"/>
    </row>
    <row r="24" spans="1:38" s="57" customFormat="1" ht="12.75">
      <c r="A24" s="61"/>
      <c r="B24" s="62" t="s">
        <v>257</v>
      </c>
      <c r="C24" s="32"/>
      <c r="D24" s="81">
        <f>SUM(D9:D11,D13:D16,D18:D22)</f>
        <v>99098416837</v>
      </c>
      <c r="E24" s="82">
        <f>SUM(E9:E11,E13:E16,E18:E22)</f>
        <v>20322740497</v>
      </c>
      <c r="F24" s="90">
        <f t="shared" si="0"/>
        <v>119421157334</v>
      </c>
      <c r="G24" s="81">
        <f>SUM(G9:G11,G13:G16,G18:G22)</f>
        <v>99098416837</v>
      </c>
      <c r="H24" s="82">
        <f>SUM(H9:H11,H13:H16,H18:H22)</f>
        <v>20322740497</v>
      </c>
      <c r="I24" s="83">
        <f t="shared" si="1"/>
        <v>119421157334</v>
      </c>
      <c r="J24" s="81">
        <f>SUM(J9:J11,J13:J16,J18:J22)</f>
        <v>23921613232</v>
      </c>
      <c r="K24" s="82">
        <f>SUM(K9:K11,K13:K16,K18:K22)</f>
        <v>2083341808</v>
      </c>
      <c r="L24" s="82">
        <f t="shared" si="2"/>
        <v>26004955040</v>
      </c>
      <c r="M24" s="44">
        <f t="shared" si="3"/>
        <v>0.21775835723370784</v>
      </c>
      <c r="N24" s="111">
        <f>SUM(N9:N11,N13:N16,N18:N22)</f>
        <v>23938834294</v>
      </c>
      <c r="O24" s="112">
        <f>SUM(O9:O11,O13:O16,O18:O22)</f>
        <v>2386316137</v>
      </c>
      <c r="P24" s="113">
        <f t="shared" si="4"/>
        <v>26325150431</v>
      </c>
      <c r="Q24" s="44">
        <f t="shared" si="5"/>
        <v>0.2204395855700274</v>
      </c>
      <c r="R24" s="111">
        <f>SUM(R9:R11,R13:R16,R18:R22)</f>
        <v>0</v>
      </c>
      <c r="S24" s="113">
        <f>SUM(S9:S11,S13:S16,S18:S22)</f>
        <v>0</v>
      </c>
      <c r="T24" s="113">
        <f t="shared" si="6"/>
        <v>0</v>
      </c>
      <c r="U24" s="44">
        <f t="shared" si="7"/>
        <v>0</v>
      </c>
      <c r="V24" s="111">
        <f>SUM(V9:V11,V13:V16,V18:V22)</f>
        <v>0</v>
      </c>
      <c r="W24" s="113">
        <f>SUM(W9:W11,W13:W16,W18:W22)</f>
        <v>0</v>
      </c>
      <c r="X24" s="113">
        <f t="shared" si="8"/>
        <v>0</v>
      </c>
      <c r="Y24" s="44">
        <f t="shared" si="9"/>
        <v>0</v>
      </c>
      <c r="Z24" s="81">
        <f t="shared" si="10"/>
        <v>47860447526</v>
      </c>
      <c r="AA24" s="82">
        <f t="shared" si="11"/>
        <v>4469657945</v>
      </c>
      <c r="AB24" s="82">
        <f t="shared" si="12"/>
        <v>52330105471</v>
      </c>
      <c r="AC24" s="44">
        <f t="shared" si="13"/>
        <v>0.43819794280373525</v>
      </c>
      <c r="AD24" s="81">
        <f>SUM(AD9:AD11,AD13:AD16,AD18:AD22)</f>
        <v>22335848937</v>
      </c>
      <c r="AE24" s="82">
        <f>SUM(AE9:AE11,AE13:AE16,AE18:AE22)</f>
        <v>3064928335</v>
      </c>
      <c r="AF24" s="82">
        <f t="shared" si="14"/>
        <v>25400777272</v>
      </c>
      <c r="AG24" s="44">
        <f t="shared" si="15"/>
        <v>0.44214952278648567</v>
      </c>
      <c r="AH24" s="44">
        <f t="shared" si="16"/>
        <v>0.036391530428439456</v>
      </c>
      <c r="AI24" s="63">
        <f>SUM(AI9:AI11,AI13:AI16,AI18:AI22)</f>
        <v>108560701225</v>
      </c>
      <c r="AJ24" s="63">
        <f>SUM(AJ9:AJ11,AJ13:AJ16,AJ18:AJ22)</f>
        <v>109382986878</v>
      </c>
      <c r="AK24" s="63">
        <f>SUM(AK9:AK11,AK13:AK16,AK18:AK22)</f>
        <v>48000062240</v>
      </c>
      <c r="AL24" s="63"/>
    </row>
    <row r="25" spans="1:38" s="13" customFormat="1" ht="12.75">
      <c r="A25" s="64"/>
      <c r="B25" s="65"/>
      <c r="C25" s="66"/>
      <c r="D25" s="93"/>
      <c r="E25" s="93"/>
      <c r="F25" s="94"/>
      <c r="G25" s="95"/>
      <c r="H25" s="93"/>
      <c r="I25" s="96"/>
      <c r="J25" s="95"/>
      <c r="K25" s="97"/>
      <c r="L25" s="93"/>
      <c r="M25" s="70"/>
      <c r="N25" s="95"/>
      <c r="O25" s="97"/>
      <c r="P25" s="93"/>
      <c r="Q25" s="70"/>
      <c r="R25" s="95"/>
      <c r="S25" s="97"/>
      <c r="T25" s="93"/>
      <c r="U25" s="70"/>
      <c r="V25" s="95"/>
      <c r="W25" s="97"/>
      <c r="X25" s="93"/>
      <c r="Y25" s="70"/>
      <c r="Z25" s="95"/>
      <c r="AA25" s="97"/>
      <c r="AB25" s="93"/>
      <c r="AC25" s="70"/>
      <c r="AD25" s="95"/>
      <c r="AE25" s="93"/>
      <c r="AF25" s="93"/>
      <c r="AG25" s="70"/>
      <c r="AH25" s="70"/>
      <c r="AI25" s="12"/>
      <c r="AJ25" s="12"/>
      <c r="AK25" s="12"/>
      <c r="AL25" s="12"/>
    </row>
    <row r="26" spans="1:38" s="13" customFormat="1" ht="13.5">
      <c r="A26" s="12"/>
      <c r="B26" s="130" t="s">
        <v>657</v>
      </c>
      <c r="C26" s="12"/>
      <c r="D26" s="88"/>
      <c r="E26" s="88"/>
      <c r="F26" s="88"/>
      <c r="G26" s="88"/>
      <c r="H26" s="88"/>
      <c r="I26" s="88"/>
      <c r="J26" s="88"/>
      <c r="K26" s="88"/>
      <c r="L26" s="88"/>
      <c r="M26" s="12"/>
      <c r="N26" s="88"/>
      <c r="O26" s="88"/>
      <c r="P26" s="88"/>
      <c r="Q26" s="12"/>
      <c r="R26" s="88"/>
      <c r="S26" s="88"/>
      <c r="T26" s="88"/>
      <c r="U26" s="12"/>
      <c r="V26" s="88"/>
      <c r="W26" s="88"/>
      <c r="X26" s="88"/>
      <c r="Y26" s="12"/>
      <c r="Z26" s="88"/>
      <c r="AA26" s="88"/>
      <c r="AB26" s="88"/>
      <c r="AC26" s="12"/>
      <c r="AD26" s="88"/>
      <c r="AE26" s="88"/>
      <c r="AF26" s="88"/>
      <c r="AG26" s="12"/>
      <c r="AH26" s="12"/>
      <c r="AI26" s="12"/>
      <c r="AJ26" s="12"/>
      <c r="AK26" s="12"/>
      <c r="AL26" s="12"/>
    </row>
    <row r="27" spans="1:38" ht="12.75">
      <c r="A27" s="2"/>
      <c r="B27" s="2"/>
      <c r="C27" s="2"/>
      <c r="D27" s="89"/>
      <c r="E27" s="89"/>
      <c r="F27" s="89"/>
      <c r="G27" s="89"/>
      <c r="H27" s="89"/>
      <c r="I27" s="89"/>
      <c r="J27" s="89"/>
      <c r="K27" s="89"/>
      <c r="L27" s="89"/>
      <c r="M27" s="2"/>
      <c r="N27" s="89"/>
      <c r="O27" s="89"/>
      <c r="P27" s="89"/>
      <c r="Q27" s="2"/>
      <c r="R27" s="89"/>
      <c r="S27" s="89"/>
      <c r="T27" s="89"/>
      <c r="U27" s="2"/>
      <c r="V27" s="89"/>
      <c r="W27" s="89"/>
      <c r="X27" s="89"/>
      <c r="Y27" s="2"/>
      <c r="Z27" s="89"/>
      <c r="AA27" s="89"/>
      <c r="AB27" s="89"/>
      <c r="AC27" s="2"/>
      <c r="AD27" s="89"/>
      <c r="AE27" s="89"/>
      <c r="AF27" s="89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89"/>
      <c r="E28" s="89"/>
      <c r="F28" s="89"/>
      <c r="G28" s="89"/>
      <c r="H28" s="89"/>
      <c r="I28" s="89"/>
      <c r="J28" s="89"/>
      <c r="K28" s="89"/>
      <c r="L28" s="89"/>
      <c r="M28" s="2"/>
      <c r="N28" s="89"/>
      <c r="O28" s="89"/>
      <c r="P28" s="89"/>
      <c r="Q28" s="2"/>
      <c r="R28" s="89"/>
      <c r="S28" s="89"/>
      <c r="T28" s="89"/>
      <c r="U28" s="2"/>
      <c r="V28" s="89"/>
      <c r="W28" s="89"/>
      <c r="X28" s="89"/>
      <c r="Y28" s="2"/>
      <c r="Z28" s="89"/>
      <c r="AA28" s="89"/>
      <c r="AB28" s="89"/>
      <c r="AC28" s="2"/>
      <c r="AD28" s="89"/>
      <c r="AE28" s="89"/>
      <c r="AF28" s="89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89"/>
      <c r="E29" s="89"/>
      <c r="F29" s="89"/>
      <c r="G29" s="89"/>
      <c r="H29" s="89"/>
      <c r="I29" s="89"/>
      <c r="J29" s="89"/>
      <c r="K29" s="89"/>
      <c r="L29" s="89"/>
      <c r="M29" s="2"/>
      <c r="N29" s="89"/>
      <c r="O29" s="89"/>
      <c r="P29" s="89"/>
      <c r="Q29" s="2"/>
      <c r="R29" s="89"/>
      <c r="S29" s="89"/>
      <c r="T29" s="89"/>
      <c r="U29" s="2"/>
      <c r="V29" s="89"/>
      <c r="W29" s="89"/>
      <c r="X29" s="89"/>
      <c r="Y29" s="2"/>
      <c r="Z29" s="89"/>
      <c r="AA29" s="89"/>
      <c r="AB29" s="89"/>
      <c r="AC29" s="2"/>
      <c r="AD29" s="89"/>
      <c r="AE29" s="89"/>
      <c r="AF29" s="89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89"/>
      <c r="E30" s="89"/>
      <c r="F30" s="89"/>
      <c r="G30" s="89"/>
      <c r="H30" s="89"/>
      <c r="I30" s="89"/>
      <c r="J30" s="89"/>
      <c r="K30" s="89"/>
      <c r="L30" s="89"/>
      <c r="M30" s="2"/>
      <c r="N30" s="89"/>
      <c r="O30" s="89"/>
      <c r="P30" s="89"/>
      <c r="Q30" s="2"/>
      <c r="R30" s="89"/>
      <c r="S30" s="89"/>
      <c r="T30" s="89"/>
      <c r="U30" s="2"/>
      <c r="V30" s="89"/>
      <c r="W30" s="89"/>
      <c r="X30" s="89"/>
      <c r="Y30" s="2"/>
      <c r="Z30" s="89"/>
      <c r="AA30" s="89"/>
      <c r="AB30" s="89"/>
      <c r="AC30" s="2"/>
      <c r="AD30" s="89"/>
      <c r="AE30" s="89"/>
      <c r="AF30" s="89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89"/>
      <c r="E31" s="89"/>
      <c r="F31" s="89"/>
      <c r="G31" s="89"/>
      <c r="H31" s="89"/>
      <c r="I31" s="89"/>
      <c r="J31" s="89"/>
      <c r="K31" s="89"/>
      <c r="L31" s="89"/>
      <c r="M31" s="2"/>
      <c r="N31" s="89"/>
      <c r="O31" s="89"/>
      <c r="P31" s="89"/>
      <c r="Q31" s="2"/>
      <c r="R31" s="89"/>
      <c r="S31" s="89"/>
      <c r="T31" s="89"/>
      <c r="U31" s="2"/>
      <c r="V31" s="89"/>
      <c r="W31" s="89"/>
      <c r="X31" s="89"/>
      <c r="Y31" s="2"/>
      <c r="Z31" s="89"/>
      <c r="AA31" s="89"/>
      <c r="AB31" s="89"/>
      <c r="AC31" s="2"/>
      <c r="AD31" s="89"/>
      <c r="AE31" s="89"/>
      <c r="AF31" s="89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89"/>
      <c r="E32" s="89"/>
      <c r="F32" s="89"/>
      <c r="G32" s="89"/>
      <c r="H32" s="89"/>
      <c r="I32" s="89"/>
      <c r="J32" s="89"/>
      <c r="K32" s="89"/>
      <c r="L32" s="89"/>
      <c r="M32" s="2"/>
      <c r="N32" s="89"/>
      <c r="O32" s="89"/>
      <c r="P32" s="89"/>
      <c r="Q32" s="2"/>
      <c r="R32" s="89"/>
      <c r="S32" s="89"/>
      <c r="T32" s="89"/>
      <c r="U32" s="2"/>
      <c r="V32" s="89"/>
      <c r="W32" s="89"/>
      <c r="X32" s="89"/>
      <c r="Y32" s="2"/>
      <c r="Z32" s="89"/>
      <c r="AA32" s="89"/>
      <c r="AB32" s="89"/>
      <c r="AC32" s="2"/>
      <c r="AD32" s="89"/>
      <c r="AE32" s="89"/>
      <c r="AF32" s="89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89"/>
      <c r="E33" s="89"/>
      <c r="F33" s="89"/>
      <c r="G33" s="89"/>
      <c r="H33" s="89"/>
      <c r="I33" s="89"/>
      <c r="J33" s="89"/>
      <c r="K33" s="89"/>
      <c r="L33" s="89"/>
      <c r="M33" s="2"/>
      <c r="N33" s="89"/>
      <c r="O33" s="89"/>
      <c r="P33" s="89"/>
      <c r="Q33" s="2"/>
      <c r="R33" s="89"/>
      <c r="S33" s="89"/>
      <c r="T33" s="89"/>
      <c r="U33" s="2"/>
      <c r="V33" s="89"/>
      <c r="W33" s="89"/>
      <c r="X33" s="89"/>
      <c r="Y33" s="2"/>
      <c r="Z33" s="89"/>
      <c r="AA33" s="89"/>
      <c r="AB33" s="89"/>
      <c r="AC33" s="2"/>
      <c r="AD33" s="89"/>
      <c r="AE33" s="89"/>
      <c r="AF33" s="89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89"/>
      <c r="E34" s="89"/>
      <c r="F34" s="89"/>
      <c r="G34" s="89"/>
      <c r="H34" s="89"/>
      <c r="I34" s="89"/>
      <c r="J34" s="89"/>
      <c r="K34" s="89"/>
      <c r="L34" s="89"/>
      <c r="M34" s="2"/>
      <c r="N34" s="89"/>
      <c r="O34" s="89"/>
      <c r="P34" s="89"/>
      <c r="Q34" s="2"/>
      <c r="R34" s="89"/>
      <c r="S34" s="89"/>
      <c r="T34" s="89"/>
      <c r="U34" s="2"/>
      <c r="V34" s="89"/>
      <c r="W34" s="89"/>
      <c r="X34" s="89"/>
      <c r="Y34" s="2"/>
      <c r="Z34" s="89"/>
      <c r="AA34" s="89"/>
      <c r="AB34" s="89"/>
      <c r="AC34" s="2"/>
      <c r="AD34" s="89"/>
      <c r="AE34" s="89"/>
      <c r="AF34" s="89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89"/>
      <c r="E35" s="89"/>
      <c r="F35" s="89"/>
      <c r="G35" s="89"/>
      <c r="H35" s="89"/>
      <c r="I35" s="89"/>
      <c r="J35" s="89"/>
      <c r="K35" s="89"/>
      <c r="L35" s="89"/>
      <c r="M35" s="2"/>
      <c r="N35" s="89"/>
      <c r="O35" s="89"/>
      <c r="P35" s="89"/>
      <c r="Q35" s="2"/>
      <c r="R35" s="89"/>
      <c r="S35" s="89"/>
      <c r="T35" s="89"/>
      <c r="U35" s="2"/>
      <c r="V35" s="89"/>
      <c r="W35" s="89"/>
      <c r="X35" s="89"/>
      <c r="Y35" s="2"/>
      <c r="Z35" s="89"/>
      <c r="AA35" s="89"/>
      <c r="AB35" s="89"/>
      <c r="AC35" s="2"/>
      <c r="AD35" s="89"/>
      <c r="AE35" s="89"/>
      <c r="AF35" s="89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89"/>
      <c r="E36" s="89"/>
      <c r="F36" s="89"/>
      <c r="G36" s="89"/>
      <c r="H36" s="89"/>
      <c r="I36" s="89"/>
      <c r="J36" s="89"/>
      <c r="K36" s="89"/>
      <c r="L36" s="89"/>
      <c r="M36" s="2"/>
      <c r="N36" s="89"/>
      <c r="O36" s="89"/>
      <c r="P36" s="89"/>
      <c r="Q36" s="2"/>
      <c r="R36" s="89"/>
      <c r="S36" s="89"/>
      <c r="T36" s="89"/>
      <c r="U36" s="2"/>
      <c r="V36" s="89"/>
      <c r="W36" s="89"/>
      <c r="X36" s="89"/>
      <c r="Y36" s="2"/>
      <c r="Z36" s="89"/>
      <c r="AA36" s="89"/>
      <c r="AB36" s="89"/>
      <c r="AC36" s="2"/>
      <c r="AD36" s="89"/>
      <c r="AE36" s="89"/>
      <c r="AF36" s="89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89"/>
      <c r="E37" s="89"/>
      <c r="F37" s="89"/>
      <c r="G37" s="89"/>
      <c r="H37" s="89"/>
      <c r="I37" s="89"/>
      <c r="J37" s="89"/>
      <c r="K37" s="89"/>
      <c r="L37" s="89"/>
      <c r="M37" s="2"/>
      <c r="N37" s="89"/>
      <c r="O37" s="89"/>
      <c r="P37" s="89"/>
      <c r="Q37" s="2"/>
      <c r="R37" s="89"/>
      <c r="S37" s="89"/>
      <c r="T37" s="89"/>
      <c r="U37" s="2"/>
      <c r="V37" s="89"/>
      <c r="W37" s="89"/>
      <c r="X37" s="89"/>
      <c r="Y37" s="2"/>
      <c r="Z37" s="89"/>
      <c r="AA37" s="89"/>
      <c r="AB37" s="89"/>
      <c r="AC37" s="2"/>
      <c r="AD37" s="89"/>
      <c r="AE37" s="89"/>
      <c r="AF37" s="89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89"/>
      <c r="E38" s="89"/>
      <c r="F38" s="89"/>
      <c r="G38" s="89"/>
      <c r="H38" s="89"/>
      <c r="I38" s="89"/>
      <c r="J38" s="89"/>
      <c r="K38" s="89"/>
      <c r="L38" s="89"/>
      <c r="M38" s="2"/>
      <c r="N38" s="89"/>
      <c r="O38" s="89"/>
      <c r="P38" s="89"/>
      <c r="Q38" s="2"/>
      <c r="R38" s="89"/>
      <c r="S38" s="89"/>
      <c r="T38" s="89"/>
      <c r="U38" s="2"/>
      <c r="V38" s="89"/>
      <c r="W38" s="89"/>
      <c r="X38" s="89"/>
      <c r="Y38" s="2"/>
      <c r="Z38" s="89"/>
      <c r="AA38" s="89"/>
      <c r="AB38" s="89"/>
      <c r="AC38" s="2"/>
      <c r="AD38" s="89"/>
      <c r="AE38" s="89"/>
      <c r="AF38" s="89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89"/>
      <c r="E39" s="89"/>
      <c r="F39" s="89"/>
      <c r="G39" s="89"/>
      <c r="H39" s="89"/>
      <c r="I39" s="89"/>
      <c r="J39" s="89"/>
      <c r="K39" s="89"/>
      <c r="L39" s="89"/>
      <c r="M39" s="2"/>
      <c r="N39" s="89"/>
      <c r="O39" s="89"/>
      <c r="P39" s="89"/>
      <c r="Q39" s="2"/>
      <c r="R39" s="89"/>
      <c r="S39" s="89"/>
      <c r="T39" s="89"/>
      <c r="U39" s="2"/>
      <c r="V39" s="89"/>
      <c r="W39" s="89"/>
      <c r="X39" s="89"/>
      <c r="Y39" s="2"/>
      <c r="Z39" s="89"/>
      <c r="AA39" s="89"/>
      <c r="AB39" s="89"/>
      <c r="AC39" s="2"/>
      <c r="AD39" s="89"/>
      <c r="AE39" s="89"/>
      <c r="AF39" s="89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89"/>
      <c r="E40" s="89"/>
      <c r="F40" s="89"/>
      <c r="G40" s="89"/>
      <c r="H40" s="89"/>
      <c r="I40" s="89"/>
      <c r="J40" s="89"/>
      <c r="K40" s="89"/>
      <c r="L40" s="89"/>
      <c r="M40" s="2"/>
      <c r="N40" s="89"/>
      <c r="O40" s="89"/>
      <c r="P40" s="89"/>
      <c r="Q40" s="2"/>
      <c r="R40" s="89"/>
      <c r="S40" s="89"/>
      <c r="T40" s="89"/>
      <c r="U40" s="2"/>
      <c r="V40" s="89"/>
      <c r="W40" s="89"/>
      <c r="X40" s="89"/>
      <c r="Y40" s="2"/>
      <c r="Z40" s="89"/>
      <c r="AA40" s="89"/>
      <c r="AB40" s="89"/>
      <c r="AC40" s="2"/>
      <c r="AD40" s="89"/>
      <c r="AE40" s="89"/>
      <c r="AF40" s="89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89"/>
      <c r="E41" s="89"/>
      <c r="F41" s="89"/>
      <c r="G41" s="89"/>
      <c r="H41" s="89"/>
      <c r="I41" s="89"/>
      <c r="J41" s="89"/>
      <c r="K41" s="89"/>
      <c r="L41" s="89"/>
      <c r="M41" s="2"/>
      <c r="N41" s="89"/>
      <c r="O41" s="89"/>
      <c r="P41" s="89"/>
      <c r="Q41" s="2"/>
      <c r="R41" s="89"/>
      <c r="S41" s="89"/>
      <c r="T41" s="89"/>
      <c r="U41" s="2"/>
      <c r="V41" s="89"/>
      <c r="W41" s="89"/>
      <c r="X41" s="89"/>
      <c r="Y41" s="2"/>
      <c r="Z41" s="89"/>
      <c r="AA41" s="89"/>
      <c r="AB41" s="89"/>
      <c r="AC41" s="2"/>
      <c r="AD41" s="89"/>
      <c r="AE41" s="89"/>
      <c r="AF41" s="89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9"/>
      <c r="E42" s="89"/>
      <c r="F42" s="89"/>
      <c r="G42" s="89"/>
      <c r="H42" s="89"/>
      <c r="I42" s="89"/>
      <c r="J42" s="89"/>
      <c r="K42" s="89"/>
      <c r="L42" s="89"/>
      <c r="M42" s="2"/>
      <c r="N42" s="89"/>
      <c r="O42" s="89"/>
      <c r="P42" s="89"/>
      <c r="Q42" s="2"/>
      <c r="R42" s="89"/>
      <c r="S42" s="89"/>
      <c r="T42" s="89"/>
      <c r="U42" s="2"/>
      <c r="V42" s="89"/>
      <c r="W42" s="89"/>
      <c r="X42" s="89"/>
      <c r="Y42" s="2"/>
      <c r="Z42" s="89"/>
      <c r="AA42" s="89"/>
      <c r="AB42" s="89"/>
      <c r="AC42" s="2"/>
      <c r="AD42" s="89"/>
      <c r="AE42" s="89"/>
      <c r="AF42" s="89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9"/>
      <c r="E43" s="89"/>
      <c r="F43" s="89"/>
      <c r="G43" s="89"/>
      <c r="H43" s="89"/>
      <c r="I43" s="89"/>
      <c r="J43" s="89"/>
      <c r="K43" s="89"/>
      <c r="L43" s="89"/>
      <c r="M43" s="2"/>
      <c r="N43" s="89"/>
      <c r="O43" s="89"/>
      <c r="P43" s="89"/>
      <c r="Q43" s="2"/>
      <c r="R43" s="89"/>
      <c r="S43" s="89"/>
      <c r="T43" s="89"/>
      <c r="U43" s="2"/>
      <c r="V43" s="89"/>
      <c r="W43" s="89"/>
      <c r="X43" s="89"/>
      <c r="Y43" s="2"/>
      <c r="Z43" s="89"/>
      <c r="AA43" s="89"/>
      <c r="AB43" s="89"/>
      <c r="AC43" s="2"/>
      <c r="AD43" s="89"/>
      <c r="AE43" s="89"/>
      <c r="AF43" s="89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9"/>
      <c r="E44" s="89"/>
      <c r="F44" s="89"/>
      <c r="G44" s="89"/>
      <c r="H44" s="89"/>
      <c r="I44" s="89"/>
      <c r="J44" s="89"/>
      <c r="K44" s="89"/>
      <c r="L44" s="89"/>
      <c r="M44" s="2"/>
      <c r="N44" s="89"/>
      <c r="O44" s="89"/>
      <c r="P44" s="89"/>
      <c r="Q44" s="2"/>
      <c r="R44" s="89"/>
      <c r="S44" s="89"/>
      <c r="T44" s="89"/>
      <c r="U44" s="2"/>
      <c r="V44" s="89"/>
      <c r="W44" s="89"/>
      <c r="X44" s="89"/>
      <c r="Y44" s="2"/>
      <c r="Z44" s="89"/>
      <c r="AA44" s="89"/>
      <c r="AB44" s="89"/>
      <c r="AC44" s="2"/>
      <c r="AD44" s="89"/>
      <c r="AE44" s="89"/>
      <c r="AF44" s="89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9"/>
      <c r="E45" s="89"/>
      <c r="F45" s="89"/>
      <c r="G45" s="89"/>
      <c r="H45" s="89"/>
      <c r="I45" s="89"/>
      <c r="J45" s="89"/>
      <c r="K45" s="89"/>
      <c r="L45" s="89"/>
      <c r="M45" s="2"/>
      <c r="N45" s="89"/>
      <c r="O45" s="89"/>
      <c r="P45" s="89"/>
      <c r="Q45" s="2"/>
      <c r="R45" s="89"/>
      <c r="S45" s="89"/>
      <c r="T45" s="89"/>
      <c r="U45" s="2"/>
      <c r="V45" s="89"/>
      <c r="W45" s="89"/>
      <c r="X45" s="89"/>
      <c r="Y45" s="2"/>
      <c r="Z45" s="89"/>
      <c r="AA45" s="89"/>
      <c r="AB45" s="89"/>
      <c r="AC45" s="2"/>
      <c r="AD45" s="89"/>
      <c r="AE45" s="89"/>
      <c r="AF45" s="89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9"/>
      <c r="E46" s="89"/>
      <c r="F46" s="89"/>
      <c r="G46" s="89"/>
      <c r="H46" s="89"/>
      <c r="I46" s="89"/>
      <c r="J46" s="89"/>
      <c r="K46" s="89"/>
      <c r="L46" s="89"/>
      <c r="M46" s="2"/>
      <c r="N46" s="89"/>
      <c r="O46" s="89"/>
      <c r="P46" s="89"/>
      <c r="Q46" s="2"/>
      <c r="R46" s="89"/>
      <c r="S46" s="89"/>
      <c r="T46" s="89"/>
      <c r="U46" s="2"/>
      <c r="V46" s="89"/>
      <c r="W46" s="89"/>
      <c r="X46" s="89"/>
      <c r="Y46" s="2"/>
      <c r="Z46" s="89"/>
      <c r="AA46" s="89"/>
      <c r="AB46" s="89"/>
      <c r="AC46" s="2"/>
      <c r="AD46" s="89"/>
      <c r="AE46" s="89"/>
      <c r="AF46" s="89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9"/>
      <c r="E47" s="89"/>
      <c r="F47" s="89"/>
      <c r="G47" s="89"/>
      <c r="H47" s="89"/>
      <c r="I47" s="89"/>
      <c r="J47" s="89"/>
      <c r="K47" s="89"/>
      <c r="L47" s="89"/>
      <c r="M47" s="2"/>
      <c r="N47" s="89"/>
      <c r="O47" s="89"/>
      <c r="P47" s="89"/>
      <c r="Q47" s="2"/>
      <c r="R47" s="89"/>
      <c r="S47" s="89"/>
      <c r="T47" s="89"/>
      <c r="U47" s="2"/>
      <c r="V47" s="89"/>
      <c r="W47" s="89"/>
      <c r="X47" s="89"/>
      <c r="Y47" s="2"/>
      <c r="Z47" s="89"/>
      <c r="AA47" s="89"/>
      <c r="AB47" s="89"/>
      <c r="AC47" s="2"/>
      <c r="AD47" s="89"/>
      <c r="AE47" s="89"/>
      <c r="AF47" s="89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9"/>
      <c r="E48" s="89"/>
      <c r="F48" s="89"/>
      <c r="G48" s="89"/>
      <c r="H48" s="89"/>
      <c r="I48" s="89"/>
      <c r="J48" s="89"/>
      <c r="K48" s="89"/>
      <c r="L48" s="89"/>
      <c r="M48" s="2"/>
      <c r="N48" s="89"/>
      <c r="O48" s="89"/>
      <c r="P48" s="89"/>
      <c r="Q48" s="2"/>
      <c r="R48" s="89"/>
      <c r="S48" s="89"/>
      <c r="T48" s="89"/>
      <c r="U48" s="2"/>
      <c r="V48" s="89"/>
      <c r="W48" s="89"/>
      <c r="X48" s="89"/>
      <c r="Y48" s="2"/>
      <c r="Z48" s="89"/>
      <c r="AA48" s="89"/>
      <c r="AB48" s="89"/>
      <c r="AC48" s="2"/>
      <c r="AD48" s="89"/>
      <c r="AE48" s="89"/>
      <c r="AF48" s="89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9"/>
      <c r="E49" s="89"/>
      <c r="F49" s="89"/>
      <c r="G49" s="89"/>
      <c r="H49" s="89"/>
      <c r="I49" s="89"/>
      <c r="J49" s="89"/>
      <c r="K49" s="89"/>
      <c r="L49" s="89"/>
      <c r="M49" s="2"/>
      <c r="N49" s="89"/>
      <c r="O49" s="89"/>
      <c r="P49" s="89"/>
      <c r="Q49" s="2"/>
      <c r="R49" s="89"/>
      <c r="S49" s="89"/>
      <c r="T49" s="89"/>
      <c r="U49" s="2"/>
      <c r="V49" s="89"/>
      <c r="W49" s="89"/>
      <c r="X49" s="89"/>
      <c r="Y49" s="2"/>
      <c r="Z49" s="89"/>
      <c r="AA49" s="89"/>
      <c r="AB49" s="89"/>
      <c r="AC49" s="2"/>
      <c r="AD49" s="89"/>
      <c r="AE49" s="89"/>
      <c r="AF49" s="89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9"/>
      <c r="E50" s="89"/>
      <c r="F50" s="89"/>
      <c r="G50" s="89"/>
      <c r="H50" s="89"/>
      <c r="I50" s="89"/>
      <c r="J50" s="89"/>
      <c r="K50" s="89"/>
      <c r="L50" s="89"/>
      <c r="M50" s="2"/>
      <c r="N50" s="89"/>
      <c r="O50" s="89"/>
      <c r="P50" s="89"/>
      <c r="Q50" s="2"/>
      <c r="R50" s="89"/>
      <c r="S50" s="89"/>
      <c r="T50" s="89"/>
      <c r="U50" s="2"/>
      <c r="V50" s="89"/>
      <c r="W50" s="89"/>
      <c r="X50" s="89"/>
      <c r="Y50" s="2"/>
      <c r="Z50" s="89"/>
      <c r="AA50" s="89"/>
      <c r="AB50" s="89"/>
      <c r="AC50" s="2"/>
      <c r="AD50" s="89"/>
      <c r="AE50" s="89"/>
      <c r="AF50" s="89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9"/>
      <c r="E51" s="89"/>
      <c r="F51" s="89"/>
      <c r="G51" s="89"/>
      <c r="H51" s="89"/>
      <c r="I51" s="89"/>
      <c r="J51" s="89"/>
      <c r="K51" s="89"/>
      <c r="L51" s="89"/>
      <c r="M51" s="2"/>
      <c r="N51" s="89"/>
      <c r="O51" s="89"/>
      <c r="P51" s="89"/>
      <c r="Q51" s="2"/>
      <c r="R51" s="89"/>
      <c r="S51" s="89"/>
      <c r="T51" s="89"/>
      <c r="U51" s="2"/>
      <c r="V51" s="89"/>
      <c r="W51" s="89"/>
      <c r="X51" s="89"/>
      <c r="Y51" s="2"/>
      <c r="Z51" s="89"/>
      <c r="AA51" s="89"/>
      <c r="AB51" s="89"/>
      <c r="AC51" s="2"/>
      <c r="AD51" s="89"/>
      <c r="AE51" s="89"/>
      <c r="AF51" s="89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9"/>
      <c r="E52" s="89"/>
      <c r="F52" s="89"/>
      <c r="G52" s="89"/>
      <c r="H52" s="89"/>
      <c r="I52" s="89"/>
      <c r="J52" s="89"/>
      <c r="K52" s="89"/>
      <c r="L52" s="89"/>
      <c r="M52" s="2"/>
      <c r="N52" s="89"/>
      <c r="O52" s="89"/>
      <c r="P52" s="89"/>
      <c r="Q52" s="2"/>
      <c r="R52" s="89"/>
      <c r="S52" s="89"/>
      <c r="T52" s="89"/>
      <c r="U52" s="2"/>
      <c r="V52" s="89"/>
      <c r="W52" s="89"/>
      <c r="X52" s="89"/>
      <c r="Y52" s="2"/>
      <c r="Z52" s="89"/>
      <c r="AA52" s="89"/>
      <c r="AB52" s="89"/>
      <c r="AC52" s="2"/>
      <c r="AD52" s="89"/>
      <c r="AE52" s="89"/>
      <c r="AF52" s="89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9"/>
      <c r="E53" s="89"/>
      <c r="F53" s="89"/>
      <c r="G53" s="89"/>
      <c r="H53" s="89"/>
      <c r="I53" s="89"/>
      <c r="J53" s="89"/>
      <c r="K53" s="89"/>
      <c r="L53" s="89"/>
      <c r="M53" s="2"/>
      <c r="N53" s="89"/>
      <c r="O53" s="89"/>
      <c r="P53" s="89"/>
      <c r="Q53" s="2"/>
      <c r="R53" s="89"/>
      <c r="S53" s="89"/>
      <c r="T53" s="89"/>
      <c r="U53" s="2"/>
      <c r="V53" s="89"/>
      <c r="W53" s="89"/>
      <c r="X53" s="89"/>
      <c r="Y53" s="2"/>
      <c r="Z53" s="89"/>
      <c r="AA53" s="89"/>
      <c r="AB53" s="89"/>
      <c r="AC53" s="2"/>
      <c r="AD53" s="89"/>
      <c r="AE53" s="89"/>
      <c r="AF53" s="89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9"/>
      <c r="E54" s="89"/>
      <c r="F54" s="89"/>
      <c r="G54" s="89"/>
      <c r="H54" s="89"/>
      <c r="I54" s="89"/>
      <c r="J54" s="89"/>
      <c r="K54" s="89"/>
      <c r="L54" s="89"/>
      <c r="M54" s="2"/>
      <c r="N54" s="89"/>
      <c r="O54" s="89"/>
      <c r="P54" s="89"/>
      <c r="Q54" s="2"/>
      <c r="R54" s="89"/>
      <c r="S54" s="89"/>
      <c r="T54" s="89"/>
      <c r="U54" s="2"/>
      <c r="V54" s="89"/>
      <c r="W54" s="89"/>
      <c r="X54" s="89"/>
      <c r="Y54" s="2"/>
      <c r="Z54" s="89"/>
      <c r="AA54" s="89"/>
      <c r="AB54" s="89"/>
      <c r="AC54" s="2"/>
      <c r="AD54" s="89"/>
      <c r="AE54" s="89"/>
      <c r="AF54" s="89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9"/>
      <c r="E55" s="89"/>
      <c r="F55" s="89"/>
      <c r="G55" s="89"/>
      <c r="H55" s="89"/>
      <c r="I55" s="89"/>
      <c r="J55" s="89"/>
      <c r="K55" s="89"/>
      <c r="L55" s="89"/>
      <c r="M55" s="2"/>
      <c r="N55" s="89"/>
      <c r="O55" s="89"/>
      <c r="P55" s="89"/>
      <c r="Q55" s="2"/>
      <c r="R55" s="89"/>
      <c r="S55" s="89"/>
      <c r="T55" s="89"/>
      <c r="U55" s="2"/>
      <c r="V55" s="89"/>
      <c r="W55" s="89"/>
      <c r="X55" s="89"/>
      <c r="Y55" s="2"/>
      <c r="Z55" s="89"/>
      <c r="AA55" s="89"/>
      <c r="AB55" s="89"/>
      <c r="AC55" s="2"/>
      <c r="AD55" s="89"/>
      <c r="AE55" s="89"/>
      <c r="AF55" s="89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9"/>
      <c r="E56" s="89"/>
      <c r="F56" s="89"/>
      <c r="G56" s="89"/>
      <c r="H56" s="89"/>
      <c r="I56" s="89"/>
      <c r="J56" s="89"/>
      <c r="K56" s="89"/>
      <c r="L56" s="89"/>
      <c r="M56" s="2"/>
      <c r="N56" s="89"/>
      <c r="O56" s="89"/>
      <c r="P56" s="89"/>
      <c r="Q56" s="2"/>
      <c r="R56" s="89"/>
      <c r="S56" s="89"/>
      <c r="T56" s="89"/>
      <c r="U56" s="2"/>
      <c r="V56" s="89"/>
      <c r="W56" s="89"/>
      <c r="X56" s="89"/>
      <c r="Y56" s="2"/>
      <c r="Z56" s="89"/>
      <c r="AA56" s="89"/>
      <c r="AB56" s="89"/>
      <c r="AC56" s="2"/>
      <c r="AD56" s="89"/>
      <c r="AE56" s="89"/>
      <c r="AF56" s="89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9"/>
      <c r="E57" s="89"/>
      <c r="F57" s="89"/>
      <c r="G57" s="89"/>
      <c r="H57" s="89"/>
      <c r="I57" s="89"/>
      <c r="J57" s="89"/>
      <c r="K57" s="89"/>
      <c r="L57" s="89"/>
      <c r="M57" s="2"/>
      <c r="N57" s="89"/>
      <c r="O57" s="89"/>
      <c r="P57" s="89"/>
      <c r="Q57" s="2"/>
      <c r="R57" s="89"/>
      <c r="S57" s="89"/>
      <c r="T57" s="89"/>
      <c r="U57" s="2"/>
      <c r="V57" s="89"/>
      <c r="W57" s="89"/>
      <c r="X57" s="89"/>
      <c r="Y57" s="2"/>
      <c r="Z57" s="89"/>
      <c r="AA57" s="89"/>
      <c r="AB57" s="89"/>
      <c r="AC57" s="2"/>
      <c r="AD57" s="89"/>
      <c r="AE57" s="89"/>
      <c r="AF57" s="89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9"/>
      <c r="E58" s="89"/>
      <c r="F58" s="89"/>
      <c r="G58" s="89"/>
      <c r="H58" s="89"/>
      <c r="I58" s="89"/>
      <c r="J58" s="89"/>
      <c r="K58" s="89"/>
      <c r="L58" s="89"/>
      <c r="M58" s="2"/>
      <c r="N58" s="89"/>
      <c r="O58" s="89"/>
      <c r="P58" s="89"/>
      <c r="Q58" s="2"/>
      <c r="R58" s="89"/>
      <c r="S58" s="89"/>
      <c r="T58" s="89"/>
      <c r="U58" s="2"/>
      <c r="V58" s="89"/>
      <c r="W58" s="89"/>
      <c r="X58" s="89"/>
      <c r="Y58" s="2"/>
      <c r="Z58" s="89"/>
      <c r="AA58" s="89"/>
      <c r="AB58" s="89"/>
      <c r="AC58" s="2"/>
      <c r="AD58" s="89"/>
      <c r="AE58" s="89"/>
      <c r="AF58" s="89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9"/>
      <c r="E59" s="89"/>
      <c r="F59" s="89"/>
      <c r="G59" s="89"/>
      <c r="H59" s="89"/>
      <c r="I59" s="89"/>
      <c r="J59" s="89"/>
      <c r="K59" s="89"/>
      <c r="L59" s="89"/>
      <c r="M59" s="2"/>
      <c r="N59" s="89"/>
      <c r="O59" s="89"/>
      <c r="P59" s="89"/>
      <c r="Q59" s="2"/>
      <c r="R59" s="89"/>
      <c r="S59" s="89"/>
      <c r="T59" s="89"/>
      <c r="U59" s="2"/>
      <c r="V59" s="89"/>
      <c r="W59" s="89"/>
      <c r="X59" s="89"/>
      <c r="Y59" s="2"/>
      <c r="Z59" s="89"/>
      <c r="AA59" s="89"/>
      <c r="AB59" s="89"/>
      <c r="AC59" s="2"/>
      <c r="AD59" s="89"/>
      <c r="AE59" s="89"/>
      <c r="AF59" s="89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9"/>
      <c r="E60" s="89"/>
      <c r="F60" s="89"/>
      <c r="G60" s="89"/>
      <c r="H60" s="89"/>
      <c r="I60" s="89"/>
      <c r="J60" s="89"/>
      <c r="K60" s="89"/>
      <c r="L60" s="89"/>
      <c r="M60" s="2"/>
      <c r="N60" s="89"/>
      <c r="O60" s="89"/>
      <c r="P60" s="89"/>
      <c r="Q60" s="2"/>
      <c r="R60" s="89"/>
      <c r="S60" s="89"/>
      <c r="T60" s="89"/>
      <c r="U60" s="2"/>
      <c r="V60" s="89"/>
      <c r="W60" s="89"/>
      <c r="X60" s="89"/>
      <c r="Y60" s="2"/>
      <c r="Z60" s="89"/>
      <c r="AA60" s="89"/>
      <c r="AB60" s="89"/>
      <c r="AC60" s="2"/>
      <c r="AD60" s="89"/>
      <c r="AE60" s="89"/>
      <c r="AF60" s="89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9"/>
      <c r="E61" s="89"/>
      <c r="F61" s="89"/>
      <c r="G61" s="89"/>
      <c r="H61" s="89"/>
      <c r="I61" s="89"/>
      <c r="J61" s="89"/>
      <c r="K61" s="89"/>
      <c r="L61" s="89"/>
      <c r="M61" s="2"/>
      <c r="N61" s="89"/>
      <c r="O61" s="89"/>
      <c r="P61" s="89"/>
      <c r="Q61" s="2"/>
      <c r="R61" s="89"/>
      <c r="S61" s="89"/>
      <c r="T61" s="89"/>
      <c r="U61" s="2"/>
      <c r="V61" s="89"/>
      <c r="W61" s="89"/>
      <c r="X61" s="89"/>
      <c r="Y61" s="2"/>
      <c r="Z61" s="89"/>
      <c r="AA61" s="89"/>
      <c r="AB61" s="89"/>
      <c r="AC61" s="2"/>
      <c r="AD61" s="89"/>
      <c r="AE61" s="89"/>
      <c r="AF61" s="89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9"/>
      <c r="E62" s="89"/>
      <c r="F62" s="89"/>
      <c r="G62" s="89"/>
      <c r="H62" s="89"/>
      <c r="I62" s="89"/>
      <c r="J62" s="89"/>
      <c r="K62" s="89"/>
      <c r="L62" s="89"/>
      <c r="M62" s="2"/>
      <c r="N62" s="89"/>
      <c r="O62" s="89"/>
      <c r="P62" s="89"/>
      <c r="Q62" s="2"/>
      <c r="R62" s="89"/>
      <c r="S62" s="89"/>
      <c r="T62" s="89"/>
      <c r="U62" s="2"/>
      <c r="V62" s="89"/>
      <c r="W62" s="89"/>
      <c r="X62" s="89"/>
      <c r="Y62" s="2"/>
      <c r="Z62" s="89"/>
      <c r="AA62" s="89"/>
      <c r="AB62" s="89"/>
      <c r="AC62" s="2"/>
      <c r="AD62" s="89"/>
      <c r="AE62" s="89"/>
      <c r="AF62" s="89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9"/>
      <c r="E63" s="89"/>
      <c r="F63" s="89"/>
      <c r="G63" s="89"/>
      <c r="H63" s="89"/>
      <c r="I63" s="89"/>
      <c r="J63" s="89"/>
      <c r="K63" s="89"/>
      <c r="L63" s="89"/>
      <c r="M63" s="2"/>
      <c r="N63" s="89"/>
      <c r="O63" s="89"/>
      <c r="P63" s="89"/>
      <c r="Q63" s="2"/>
      <c r="R63" s="89"/>
      <c r="S63" s="89"/>
      <c r="T63" s="89"/>
      <c r="U63" s="2"/>
      <c r="V63" s="89"/>
      <c r="W63" s="89"/>
      <c r="X63" s="89"/>
      <c r="Y63" s="2"/>
      <c r="Z63" s="89"/>
      <c r="AA63" s="89"/>
      <c r="AB63" s="89"/>
      <c r="AC63" s="2"/>
      <c r="AD63" s="89"/>
      <c r="AE63" s="89"/>
      <c r="AF63" s="89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9"/>
      <c r="E64" s="89"/>
      <c r="F64" s="89"/>
      <c r="G64" s="89"/>
      <c r="H64" s="89"/>
      <c r="I64" s="89"/>
      <c r="J64" s="89"/>
      <c r="K64" s="89"/>
      <c r="L64" s="89"/>
      <c r="M64" s="2"/>
      <c r="N64" s="89"/>
      <c r="O64" s="89"/>
      <c r="P64" s="89"/>
      <c r="Q64" s="2"/>
      <c r="R64" s="89"/>
      <c r="S64" s="89"/>
      <c r="T64" s="89"/>
      <c r="U64" s="2"/>
      <c r="V64" s="89"/>
      <c r="W64" s="89"/>
      <c r="X64" s="89"/>
      <c r="Y64" s="2"/>
      <c r="Z64" s="89"/>
      <c r="AA64" s="89"/>
      <c r="AB64" s="89"/>
      <c r="AC64" s="2"/>
      <c r="AD64" s="89"/>
      <c r="AE64" s="89"/>
      <c r="AF64" s="89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9"/>
      <c r="E65" s="89"/>
      <c r="F65" s="89"/>
      <c r="G65" s="89"/>
      <c r="H65" s="89"/>
      <c r="I65" s="89"/>
      <c r="J65" s="89"/>
      <c r="K65" s="89"/>
      <c r="L65" s="89"/>
      <c r="M65" s="2"/>
      <c r="N65" s="89"/>
      <c r="O65" s="89"/>
      <c r="P65" s="89"/>
      <c r="Q65" s="2"/>
      <c r="R65" s="89"/>
      <c r="S65" s="89"/>
      <c r="T65" s="89"/>
      <c r="U65" s="2"/>
      <c r="V65" s="89"/>
      <c r="W65" s="89"/>
      <c r="X65" s="89"/>
      <c r="Y65" s="2"/>
      <c r="Z65" s="89"/>
      <c r="AA65" s="89"/>
      <c r="AB65" s="89"/>
      <c r="AC65" s="2"/>
      <c r="AD65" s="89"/>
      <c r="AE65" s="89"/>
      <c r="AF65" s="89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9"/>
      <c r="E66" s="89"/>
      <c r="F66" s="89"/>
      <c r="G66" s="89"/>
      <c r="H66" s="89"/>
      <c r="I66" s="89"/>
      <c r="J66" s="89"/>
      <c r="K66" s="89"/>
      <c r="L66" s="89"/>
      <c r="M66" s="2"/>
      <c r="N66" s="89"/>
      <c r="O66" s="89"/>
      <c r="P66" s="89"/>
      <c r="Q66" s="2"/>
      <c r="R66" s="89"/>
      <c r="S66" s="89"/>
      <c r="T66" s="89"/>
      <c r="U66" s="2"/>
      <c r="V66" s="89"/>
      <c r="W66" s="89"/>
      <c r="X66" s="89"/>
      <c r="Y66" s="2"/>
      <c r="Z66" s="89"/>
      <c r="AA66" s="89"/>
      <c r="AB66" s="89"/>
      <c r="AC66" s="2"/>
      <c r="AD66" s="89"/>
      <c r="AE66" s="89"/>
      <c r="AF66" s="89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9"/>
      <c r="E67" s="89"/>
      <c r="F67" s="89"/>
      <c r="G67" s="89"/>
      <c r="H67" s="89"/>
      <c r="I67" s="89"/>
      <c r="J67" s="89"/>
      <c r="K67" s="89"/>
      <c r="L67" s="89"/>
      <c r="M67" s="2"/>
      <c r="N67" s="89"/>
      <c r="O67" s="89"/>
      <c r="P67" s="89"/>
      <c r="Q67" s="2"/>
      <c r="R67" s="89"/>
      <c r="S67" s="89"/>
      <c r="T67" s="89"/>
      <c r="U67" s="2"/>
      <c r="V67" s="89"/>
      <c r="W67" s="89"/>
      <c r="X67" s="89"/>
      <c r="Y67" s="2"/>
      <c r="Z67" s="89"/>
      <c r="AA67" s="89"/>
      <c r="AB67" s="89"/>
      <c r="AC67" s="2"/>
      <c r="AD67" s="89"/>
      <c r="AE67" s="89"/>
      <c r="AF67" s="89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9"/>
      <c r="E68" s="89"/>
      <c r="F68" s="89"/>
      <c r="G68" s="89"/>
      <c r="H68" s="89"/>
      <c r="I68" s="89"/>
      <c r="J68" s="89"/>
      <c r="K68" s="89"/>
      <c r="L68" s="89"/>
      <c r="M68" s="2"/>
      <c r="N68" s="89"/>
      <c r="O68" s="89"/>
      <c r="P68" s="89"/>
      <c r="Q68" s="2"/>
      <c r="R68" s="89"/>
      <c r="S68" s="89"/>
      <c r="T68" s="89"/>
      <c r="U68" s="2"/>
      <c r="V68" s="89"/>
      <c r="W68" s="89"/>
      <c r="X68" s="89"/>
      <c r="Y68" s="2"/>
      <c r="Z68" s="89"/>
      <c r="AA68" s="89"/>
      <c r="AB68" s="89"/>
      <c r="AC68" s="2"/>
      <c r="AD68" s="89"/>
      <c r="AE68" s="89"/>
      <c r="AF68" s="89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9"/>
      <c r="E69" s="89"/>
      <c r="F69" s="89"/>
      <c r="G69" s="89"/>
      <c r="H69" s="89"/>
      <c r="I69" s="89"/>
      <c r="J69" s="89"/>
      <c r="K69" s="89"/>
      <c r="L69" s="89"/>
      <c r="M69" s="2"/>
      <c r="N69" s="89"/>
      <c r="O69" s="89"/>
      <c r="P69" s="89"/>
      <c r="Q69" s="2"/>
      <c r="R69" s="89"/>
      <c r="S69" s="89"/>
      <c r="T69" s="89"/>
      <c r="U69" s="2"/>
      <c r="V69" s="89"/>
      <c r="W69" s="89"/>
      <c r="X69" s="89"/>
      <c r="Y69" s="2"/>
      <c r="Z69" s="89"/>
      <c r="AA69" s="89"/>
      <c r="AB69" s="89"/>
      <c r="AC69" s="2"/>
      <c r="AD69" s="89"/>
      <c r="AE69" s="89"/>
      <c r="AF69" s="89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9"/>
      <c r="E70" s="89"/>
      <c r="F70" s="89"/>
      <c r="G70" s="89"/>
      <c r="H70" s="89"/>
      <c r="I70" s="89"/>
      <c r="J70" s="89"/>
      <c r="K70" s="89"/>
      <c r="L70" s="89"/>
      <c r="M70" s="2"/>
      <c r="N70" s="89"/>
      <c r="O70" s="89"/>
      <c r="P70" s="89"/>
      <c r="Q70" s="2"/>
      <c r="R70" s="89"/>
      <c r="S70" s="89"/>
      <c r="T70" s="89"/>
      <c r="U70" s="2"/>
      <c r="V70" s="89"/>
      <c r="W70" s="89"/>
      <c r="X70" s="89"/>
      <c r="Y70" s="2"/>
      <c r="Z70" s="89"/>
      <c r="AA70" s="89"/>
      <c r="AB70" s="89"/>
      <c r="AC70" s="2"/>
      <c r="AD70" s="89"/>
      <c r="AE70" s="89"/>
      <c r="AF70" s="89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9"/>
      <c r="E71" s="89"/>
      <c r="F71" s="89"/>
      <c r="G71" s="89"/>
      <c r="H71" s="89"/>
      <c r="I71" s="89"/>
      <c r="J71" s="89"/>
      <c r="K71" s="89"/>
      <c r="L71" s="89"/>
      <c r="M71" s="2"/>
      <c r="N71" s="89"/>
      <c r="O71" s="89"/>
      <c r="P71" s="89"/>
      <c r="Q71" s="2"/>
      <c r="R71" s="89"/>
      <c r="S71" s="89"/>
      <c r="T71" s="89"/>
      <c r="U71" s="2"/>
      <c r="V71" s="89"/>
      <c r="W71" s="89"/>
      <c r="X71" s="89"/>
      <c r="Y71" s="2"/>
      <c r="Z71" s="89"/>
      <c r="AA71" s="89"/>
      <c r="AB71" s="89"/>
      <c r="AC71" s="2"/>
      <c r="AD71" s="89"/>
      <c r="AE71" s="89"/>
      <c r="AF71" s="89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9"/>
      <c r="E72" s="89"/>
      <c r="F72" s="89"/>
      <c r="G72" s="89"/>
      <c r="H72" s="89"/>
      <c r="I72" s="89"/>
      <c r="J72" s="89"/>
      <c r="K72" s="89"/>
      <c r="L72" s="89"/>
      <c r="M72" s="2"/>
      <c r="N72" s="89"/>
      <c r="O72" s="89"/>
      <c r="P72" s="89"/>
      <c r="Q72" s="2"/>
      <c r="R72" s="89"/>
      <c r="S72" s="89"/>
      <c r="T72" s="89"/>
      <c r="U72" s="2"/>
      <c r="V72" s="89"/>
      <c r="W72" s="89"/>
      <c r="X72" s="89"/>
      <c r="Y72" s="2"/>
      <c r="Z72" s="89"/>
      <c r="AA72" s="89"/>
      <c r="AB72" s="89"/>
      <c r="AC72" s="2"/>
      <c r="AD72" s="89"/>
      <c r="AE72" s="89"/>
      <c r="AF72" s="89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9"/>
      <c r="E73" s="89"/>
      <c r="F73" s="89"/>
      <c r="G73" s="89"/>
      <c r="H73" s="89"/>
      <c r="I73" s="89"/>
      <c r="J73" s="89"/>
      <c r="K73" s="89"/>
      <c r="L73" s="89"/>
      <c r="M73" s="2"/>
      <c r="N73" s="89"/>
      <c r="O73" s="89"/>
      <c r="P73" s="89"/>
      <c r="Q73" s="2"/>
      <c r="R73" s="89"/>
      <c r="S73" s="89"/>
      <c r="T73" s="89"/>
      <c r="U73" s="2"/>
      <c r="V73" s="89"/>
      <c r="W73" s="89"/>
      <c r="X73" s="89"/>
      <c r="Y73" s="2"/>
      <c r="Z73" s="89"/>
      <c r="AA73" s="89"/>
      <c r="AB73" s="89"/>
      <c r="AC73" s="2"/>
      <c r="AD73" s="89"/>
      <c r="AE73" s="89"/>
      <c r="AF73" s="89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9"/>
      <c r="E74" s="89"/>
      <c r="F74" s="89"/>
      <c r="G74" s="89"/>
      <c r="H74" s="89"/>
      <c r="I74" s="89"/>
      <c r="J74" s="89"/>
      <c r="K74" s="89"/>
      <c r="L74" s="89"/>
      <c r="M74" s="2"/>
      <c r="N74" s="89"/>
      <c r="O74" s="89"/>
      <c r="P74" s="89"/>
      <c r="Q74" s="2"/>
      <c r="R74" s="89"/>
      <c r="S74" s="89"/>
      <c r="T74" s="89"/>
      <c r="U74" s="2"/>
      <c r="V74" s="89"/>
      <c r="W74" s="89"/>
      <c r="X74" s="89"/>
      <c r="Y74" s="2"/>
      <c r="Z74" s="89"/>
      <c r="AA74" s="89"/>
      <c r="AB74" s="89"/>
      <c r="AC74" s="2"/>
      <c r="AD74" s="89"/>
      <c r="AE74" s="89"/>
      <c r="AF74" s="89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9"/>
      <c r="E75" s="89"/>
      <c r="F75" s="89"/>
      <c r="G75" s="89"/>
      <c r="H75" s="89"/>
      <c r="I75" s="89"/>
      <c r="J75" s="89"/>
      <c r="K75" s="89"/>
      <c r="L75" s="89"/>
      <c r="M75" s="2"/>
      <c r="N75" s="89"/>
      <c r="O75" s="89"/>
      <c r="P75" s="89"/>
      <c r="Q75" s="2"/>
      <c r="R75" s="89"/>
      <c r="S75" s="89"/>
      <c r="T75" s="89"/>
      <c r="U75" s="2"/>
      <c r="V75" s="89"/>
      <c r="W75" s="89"/>
      <c r="X75" s="89"/>
      <c r="Y75" s="2"/>
      <c r="Z75" s="89"/>
      <c r="AA75" s="89"/>
      <c r="AB75" s="89"/>
      <c r="AC75" s="2"/>
      <c r="AD75" s="89"/>
      <c r="AE75" s="89"/>
      <c r="AF75" s="89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9"/>
      <c r="E76" s="89"/>
      <c r="F76" s="89"/>
      <c r="G76" s="89"/>
      <c r="H76" s="89"/>
      <c r="I76" s="89"/>
      <c r="J76" s="89"/>
      <c r="K76" s="89"/>
      <c r="L76" s="89"/>
      <c r="M76" s="2"/>
      <c r="N76" s="89"/>
      <c r="O76" s="89"/>
      <c r="P76" s="89"/>
      <c r="Q76" s="2"/>
      <c r="R76" s="89"/>
      <c r="S76" s="89"/>
      <c r="T76" s="89"/>
      <c r="U76" s="2"/>
      <c r="V76" s="89"/>
      <c r="W76" s="89"/>
      <c r="X76" s="89"/>
      <c r="Y76" s="2"/>
      <c r="Z76" s="89"/>
      <c r="AA76" s="89"/>
      <c r="AB76" s="89"/>
      <c r="AC76" s="2"/>
      <c r="AD76" s="89"/>
      <c r="AE76" s="89"/>
      <c r="AF76" s="89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9"/>
      <c r="E77" s="89"/>
      <c r="F77" s="89"/>
      <c r="G77" s="89"/>
      <c r="H77" s="89"/>
      <c r="I77" s="89"/>
      <c r="J77" s="89"/>
      <c r="K77" s="89"/>
      <c r="L77" s="89"/>
      <c r="M77" s="2"/>
      <c r="N77" s="89"/>
      <c r="O77" s="89"/>
      <c r="P77" s="89"/>
      <c r="Q77" s="2"/>
      <c r="R77" s="89"/>
      <c r="S77" s="89"/>
      <c r="T77" s="89"/>
      <c r="U77" s="2"/>
      <c r="V77" s="89"/>
      <c r="W77" s="89"/>
      <c r="X77" s="89"/>
      <c r="Y77" s="2"/>
      <c r="Z77" s="89"/>
      <c r="AA77" s="89"/>
      <c r="AB77" s="89"/>
      <c r="AC77" s="2"/>
      <c r="AD77" s="89"/>
      <c r="AE77" s="89"/>
      <c r="AF77" s="89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9"/>
      <c r="E78" s="89"/>
      <c r="F78" s="89"/>
      <c r="G78" s="89"/>
      <c r="H78" s="89"/>
      <c r="I78" s="89"/>
      <c r="J78" s="89"/>
      <c r="K78" s="89"/>
      <c r="L78" s="89"/>
      <c r="M78" s="2"/>
      <c r="N78" s="89"/>
      <c r="O78" s="89"/>
      <c r="P78" s="89"/>
      <c r="Q78" s="2"/>
      <c r="R78" s="89"/>
      <c r="S78" s="89"/>
      <c r="T78" s="89"/>
      <c r="U78" s="2"/>
      <c r="V78" s="89"/>
      <c r="W78" s="89"/>
      <c r="X78" s="89"/>
      <c r="Y78" s="2"/>
      <c r="Z78" s="89"/>
      <c r="AA78" s="89"/>
      <c r="AB78" s="89"/>
      <c r="AC78" s="2"/>
      <c r="AD78" s="89"/>
      <c r="AE78" s="89"/>
      <c r="AF78" s="89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9"/>
      <c r="E79" s="89"/>
      <c r="F79" s="89"/>
      <c r="G79" s="89"/>
      <c r="H79" s="89"/>
      <c r="I79" s="89"/>
      <c r="J79" s="89"/>
      <c r="K79" s="89"/>
      <c r="L79" s="89"/>
      <c r="M79" s="2"/>
      <c r="N79" s="89"/>
      <c r="O79" s="89"/>
      <c r="P79" s="89"/>
      <c r="Q79" s="2"/>
      <c r="R79" s="89"/>
      <c r="S79" s="89"/>
      <c r="T79" s="89"/>
      <c r="U79" s="2"/>
      <c r="V79" s="89"/>
      <c r="W79" s="89"/>
      <c r="X79" s="89"/>
      <c r="Y79" s="2"/>
      <c r="Z79" s="89"/>
      <c r="AA79" s="89"/>
      <c r="AB79" s="89"/>
      <c r="AC79" s="2"/>
      <c r="AD79" s="89"/>
      <c r="AE79" s="89"/>
      <c r="AF79" s="89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9"/>
      <c r="E80" s="89"/>
      <c r="F80" s="89"/>
      <c r="G80" s="89"/>
      <c r="H80" s="89"/>
      <c r="I80" s="89"/>
      <c r="J80" s="89"/>
      <c r="K80" s="89"/>
      <c r="L80" s="89"/>
      <c r="M80" s="2"/>
      <c r="N80" s="89"/>
      <c r="O80" s="89"/>
      <c r="P80" s="89"/>
      <c r="Q80" s="2"/>
      <c r="R80" s="89"/>
      <c r="S80" s="89"/>
      <c r="T80" s="89"/>
      <c r="U80" s="2"/>
      <c r="V80" s="89"/>
      <c r="W80" s="89"/>
      <c r="X80" s="89"/>
      <c r="Y80" s="2"/>
      <c r="Z80" s="89"/>
      <c r="AA80" s="89"/>
      <c r="AB80" s="89"/>
      <c r="AC80" s="2"/>
      <c r="AD80" s="89"/>
      <c r="AE80" s="89"/>
      <c r="AF80" s="89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9"/>
      <c r="E81" s="89"/>
      <c r="F81" s="89"/>
      <c r="G81" s="89"/>
      <c r="H81" s="89"/>
      <c r="I81" s="89"/>
      <c r="J81" s="89"/>
      <c r="K81" s="89"/>
      <c r="L81" s="89"/>
      <c r="M81" s="2"/>
      <c r="N81" s="89"/>
      <c r="O81" s="89"/>
      <c r="P81" s="89"/>
      <c r="Q81" s="2"/>
      <c r="R81" s="89"/>
      <c r="S81" s="89"/>
      <c r="T81" s="89"/>
      <c r="U81" s="2"/>
      <c r="V81" s="89"/>
      <c r="W81" s="89"/>
      <c r="X81" s="89"/>
      <c r="Y81" s="2"/>
      <c r="Z81" s="89"/>
      <c r="AA81" s="89"/>
      <c r="AB81" s="89"/>
      <c r="AC81" s="2"/>
      <c r="AD81" s="89"/>
      <c r="AE81" s="89"/>
      <c r="AF81" s="89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656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5"/>
      <c r="B3" s="128" t="s">
        <v>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0" t="s">
        <v>1</v>
      </c>
      <c r="E4" s="120"/>
      <c r="F4" s="120"/>
      <c r="G4" s="120" t="s">
        <v>2</v>
      </c>
      <c r="H4" s="120"/>
      <c r="I4" s="120"/>
      <c r="J4" s="121" t="s">
        <v>3</v>
      </c>
      <c r="K4" s="122"/>
      <c r="L4" s="122"/>
      <c r="M4" s="123"/>
      <c r="N4" s="121" t="s">
        <v>4</v>
      </c>
      <c r="O4" s="124"/>
      <c r="P4" s="124"/>
      <c r="Q4" s="125"/>
      <c r="R4" s="121" t="s">
        <v>5</v>
      </c>
      <c r="S4" s="124"/>
      <c r="T4" s="124"/>
      <c r="U4" s="125"/>
      <c r="V4" s="121" t="s">
        <v>6</v>
      </c>
      <c r="W4" s="126"/>
      <c r="X4" s="126"/>
      <c r="Y4" s="127"/>
      <c r="Z4" s="121" t="s">
        <v>7</v>
      </c>
      <c r="AA4" s="122"/>
      <c r="AB4" s="122"/>
      <c r="AC4" s="123"/>
      <c r="AD4" s="121" t="s">
        <v>8</v>
      </c>
      <c r="AE4" s="122"/>
      <c r="AF4" s="122"/>
      <c r="AG4" s="123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9" t="s">
        <v>27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60" t="s">
        <v>46</v>
      </c>
      <c r="C9" s="39" t="s">
        <v>47</v>
      </c>
      <c r="D9" s="77">
        <v>26853285219</v>
      </c>
      <c r="E9" s="78">
        <v>5711022000</v>
      </c>
      <c r="F9" s="79">
        <f>$D9+$E9</f>
        <v>32564307219</v>
      </c>
      <c r="G9" s="77">
        <v>26853285219</v>
      </c>
      <c r="H9" s="78">
        <v>5711022000</v>
      </c>
      <c r="I9" s="80">
        <f>$G9+$H9</f>
        <v>32564307219</v>
      </c>
      <c r="J9" s="77">
        <v>6157151938</v>
      </c>
      <c r="K9" s="78">
        <v>1167040000</v>
      </c>
      <c r="L9" s="78">
        <f>$J9+$K9</f>
        <v>7324191938</v>
      </c>
      <c r="M9" s="40">
        <f>IF($F9=0,0,$L9/$F9)</f>
        <v>0.22491471686296524</v>
      </c>
      <c r="N9" s="105">
        <v>6740471021</v>
      </c>
      <c r="O9" s="106">
        <v>1618568000</v>
      </c>
      <c r="P9" s="107">
        <f>$N9+$O9</f>
        <v>8359039021</v>
      </c>
      <c r="Q9" s="40">
        <f>IF($F9=0,0,$P9/$F9)</f>
        <v>0.25669328583544465</v>
      </c>
      <c r="R9" s="105">
        <v>0</v>
      </c>
      <c r="S9" s="107">
        <v>0</v>
      </c>
      <c r="T9" s="107">
        <f>$R9+$S9</f>
        <v>0</v>
      </c>
      <c r="U9" s="40">
        <f>IF($I9=0,0,$T9/$I9)</f>
        <v>0</v>
      </c>
      <c r="V9" s="105">
        <v>0</v>
      </c>
      <c r="W9" s="107">
        <v>0</v>
      </c>
      <c r="X9" s="107">
        <f>$V9+$W9</f>
        <v>0</v>
      </c>
      <c r="Y9" s="40">
        <f>IF($I9=0,0,$X9/$I9)</f>
        <v>0</v>
      </c>
      <c r="Z9" s="77">
        <f>$J9+$N9</f>
        <v>12897622959</v>
      </c>
      <c r="AA9" s="78">
        <f>$K9+$O9</f>
        <v>2785608000</v>
      </c>
      <c r="AB9" s="78">
        <f>$Z9+$AA9</f>
        <v>15683230959</v>
      </c>
      <c r="AC9" s="40">
        <f>IF($F9=0,0,$AB9/$F9)</f>
        <v>0.48160800269840986</v>
      </c>
      <c r="AD9" s="77">
        <v>5889722565</v>
      </c>
      <c r="AE9" s="78">
        <v>1293829000</v>
      </c>
      <c r="AF9" s="78">
        <f>$AD9+$AE9</f>
        <v>7183551565</v>
      </c>
      <c r="AG9" s="40">
        <f>IF($AI9=0,0,$AK9/$AI9)</f>
        <v>0.45745816982344556</v>
      </c>
      <c r="AH9" s="40">
        <f>IF($AF9=0,0,(($P9/$AF9)-1))</f>
        <v>0.16363597384436668</v>
      </c>
      <c r="AI9" s="12">
        <v>30442840908</v>
      </c>
      <c r="AJ9" s="12">
        <v>29414399345</v>
      </c>
      <c r="AK9" s="12">
        <v>13926326286</v>
      </c>
      <c r="AL9" s="12"/>
    </row>
    <row r="10" spans="1:38" s="57" customFormat="1" ht="12.75">
      <c r="A10" s="61"/>
      <c r="B10" s="62" t="s">
        <v>96</v>
      </c>
      <c r="C10" s="32"/>
      <c r="D10" s="81">
        <f>D9</f>
        <v>26853285219</v>
      </c>
      <c r="E10" s="82">
        <f>E9</f>
        <v>5711022000</v>
      </c>
      <c r="F10" s="83">
        <f aca="true" t="shared" si="0" ref="F10:F41">$D10+$E10</f>
        <v>32564307219</v>
      </c>
      <c r="G10" s="81">
        <f>G9</f>
        <v>26853285219</v>
      </c>
      <c r="H10" s="82">
        <f>H9</f>
        <v>5711022000</v>
      </c>
      <c r="I10" s="83">
        <f aca="true" t="shared" si="1" ref="I10:I41">$G10+$H10</f>
        <v>32564307219</v>
      </c>
      <c r="J10" s="81">
        <f>J9</f>
        <v>6157151938</v>
      </c>
      <c r="K10" s="82">
        <f>K9</f>
        <v>1167040000</v>
      </c>
      <c r="L10" s="82">
        <f aca="true" t="shared" si="2" ref="L10:L41">$J10+$K10</f>
        <v>7324191938</v>
      </c>
      <c r="M10" s="44">
        <f aca="true" t="shared" si="3" ref="M10:M41">IF($F10=0,0,$L10/$F10)</f>
        <v>0.22491471686296524</v>
      </c>
      <c r="N10" s="111">
        <f>N9</f>
        <v>6740471021</v>
      </c>
      <c r="O10" s="112">
        <f>O9</f>
        <v>1618568000</v>
      </c>
      <c r="P10" s="113">
        <f aca="true" t="shared" si="4" ref="P10:P41">$N10+$O10</f>
        <v>8359039021</v>
      </c>
      <c r="Q10" s="44">
        <f aca="true" t="shared" si="5" ref="Q10:Q41">IF($F10=0,0,$P10/$F10)</f>
        <v>0.25669328583544465</v>
      </c>
      <c r="R10" s="111">
        <f>R9</f>
        <v>0</v>
      </c>
      <c r="S10" s="113">
        <f>S9</f>
        <v>0</v>
      </c>
      <c r="T10" s="113">
        <f aca="true" t="shared" si="6" ref="T10:T41">$R10+$S10</f>
        <v>0</v>
      </c>
      <c r="U10" s="44">
        <f aca="true" t="shared" si="7" ref="U10:U41">IF($I10=0,0,$T10/$I10)</f>
        <v>0</v>
      </c>
      <c r="V10" s="111">
        <f>V9</f>
        <v>0</v>
      </c>
      <c r="W10" s="113">
        <f>W9</f>
        <v>0</v>
      </c>
      <c r="X10" s="113">
        <f aca="true" t="shared" si="8" ref="X10:X41">$V10+$W10</f>
        <v>0</v>
      </c>
      <c r="Y10" s="44">
        <f aca="true" t="shared" si="9" ref="Y10:Y41">IF($I10=0,0,$X10/$I10)</f>
        <v>0</v>
      </c>
      <c r="Z10" s="81">
        <f aca="true" t="shared" si="10" ref="Z10:Z41">$J10+$N10</f>
        <v>12897622959</v>
      </c>
      <c r="AA10" s="82">
        <f aca="true" t="shared" si="11" ref="AA10:AA41">$K10+$O10</f>
        <v>2785608000</v>
      </c>
      <c r="AB10" s="82">
        <f aca="true" t="shared" si="12" ref="AB10:AB41">$Z10+$AA10</f>
        <v>15683230959</v>
      </c>
      <c r="AC10" s="44">
        <f aca="true" t="shared" si="13" ref="AC10:AC41">IF($F10=0,0,$AB10/$F10)</f>
        <v>0.48160800269840986</v>
      </c>
      <c r="AD10" s="81">
        <f>AD9</f>
        <v>5889722565</v>
      </c>
      <c r="AE10" s="82">
        <f>AE9</f>
        <v>1293829000</v>
      </c>
      <c r="AF10" s="82">
        <f aca="true" t="shared" si="14" ref="AF10:AF41">$AD10+$AE10</f>
        <v>7183551565</v>
      </c>
      <c r="AG10" s="44">
        <f aca="true" t="shared" si="15" ref="AG10:AG41">IF($AI10=0,0,$AK10/$AI10)</f>
        <v>0.45745816982344556</v>
      </c>
      <c r="AH10" s="44">
        <f aca="true" t="shared" si="16" ref="AH10:AH41">IF($AF10=0,0,(($P10/$AF10)-1))</f>
        <v>0.16363597384436668</v>
      </c>
      <c r="AI10" s="63">
        <f>AI9</f>
        <v>30442840908</v>
      </c>
      <c r="AJ10" s="63">
        <f>AJ9</f>
        <v>29414399345</v>
      </c>
      <c r="AK10" s="63">
        <f>AK9</f>
        <v>13926326286</v>
      </c>
      <c r="AL10" s="63"/>
    </row>
    <row r="11" spans="1:38" s="13" customFormat="1" ht="12.75">
      <c r="A11" s="29" t="s">
        <v>97</v>
      </c>
      <c r="B11" s="60" t="s">
        <v>258</v>
      </c>
      <c r="C11" s="39" t="s">
        <v>259</v>
      </c>
      <c r="D11" s="77">
        <v>72346341</v>
      </c>
      <c r="E11" s="78">
        <v>17733000</v>
      </c>
      <c r="F11" s="79">
        <f t="shared" si="0"/>
        <v>90079341</v>
      </c>
      <c r="G11" s="77">
        <v>72346341</v>
      </c>
      <c r="H11" s="78">
        <v>17733000</v>
      </c>
      <c r="I11" s="80">
        <f t="shared" si="1"/>
        <v>90079341</v>
      </c>
      <c r="J11" s="77">
        <v>10517231</v>
      </c>
      <c r="K11" s="78">
        <v>1248942</v>
      </c>
      <c r="L11" s="78">
        <f t="shared" si="2"/>
        <v>11766173</v>
      </c>
      <c r="M11" s="40">
        <f t="shared" si="3"/>
        <v>0.1306201052247929</v>
      </c>
      <c r="N11" s="105">
        <v>13603751</v>
      </c>
      <c r="O11" s="106">
        <v>1412572</v>
      </c>
      <c r="P11" s="107">
        <f t="shared" si="4"/>
        <v>15016323</v>
      </c>
      <c r="Q11" s="40">
        <f t="shared" si="5"/>
        <v>0.16670107522212002</v>
      </c>
      <c r="R11" s="105">
        <v>0</v>
      </c>
      <c r="S11" s="107">
        <v>0</v>
      </c>
      <c r="T11" s="107">
        <f t="shared" si="6"/>
        <v>0</v>
      </c>
      <c r="U11" s="40">
        <f t="shared" si="7"/>
        <v>0</v>
      </c>
      <c r="V11" s="105">
        <v>0</v>
      </c>
      <c r="W11" s="107">
        <v>0</v>
      </c>
      <c r="X11" s="107">
        <f t="shared" si="8"/>
        <v>0</v>
      </c>
      <c r="Y11" s="40">
        <f t="shared" si="9"/>
        <v>0</v>
      </c>
      <c r="Z11" s="77">
        <f t="shared" si="10"/>
        <v>24120982</v>
      </c>
      <c r="AA11" s="78">
        <f t="shared" si="11"/>
        <v>2661514</v>
      </c>
      <c r="AB11" s="78">
        <f t="shared" si="12"/>
        <v>26782496</v>
      </c>
      <c r="AC11" s="40">
        <f t="shared" si="13"/>
        <v>0.2973211804469129</v>
      </c>
      <c r="AD11" s="77">
        <v>10278589</v>
      </c>
      <c r="AE11" s="78">
        <v>6948177</v>
      </c>
      <c r="AF11" s="78">
        <f t="shared" si="14"/>
        <v>17226766</v>
      </c>
      <c r="AG11" s="40">
        <f t="shared" si="15"/>
        <v>0.4197466503718595</v>
      </c>
      <c r="AH11" s="40">
        <f t="shared" si="16"/>
        <v>-0.12831444973479067</v>
      </c>
      <c r="AI11" s="12">
        <v>82141506</v>
      </c>
      <c r="AJ11" s="12">
        <v>98448110</v>
      </c>
      <c r="AK11" s="12">
        <v>34478622</v>
      </c>
      <c r="AL11" s="12"/>
    </row>
    <row r="12" spans="1:38" s="13" customFormat="1" ht="12.75">
      <c r="A12" s="29" t="s">
        <v>97</v>
      </c>
      <c r="B12" s="60" t="s">
        <v>260</v>
      </c>
      <c r="C12" s="39" t="s">
        <v>261</v>
      </c>
      <c r="D12" s="77">
        <v>170309690</v>
      </c>
      <c r="E12" s="78">
        <v>33493250</v>
      </c>
      <c r="F12" s="79">
        <f t="shared" si="0"/>
        <v>203802940</v>
      </c>
      <c r="G12" s="77">
        <v>167162304</v>
      </c>
      <c r="H12" s="78">
        <v>54251511</v>
      </c>
      <c r="I12" s="80">
        <f t="shared" si="1"/>
        <v>221413815</v>
      </c>
      <c r="J12" s="77">
        <v>24130113</v>
      </c>
      <c r="K12" s="78">
        <v>4377250</v>
      </c>
      <c r="L12" s="78">
        <f t="shared" si="2"/>
        <v>28507363</v>
      </c>
      <c r="M12" s="40">
        <f t="shared" si="3"/>
        <v>0.1398770940203316</v>
      </c>
      <c r="N12" s="105">
        <v>32489049</v>
      </c>
      <c r="O12" s="106">
        <v>2570816</v>
      </c>
      <c r="P12" s="107">
        <f t="shared" si="4"/>
        <v>35059865</v>
      </c>
      <c r="Q12" s="40">
        <f t="shared" si="5"/>
        <v>0.1720282592586741</v>
      </c>
      <c r="R12" s="105">
        <v>0</v>
      </c>
      <c r="S12" s="107">
        <v>0</v>
      </c>
      <c r="T12" s="107">
        <f t="shared" si="6"/>
        <v>0</v>
      </c>
      <c r="U12" s="40">
        <f t="shared" si="7"/>
        <v>0</v>
      </c>
      <c r="V12" s="105">
        <v>0</v>
      </c>
      <c r="W12" s="107">
        <v>0</v>
      </c>
      <c r="X12" s="107">
        <f t="shared" si="8"/>
        <v>0</v>
      </c>
      <c r="Y12" s="40">
        <f t="shared" si="9"/>
        <v>0</v>
      </c>
      <c r="Z12" s="77">
        <f t="shared" si="10"/>
        <v>56619162</v>
      </c>
      <c r="AA12" s="78">
        <f t="shared" si="11"/>
        <v>6948066</v>
      </c>
      <c r="AB12" s="78">
        <f t="shared" si="12"/>
        <v>63567228</v>
      </c>
      <c r="AC12" s="40">
        <f t="shared" si="13"/>
        <v>0.3119053532790057</v>
      </c>
      <c r="AD12" s="77">
        <v>28904670</v>
      </c>
      <c r="AE12" s="78">
        <v>3905549</v>
      </c>
      <c r="AF12" s="78">
        <f t="shared" si="14"/>
        <v>32810219</v>
      </c>
      <c r="AG12" s="40">
        <f t="shared" si="15"/>
        <v>0.31907200341050646</v>
      </c>
      <c r="AH12" s="40">
        <f t="shared" si="16"/>
        <v>0.06856540640585185</v>
      </c>
      <c r="AI12" s="12">
        <v>181378339</v>
      </c>
      <c r="AJ12" s="12">
        <v>212636704</v>
      </c>
      <c r="AK12" s="12">
        <v>57872750</v>
      </c>
      <c r="AL12" s="12"/>
    </row>
    <row r="13" spans="1:38" s="13" customFormat="1" ht="12.75">
      <c r="A13" s="29" t="s">
        <v>97</v>
      </c>
      <c r="B13" s="60" t="s">
        <v>262</v>
      </c>
      <c r="C13" s="39" t="s">
        <v>263</v>
      </c>
      <c r="D13" s="77">
        <v>134255885</v>
      </c>
      <c r="E13" s="78">
        <v>55527384</v>
      </c>
      <c r="F13" s="79">
        <f t="shared" si="0"/>
        <v>189783269</v>
      </c>
      <c r="G13" s="77">
        <v>134255885</v>
      </c>
      <c r="H13" s="78">
        <v>55527384</v>
      </c>
      <c r="I13" s="80">
        <f t="shared" si="1"/>
        <v>189783269</v>
      </c>
      <c r="J13" s="77">
        <v>20734518</v>
      </c>
      <c r="K13" s="78">
        <v>8937404</v>
      </c>
      <c r="L13" s="78">
        <f t="shared" si="2"/>
        <v>29671922</v>
      </c>
      <c r="M13" s="40">
        <f t="shared" si="3"/>
        <v>0.15634635316562073</v>
      </c>
      <c r="N13" s="105">
        <v>15482504</v>
      </c>
      <c r="O13" s="106">
        <v>15111777</v>
      </c>
      <c r="P13" s="107">
        <f t="shared" si="4"/>
        <v>30594281</v>
      </c>
      <c r="Q13" s="40">
        <f t="shared" si="5"/>
        <v>0.16120641804309946</v>
      </c>
      <c r="R13" s="105">
        <v>0</v>
      </c>
      <c r="S13" s="107">
        <v>0</v>
      </c>
      <c r="T13" s="107">
        <f t="shared" si="6"/>
        <v>0</v>
      </c>
      <c r="U13" s="40">
        <f t="shared" si="7"/>
        <v>0</v>
      </c>
      <c r="V13" s="105">
        <v>0</v>
      </c>
      <c r="W13" s="107">
        <v>0</v>
      </c>
      <c r="X13" s="107">
        <f t="shared" si="8"/>
        <v>0</v>
      </c>
      <c r="Y13" s="40">
        <f t="shared" si="9"/>
        <v>0</v>
      </c>
      <c r="Z13" s="77">
        <f t="shared" si="10"/>
        <v>36217022</v>
      </c>
      <c r="AA13" s="78">
        <f t="shared" si="11"/>
        <v>24049181</v>
      </c>
      <c r="AB13" s="78">
        <f t="shared" si="12"/>
        <v>60266203</v>
      </c>
      <c r="AC13" s="40">
        <f t="shared" si="13"/>
        <v>0.3175527712087202</v>
      </c>
      <c r="AD13" s="77">
        <v>21727572</v>
      </c>
      <c r="AE13" s="78">
        <v>13531005</v>
      </c>
      <c r="AF13" s="78">
        <f t="shared" si="14"/>
        <v>35258577</v>
      </c>
      <c r="AG13" s="40">
        <f t="shared" si="15"/>
        <v>0.4127735981524705</v>
      </c>
      <c r="AH13" s="40">
        <f t="shared" si="16"/>
        <v>-0.1322882656325013</v>
      </c>
      <c r="AI13" s="12">
        <v>143161557</v>
      </c>
      <c r="AJ13" s="12">
        <v>101592163</v>
      </c>
      <c r="AK13" s="12">
        <v>59093311</v>
      </c>
      <c r="AL13" s="12"/>
    </row>
    <row r="14" spans="1:38" s="13" customFormat="1" ht="12.75">
      <c r="A14" s="29" t="s">
        <v>97</v>
      </c>
      <c r="B14" s="60" t="s">
        <v>264</v>
      </c>
      <c r="C14" s="39" t="s">
        <v>265</v>
      </c>
      <c r="D14" s="77">
        <v>117490692</v>
      </c>
      <c r="E14" s="78">
        <v>31033200</v>
      </c>
      <c r="F14" s="79">
        <f t="shared" si="0"/>
        <v>148523892</v>
      </c>
      <c r="G14" s="77">
        <v>117490692</v>
      </c>
      <c r="H14" s="78">
        <v>31033200</v>
      </c>
      <c r="I14" s="80">
        <f t="shared" si="1"/>
        <v>148523892</v>
      </c>
      <c r="J14" s="77">
        <v>22827522</v>
      </c>
      <c r="K14" s="78">
        <v>3283768</v>
      </c>
      <c r="L14" s="78">
        <f t="shared" si="2"/>
        <v>26111290</v>
      </c>
      <c r="M14" s="40">
        <f t="shared" si="3"/>
        <v>0.17580531757139786</v>
      </c>
      <c r="N14" s="105">
        <v>30673998</v>
      </c>
      <c r="O14" s="106">
        <v>4142690</v>
      </c>
      <c r="P14" s="107">
        <f t="shared" si="4"/>
        <v>34816688</v>
      </c>
      <c r="Q14" s="40">
        <f t="shared" si="5"/>
        <v>0.23441809618078147</v>
      </c>
      <c r="R14" s="105">
        <v>0</v>
      </c>
      <c r="S14" s="107">
        <v>0</v>
      </c>
      <c r="T14" s="107">
        <f t="shared" si="6"/>
        <v>0</v>
      </c>
      <c r="U14" s="40">
        <f t="shared" si="7"/>
        <v>0</v>
      </c>
      <c r="V14" s="105">
        <v>0</v>
      </c>
      <c r="W14" s="107">
        <v>0</v>
      </c>
      <c r="X14" s="107">
        <f t="shared" si="8"/>
        <v>0</v>
      </c>
      <c r="Y14" s="40">
        <f t="shared" si="9"/>
        <v>0</v>
      </c>
      <c r="Z14" s="77">
        <f t="shared" si="10"/>
        <v>53501520</v>
      </c>
      <c r="AA14" s="78">
        <f t="shared" si="11"/>
        <v>7426458</v>
      </c>
      <c r="AB14" s="78">
        <f t="shared" si="12"/>
        <v>60927978</v>
      </c>
      <c r="AC14" s="40">
        <f t="shared" si="13"/>
        <v>0.41022341375217936</v>
      </c>
      <c r="AD14" s="77">
        <v>17196406</v>
      </c>
      <c r="AE14" s="78">
        <v>5206760</v>
      </c>
      <c r="AF14" s="78">
        <f t="shared" si="14"/>
        <v>22403166</v>
      </c>
      <c r="AG14" s="40">
        <f t="shared" si="15"/>
        <v>0.3408443496582862</v>
      </c>
      <c r="AH14" s="40">
        <f t="shared" si="16"/>
        <v>0.554096773643511</v>
      </c>
      <c r="AI14" s="12">
        <v>141078733</v>
      </c>
      <c r="AJ14" s="12">
        <v>154963037</v>
      </c>
      <c r="AK14" s="12">
        <v>48085889</v>
      </c>
      <c r="AL14" s="12"/>
    </row>
    <row r="15" spans="1:38" s="13" customFormat="1" ht="12.75">
      <c r="A15" s="29" t="s">
        <v>97</v>
      </c>
      <c r="B15" s="60" t="s">
        <v>266</v>
      </c>
      <c r="C15" s="39" t="s">
        <v>267</v>
      </c>
      <c r="D15" s="77">
        <v>44760474</v>
      </c>
      <c r="E15" s="78">
        <v>16538000</v>
      </c>
      <c r="F15" s="79">
        <f t="shared" si="0"/>
        <v>61298474</v>
      </c>
      <c r="G15" s="77">
        <v>44760474</v>
      </c>
      <c r="H15" s="78">
        <v>16538000</v>
      </c>
      <c r="I15" s="80">
        <f t="shared" si="1"/>
        <v>61298474</v>
      </c>
      <c r="J15" s="77">
        <v>7299317</v>
      </c>
      <c r="K15" s="78">
        <v>1896495</v>
      </c>
      <c r="L15" s="78">
        <f t="shared" si="2"/>
        <v>9195812</v>
      </c>
      <c r="M15" s="40">
        <f t="shared" si="3"/>
        <v>0.15001698084686416</v>
      </c>
      <c r="N15" s="105">
        <v>8074609</v>
      </c>
      <c r="O15" s="106">
        <v>3787455</v>
      </c>
      <c r="P15" s="107">
        <f t="shared" si="4"/>
        <v>11862064</v>
      </c>
      <c r="Q15" s="40">
        <f t="shared" si="5"/>
        <v>0.1935132023025565</v>
      </c>
      <c r="R15" s="105">
        <v>0</v>
      </c>
      <c r="S15" s="107">
        <v>0</v>
      </c>
      <c r="T15" s="107">
        <f t="shared" si="6"/>
        <v>0</v>
      </c>
      <c r="U15" s="40">
        <f t="shared" si="7"/>
        <v>0</v>
      </c>
      <c r="V15" s="105">
        <v>0</v>
      </c>
      <c r="W15" s="107">
        <v>0</v>
      </c>
      <c r="X15" s="107">
        <f t="shared" si="8"/>
        <v>0</v>
      </c>
      <c r="Y15" s="40">
        <f t="shared" si="9"/>
        <v>0</v>
      </c>
      <c r="Z15" s="77">
        <f t="shared" si="10"/>
        <v>15373926</v>
      </c>
      <c r="AA15" s="78">
        <f t="shared" si="11"/>
        <v>5683950</v>
      </c>
      <c r="AB15" s="78">
        <f t="shared" si="12"/>
        <v>21057876</v>
      </c>
      <c r="AC15" s="40">
        <f t="shared" si="13"/>
        <v>0.34353018314942063</v>
      </c>
      <c r="AD15" s="77">
        <v>6513222</v>
      </c>
      <c r="AE15" s="78">
        <v>3078980</v>
      </c>
      <c r="AF15" s="78">
        <f t="shared" si="14"/>
        <v>9592202</v>
      </c>
      <c r="AG15" s="40">
        <f t="shared" si="15"/>
        <v>0.3572210695901607</v>
      </c>
      <c r="AH15" s="40">
        <f t="shared" si="16"/>
        <v>0.23663617592707076</v>
      </c>
      <c r="AI15" s="12">
        <v>50898000</v>
      </c>
      <c r="AJ15" s="12">
        <v>57811000</v>
      </c>
      <c r="AK15" s="12">
        <v>18181838</v>
      </c>
      <c r="AL15" s="12"/>
    </row>
    <row r="16" spans="1:38" s="13" customFormat="1" ht="12.75">
      <c r="A16" s="29" t="s">
        <v>97</v>
      </c>
      <c r="B16" s="60" t="s">
        <v>268</v>
      </c>
      <c r="C16" s="39" t="s">
        <v>269</v>
      </c>
      <c r="D16" s="77">
        <v>705029627</v>
      </c>
      <c r="E16" s="78">
        <v>101031000</v>
      </c>
      <c r="F16" s="79">
        <f t="shared" si="0"/>
        <v>806060627</v>
      </c>
      <c r="G16" s="77">
        <v>705029627</v>
      </c>
      <c r="H16" s="78">
        <v>101031000</v>
      </c>
      <c r="I16" s="80">
        <f t="shared" si="1"/>
        <v>806060627</v>
      </c>
      <c r="J16" s="77">
        <v>123138937</v>
      </c>
      <c r="K16" s="78">
        <v>17860627</v>
      </c>
      <c r="L16" s="78">
        <f t="shared" si="2"/>
        <v>140999564</v>
      </c>
      <c r="M16" s="40">
        <f t="shared" si="3"/>
        <v>0.17492426658373428</v>
      </c>
      <c r="N16" s="105">
        <v>93328258</v>
      </c>
      <c r="O16" s="106">
        <v>33351230</v>
      </c>
      <c r="P16" s="107">
        <f t="shared" si="4"/>
        <v>126679488</v>
      </c>
      <c r="Q16" s="40">
        <f t="shared" si="5"/>
        <v>0.15715875922568787</v>
      </c>
      <c r="R16" s="105">
        <v>0</v>
      </c>
      <c r="S16" s="107">
        <v>0</v>
      </c>
      <c r="T16" s="107">
        <f t="shared" si="6"/>
        <v>0</v>
      </c>
      <c r="U16" s="40">
        <f t="shared" si="7"/>
        <v>0</v>
      </c>
      <c r="V16" s="105">
        <v>0</v>
      </c>
      <c r="W16" s="107">
        <v>0</v>
      </c>
      <c r="X16" s="107">
        <f t="shared" si="8"/>
        <v>0</v>
      </c>
      <c r="Y16" s="40">
        <f t="shared" si="9"/>
        <v>0</v>
      </c>
      <c r="Z16" s="77">
        <f t="shared" si="10"/>
        <v>216467195</v>
      </c>
      <c r="AA16" s="78">
        <f t="shared" si="11"/>
        <v>51211857</v>
      </c>
      <c r="AB16" s="78">
        <f t="shared" si="12"/>
        <v>267679052</v>
      </c>
      <c r="AC16" s="40">
        <f t="shared" si="13"/>
        <v>0.33208302580942217</v>
      </c>
      <c r="AD16" s="77">
        <v>134989415</v>
      </c>
      <c r="AE16" s="78">
        <v>15002223</v>
      </c>
      <c r="AF16" s="78">
        <f t="shared" si="14"/>
        <v>149991638</v>
      </c>
      <c r="AG16" s="40">
        <f t="shared" si="15"/>
        <v>0.36345793915579006</v>
      </c>
      <c r="AH16" s="40">
        <f t="shared" si="16"/>
        <v>-0.15542299764737555</v>
      </c>
      <c r="AI16" s="12">
        <v>732525347</v>
      </c>
      <c r="AJ16" s="12">
        <v>722142103</v>
      </c>
      <c r="AK16" s="12">
        <v>266242153</v>
      </c>
      <c r="AL16" s="12"/>
    </row>
    <row r="17" spans="1:38" s="13" customFormat="1" ht="12.75">
      <c r="A17" s="29" t="s">
        <v>116</v>
      </c>
      <c r="B17" s="60" t="s">
        <v>270</v>
      </c>
      <c r="C17" s="39" t="s">
        <v>271</v>
      </c>
      <c r="D17" s="77">
        <v>726386669</v>
      </c>
      <c r="E17" s="78">
        <v>336966128</v>
      </c>
      <c r="F17" s="79">
        <f t="shared" si="0"/>
        <v>1063352797</v>
      </c>
      <c r="G17" s="77">
        <v>726386669</v>
      </c>
      <c r="H17" s="78">
        <v>336966128</v>
      </c>
      <c r="I17" s="80">
        <f t="shared" si="1"/>
        <v>1063352797</v>
      </c>
      <c r="J17" s="77">
        <v>166108126</v>
      </c>
      <c r="K17" s="78">
        <v>73013011</v>
      </c>
      <c r="L17" s="78">
        <f t="shared" si="2"/>
        <v>239121137</v>
      </c>
      <c r="M17" s="40">
        <f t="shared" si="3"/>
        <v>0.22487469603185706</v>
      </c>
      <c r="N17" s="105">
        <v>158019016</v>
      </c>
      <c r="O17" s="106">
        <v>105215027</v>
      </c>
      <c r="P17" s="107">
        <f t="shared" si="4"/>
        <v>263234043</v>
      </c>
      <c r="Q17" s="40">
        <f t="shared" si="5"/>
        <v>0.24755099506264805</v>
      </c>
      <c r="R17" s="105">
        <v>0</v>
      </c>
      <c r="S17" s="107">
        <v>0</v>
      </c>
      <c r="T17" s="107">
        <f t="shared" si="6"/>
        <v>0</v>
      </c>
      <c r="U17" s="40">
        <f t="shared" si="7"/>
        <v>0</v>
      </c>
      <c r="V17" s="105">
        <v>0</v>
      </c>
      <c r="W17" s="107">
        <v>0</v>
      </c>
      <c r="X17" s="107">
        <f t="shared" si="8"/>
        <v>0</v>
      </c>
      <c r="Y17" s="40">
        <f t="shared" si="9"/>
        <v>0</v>
      </c>
      <c r="Z17" s="77">
        <f t="shared" si="10"/>
        <v>324127142</v>
      </c>
      <c r="AA17" s="78">
        <f t="shared" si="11"/>
        <v>178228038</v>
      </c>
      <c r="AB17" s="78">
        <f t="shared" si="12"/>
        <v>502355180</v>
      </c>
      <c r="AC17" s="40">
        <f t="shared" si="13"/>
        <v>0.4724256910945051</v>
      </c>
      <c r="AD17" s="77">
        <v>152784649</v>
      </c>
      <c r="AE17" s="78">
        <v>81617253</v>
      </c>
      <c r="AF17" s="78">
        <f t="shared" si="14"/>
        <v>234401902</v>
      </c>
      <c r="AG17" s="40">
        <f t="shared" si="15"/>
        <v>0.4177163330645739</v>
      </c>
      <c r="AH17" s="40">
        <f t="shared" si="16"/>
        <v>0.12300301641750333</v>
      </c>
      <c r="AI17" s="12">
        <v>1001647843</v>
      </c>
      <c r="AJ17" s="12">
        <v>1069853177</v>
      </c>
      <c r="AK17" s="12">
        <v>418404664</v>
      </c>
      <c r="AL17" s="12"/>
    </row>
    <row r="18" spans="1:38" s="57" customFormat="1" ht="12.75">
      <c r="A18" s="61"/>
      <c r="B18" s="62" t="s">
        <v>272</v>
      </c>
      <c r="C18" s="32"/>
      <c r="D18" s="81">
        <f>SUM(D11:D17)</f>
        <v>1970579378</v>
      </c>
      <c r="E18" s="82">
        <f>SUM(E11:E17)</f>
        <v>592321962</v>
      </c>
      <c r="F18" s="90">
        <f t="shared" si="0"/>
        <v>2562901340</v>
      </c>
      <c r="G18" s="81">
        <f>SUM(G11:G17)</f>
        <v>1967431992</v>
      </c>
      <c r="H18" s="82">
        <f>SUM(H11:H17)</f>
        <v>613080223</v>
      </c>
      <c r="I18" s="83">
        <f t="shared" si="1"/>
        <v>2580512215</v>
      </c>
      <c r="J18" s="81">
        <f>SUM(J11:J17)</f>
        <v>374755764</v>
      </c>
      <c r="K18" s="82">
        <f>SUM(K11:K17)</f>
        <v>110617497</v>
      </c>
      <c r="L18" s="82">
        <f t="shared" si="2"/>
        <v>485373261</v>
      </c>
      <c r="M18" s="44">
        <f t="shared" si="3"/>
        <v>0.18938429405167817</v>
      </c>
      <c r="N18" s="111">
        <f>SUM(N11:N17)</f>
        <v>351671185</v>
      </c>
      <c r="O18" s="112">
        <f>SUM(O11:O17)</f>
        <v>165591567</v>
      </c>
      <c r="P18" s="113">
        <f t="shared" si="4"/>
        <v>517262752</v>
      </c>
      <c r="Q18" s="44">
        <f t="shared" si="5"/>
        <v>0.2018270246797717</v>
      </c>
      <c r="R18" s="111">
        <f>SUM(R11:R17)</f>
        <v>0</v>
      </c>
      <c r="S18" s="113">
        <f>SUM(S11:S17)</f>
        <v>0</v>
      </c>
      <c r="T18" s="113">
        <f t="shared" si="6"/>
        <v>0</v>
      </c>
      <c r="U18" s="44">
        <f t="shared" si="7"/>
        <v>0</v>
      </c>
      <c r="V18" s="111">
        <f>SUM(V11:V17)</f>
        <v>0</v>
      </c>
      <c r="W18" s="113">
        <f>SUM(W11:W17)</f>
        <v>0</v>
      </c>
      <c r="X18" s="113">
        <f t="shared" si="8"/>
        <v>0</v>
      </c>
      <c r="Y18" s="44">
        <f t="shared" si="9"/>
        <v>0</v>
      </c>
      <c r="Z18" s="81">
        <f t="shared" si="10"/>
        <v>726426949</v>
      </c>
      <c r="AA18" s="82">
        <f t="shared" si="11"/>
        <v>276209064</v>
      </c>
      <c r="AB18" s="82">
        <f t="shared" si="12"/>
        <v>1002636013</v>
      </c>
      <c r="AC18" s="44">
        <f t="shared" si="13"/>
        <v>0.3912113187314499</v>
      </c>
      <c r="AD18" s="81">
        <f>SUM(AD11:AD17)</f>
        <v>372394523</v>
      </c>
      <c r="AE18" s="82">
        <f>SUM(AE11:AE17)</f>
        <v>129289947</v>
      </c>
      <c r="AF18" s="82">
        <f t="shared" si="14"/>
        <v>501684470</v>
      </c>
      <c r="AG18" s="44">
        <f t="shared" si="15"/>
        <v>0.38680860348958146</v>
      </c>
      <c r="AH18" s="44">
        <f t="shared" si="16"/>
        <v>0.03105195183737708</v>
      </c>
      <c r="AI18" s="63">
        <f>SUM(AI11:AI17)</f>
        <v>2332831325</v>
      </c>
      <c r="AJ18" s="63">
        <f>SUM(AJ11:AJ17)</f>
        <v>2417446294</v>
      </c>
      <c r="AK18" s="63">
        <f>SUM(AK11:AK17)</f>
        <v>902359227</v>
      </c>
      <c r="AL18" s="63"/>
    </row>
    <row r="19" spans="1:38" s="13" customFormat="1" ht="12.75">
      <c r="A19" s="29" t="s">
        <v>97</v>
      </c>
      <c r="B19" s="60" t="s">
        <v>273</v>
      </c>
      <c r="C19" s="39" t="s">
        <v>274</v>
      </c>
      <c r="D19" s="77">
        <v>105279000</v>
      </c>
      <c r="E19" s="78">
        <v>32700000</v>
      </c>
      <c r="F19" s="79">
        <f t="shared" si="0"/>
        <v>137979000</v>
      </c>
      <c r="G19" s="77">
        <v>105279000</v>
      </c>
      <c r="H19" s="78">
        <v>32700000</v>
      </c>
      <c r="I19" s="80">
        <f t="shared" si="1"/>
        <v>137979000</v>
      </c>
      <c r="J19" s="77">
        <v>23616253</v>
      </c>
      <c r="K19" s="78">
        <v>13541617</v>
      </c>
      <c r="L19" s="78">
        <f t="shared" si="2"/>
        <v>37157870</v>
      </c>
      <c r="M19" s="40">
        <f t="shared" si="3"/>
        <v>0.26930090810920504</v>
      </c>
      <c r="N19" s="105">
        <v>26615000</v>
      </c>
      <c r="O19" s="106">
        <v>5174344</v>
      </c>
      <c r="P19" s="107">
        <f t="shared" si="4"/>
        <v>31789344</v>
      </c>
      <c r="Q19" s="40">
        <f t="shared" si="5"/>
        <v>0.23039262496466853</v>
      </c>
      <c r="R19" s="105">
        <v>0</v>
      </c>
      <c r="S19" s="107">
        <v>0</v>
      </c>
      <c r="T19" s="107">
        <f t="shared" si="6"/>
        <v>0</v>
      </c>
      <c r="U19" s="40">
        <f t="shared" si="7"/>
        <v>0</v>
      </c>
      <c r="V19" s="105">
        <v>0</v>
      </c>
      <c r="W19" s="107">
        <v>0</v>
      </c>
      <c r="X19" s="107">
        <f t="shared" si="8"/>
        <v>0</v>
      </c>
      <c r="Y19" s="40">
        <f t="shared" si="9"/>
        <v>0</v>
      </c>
      <c r="Z19" s="77">
        <f t="shared" si="10"/>
        <v>50231253</v>
      </c>
      <c r="AA19" s="78">
        <f t="shared" si="11"/>
        <v>18715961</v>
      </c>
      <c r="AB19" s="78">
        <f t="shared" si="12"/>
        <v>68947214</v>
      </c>
      <c r="AC19" s="40">
        <f t="shared" si="13"/>
        <v>0.49969353307387354</v>
      </c>
      <c r="AD19" s="77">
        <v>23019957</v>
      </c>
      <c r="AE19" s="78">
        <v>4012878</v>
      </c>
      <c r="AF19" s="78">
        <f t="shared" si="14"/>
        <v>27032835</v>
      </c>
      <c r="AG19" s="40">
        <f t="shared" si="15"/>
        <v>0.3501311271922248</v>
      </c>
      <c r="AH19" s="40">
        <f t="shared" si="16"/>
        <v>0.17595302157542858</v>
      </c>
      <c r="AI19" s="12">
        <v>156291000</v>
      </c>
      <c r="AJ19" s="12">
        <v>145086000</v>
      </c>
      <c r="AK19" s="12">
        <v>54722344</v>
      </c>
      <c r="AL19" s="12"/>
    </row>
    <row r="20" spans="1:38" s="13" customFormat="1" ht="12.75">
      <c r="A20" s="29" t="s">
        <v>97</v>
      </c>
      <c r="B20" s="60" t="s">
        <v>275</v>
      </c>
      <c r="C20" s="39" t="s">
        <v>276</v>
      </c>
      <c r="D20" s="77">
        <v>259285019</v>
      </c>
      <c r="E20" s="78">
        <v>23015000</v>
      </c>
      <c r="F20" s="80">
        <f t="shared" si="0"/>
        <v>282300019</v>
      </c>
      <c r="G20" s="77">
        <v>259285019</v>
      </c>
      <c r="H20" s="78">
        <v>23015000</v>
      </c>
      <c r="I20" s="80">
        <f t="shared" si="1"/>
        <v>282300019</v>
      </c>
      <c r="J20" s="77">
        <v>59643202</v>
      </c>
      <c r="K20" s="78">
        <v>8565743</v>
      </c>
      <c r="L20" s="78">
        <f t="shared" si="2"/>
        <v>68208945</v>
      </c>
      <c r="M20" s="40">
        <f t="shared" si="3"/>
        <v>0.24161863410997503</v>
      </c>
      <c r="N20" s="105">
        <v>60980290</v>
      </c>
      <c r="O20" s="106">
        <v>17623276</v>
      </c>
      <c r="P20" s="107">
        <f t="shared" si="4"/>
        <v>78603566</v>
      </c>
      <c r="Q20" s="40">
        <f t="shared" si="5"/>
        <v>0.2784398183125875</v>
      </c>
      <c r="R20" s="105">
        <v>0</v>
      </c>
      <c r="S20" s="107">
        <v>0</v>
      </c>
      <c r="T20" s="107">
        <f t="shared" si="6"/>
        <v>0</v>
      </c>
      <c r="U20" s="40">
        <f t="shared" si="7"/>
        <v>0</v>
      </c>
      <c r="V20" s="105">
        <v>0</v>
      </c>
      <c r="W20" s="107">
        <v>0</v>
      </c>
      <c r="X20" s="107">
        <f t="shared" si="8"/>
        <v>0</v>
      </c>
      <c r="Y20" s="40">
        <f t="shared" si="9"/>
        <v>0</v>
      </c>
      <c r="Z20" s="77">
        <f t="shared" si="10"/>
        <v>120623492</v>
      </c>
      <c r="AA20" s="78">
        <f t="shared" si="11"/>
        <v>26189019</v>
      </c>
      <c r="AB20" s="78">
        <f t="shared" si="12"/>
        <v>146812511</v>
      </c>
      <c r="AC20" s="40">
        <f t="shared" si="13"/>
        <v>0.5200584524225625</v>
      </c>
      <c r="AD20" s="77">
        <v>49670361</v>
      </c>
      <c r="AE20" s="78">
        <v>8340229</v>
      </c>
      <c r="AF20" s="78">
        <f t="shared" si="14"/>
        <v>58010590</v>
      </c>
      <c r="AG20" s="40">
        <f t="shared" si="15"/>
        <v>0.3903071974617384</v>
      </c>
      <c r="AH20" s="40">
        <f t="shared" si="16"/>
        <v>0.3549864947072594</v>
      </c>
      <c r="AI20" s="12">
        <v>289638233</v>
      </c>
      <c r="AJ20" s="12">
        <v>305162903</v>
      </c>
      <c r="AK20" s="12">
        <v>113047887</v>
      </c>
      <c r="AL20" s="12"/>
    </row>
    <row r="21" spans="1:38" s="13" customFormat="1" ht="12.75">
      <c r="A21" s="29" t="s">
        <v>97</v>
      </c>
      <c r="B21" s="60" t="s">
        <v>277</v>
      </c>
      <c r="C21" s="39" t="s">
        <v>278</v>
      </c>
      <c r="D21" s="77">
        <v>118874200</v>
      </c>
      <c r="E21" s="78">
        <v>17641000</v>
      </c>
      <c r="F21" s="79">
        <f t="shared" si="0"/>
        <v>136515200</v>
      </c>
      <c r="G21" s="77">
        <v>118874200</v>
      </c>
      <c r="H21" s="78">
        <v>17641000</v>
      </c>
      <c r="I21" s="80">
        <f t="shared" si="1"/>
        <v>136515200</v>
      </c>
      <c r="J21" s="77">
        <v>21797686</v>
      </c>
      <c r="K21" s="78">
        <v>2974367</v>
      </c>
      <c r="L21" s="78">
        <f t="shared" si="2"/>
        <v>24772053</v>
      </c>
      <c r="M21" s="40">
        <f t="shared" si="3"/>
        <v>0.18146003521952134</v>
      </c>
      <c r="N21" s="105">
        <v>23006829</v>
      </c>
      <c r="O21" s="106">
        <v>2899976</v>
      </c>
      <c r="P21" s="107">
        <f t="shared" si="4"/>
        <v>25906805</v>
      </c>
      <c r="Q21" s="40">
        <f t="shared" si="5"/>
        <v>0.18977231106865755</v>
      </c>
      <c r="R21" s="105">
        <v>0</v>
      </c>
      <c r="S21" s="107">
        <v>0</v>
      </c>
      <c r="T21" s="107">
        <f t="shared" si="6"/>
        <v>0</v>
      </c>
      <c r="U21" s="40">
        <f t="shared" si="7"/>
        <v>0</v>
      </c>
      <c r="V21" s="105">
        <v>0</v>
      </c>
      <c r="W21" s="107">
        <v>0</v>
      </c>
      <c r="X21" s="107">
        <f t="shared" si="8"/>
        <v>0</v>
      </c>
      <c r="Y21" s="40">
        <f t="shared" si="9"/>
        <v>0</v>
      </c>
      <c r="Z21" s="77">
        <f t="shared" si="10"/>
        <v>44804515</v>
      </c>
      <c r="AA21" s="78">
        <f t="shared" si="11"/>
        <v>5874343</v>
      </c>
      <c r="AB21" s="78">
        <f t="shared" si="12"/>
        <v>50678858</v>
      </c>
      <c r="AC21" s="40">
        <f t="shared" si="13"/>
        <v>0.3712323462881789</v>
      </c>
      <c r="AD21" s="77">
        <v>23486830</v>
      </c>
      <c r="AE21" s="78">
        <v>3959126</v>
      </c>
      <c r="AF21" s="78">
        <f t="shared" si="14"/>
        <v>27445956</v>
      </c>
      <c r="AG21" s="40">
        <f t="shared" si="15"/>
        <v>0.4015196510206474</v>
      </c>
      <c r="AH21" s="40">
        <f t="shared" si="16"/>
        <v>-0.05607933642391616</v>
      </c>
      <c r="AI21" s="12">
        <v>119434000</v>
      </c>
      <c r="AJ21" s="12">
        <v>122006744</v>
      </c>
      <c r="AK21" s="12">
        <v>47955098</v>
      </c>
      <c r="AL21" s="12"/>
    </row>
    <row r="22" spans="1:38" s="13" customFormat="1" ht="12.75">
      <c r="A22" s="29" t="s">
        <v>97</v>
      </c>
      <c r="B22" s="60" t="s">
        <v>279</v>
      </c>
      <c r="C22" s="39" t="s">
        <v>280</v>
      </c>
      <c r="D22" s="77">
        <v>40967325</v>
      </c>
      <c r="E22" s="78">
        <v>15256000</v>
      </c>
      <c r="F22" s="79">
        <f t="shared" si="0"/>
        <v>56223325</v>
      </c>
      <c r="G22" s="77">
        <v>40967325</v>
      </c>
      <c r="H22" s="78">
        <v>15256000</v>
      </c>
      <c r="I22" s="80">
        <f t="shared" si="1"/>
        <v>56223325</v>
      </c>
      <c r="J22" s="77">
        <v>19219109</v>
      </c>
      <c r="K22" s="78">
        <v>10490138</v>
      </c>
      <c r="L22" s="78">
        <f t="shared" si="2"/>
        <v>29709247</v>
      </c>
      <c r="M22" s="40">
        <f t="shared" si="3"/>
        <v>0.5284149772358714</v>
      </c>
      <c r="N22" s="105">
        <v>14721493</v>
      </c>
      <c r="O22" s="106">
        <v>5636014</v>
      </c>
      <c r="P22" s="107">
        <f t="shared" si="4"/>
        <v>20357507</v>
      </c>
      <c r="Q22" s="40">
        <f t="shared" si="5"/>
        <v>0.36208294333357194</v>
      </c>
      <c r="R22" s="105">
        <v>0</v>
      </c>
      <c r="S22" s="107">
        <v>0</v>
      </c>
      <c r="T22" s="107">
        <f t="shared" si="6"/>
        <v>0</v>
      </c>
      <c r="U22" s="40">
        <f t="shared" si="7"/>
        <v>0</v>
      </c>
      <c r="V22" s="105">
        <v>0</v>
      </c>
      <c r="W22" s="107">
        <v>0</v>
      </c>
      <c r="X22" s="107">
        <f t="shared" si="8"/>
        <v>0</v>
      </c>
      <c r="Y22" s="40">
        <f t="shared" si="9"/>
        <v>0</v>
      </c>
      <c r="Z22" s="77">
        <f t="shared" si="10"/>
        <v>33940602</v>
      </c>
      <c r="AA22" s="78">
        <f t="shared" si="11"/>
        <v>16126152</v>
      </c>
      <c r="AB22" s="78">
        <f t="shared" si="12"/>
        <v>50066754</v>
      </c>
      <c r="AC22" s="40">
        <f t="shared" si="13"/>
        <v>0.8904979205694433</v>
      </c>
      <c r="AD22" s="77">
        <v>16174648</v>
      </c>
      <c r="AE22" s="78">
        <v>8234057</v>
      </c>
      <c r="AF22" s="78">
        <f t="shared" si="14"/>
        <v>24408705</v>
      </c>
      <c r="AG22" s="40">
        <f t="shared" si="15"/>
        <v>0.757675408898002</v>
      </c>
      <c r="AH22" s="40">
        <f t="shared" si="16"/>
        <v>-0.1659734918341632</v>
      </c>
      <c r="AI22" s="12">
        <v>62913000</v>
      </c>
      <c r="AJ22" s="12">
        <v>73143000</v>
      </c>
      <c r="AK22" s="12">
        <v>47667633</v>
      </c>
      <c r="AL22" s="12"/>
    </row>
    <row r="23" spans="1:38" s="13" customFormat="1" ht="12.75">
      <c r="A23" s="29" t="s">
        <v>97</v>
      </c>
      <c r="B23" s="60" t="s">
        <v>77</v>
      </c>
      <c r="C23" s="39" t="s">
        <v>78</v>
      </c>
      <c r="D23" s="77">
        <v>3500013735</v>
      </c>
      <c r="E23" s="78">
        <v>597754000</v>
      </c>
      <c r="F23" s="79">
        <f t="shared" si="0"/>
        <v>4097767735</v>
      </c>
      <c r="G23" s="77">
        <v>3500013735</v>
      </c>
      <c r="H23" s="78">
        <v>597754000</v>
      </c>
      <c r="I23" s="80">
        <f t="shared" si="1"/>
        <v>4097767735</v>
      </c>
      <c r="J23" s="77">
        <v>886833013</v>
      </c>
      <c r="K23" s="78">
        <v>46978403</v>
      </c>
      <c r="L23" s="78">
        <f t="shared" si="2"/>
        <v>933811416</v>
      </c>
      <c r="M23" s="40">
        <f t="shared" si="3"/>
        <v>0.22788295393711475</v>
      </c>
      <c r="N23" s="105">
        <v>1006555057</v>
      </c>
      <c r="O23" s="106">
        <v>119388746</v>
      </c>
      <c r="P23" s="107">
        <f t="shared" si="4"/>
        <v>1125943803</v>
      </c>
      <c r="Q23" s="40">
        <f t="shared" si="5"/>
        <v>0.2747700396445237</v>
      </c>
      <c r="R23" s="105">
        <v>0</v>
      </c>
      <c r="S23" s="107">
        <v>0</v>
      </c>
      <c r="T23" s="107">
        <f t="shared" si="6"/>
        <v>0</v>
      </c>
      <c r="U23" s="40">
        <f t="shared" si="7"/>
        <v>0</v>
      </c>
      <c r="V23" s="105">
        <v>0</v>
      </c>
      <c r="W23" s="107">
        <v>0</v>
      </c>
      <c r="X23" s="107">
        <f t="shared" si="8"/>
        <v>0</v>
      </c>
      <c r="Y23" s="40">
        <f t="shared" si="9"/>
        <v>0</v>
      </c>
      <c r="Z23" s="77">
        <f t="shared" si="10"/>
        <v>1893388070</v>
      </c>
      <c r="AA23" s="78">
        <f t="shared" si="11"/>
        <v>166367149</v>
      </c>
      <c r="AB23" s="78">
        <f t="shared" si="12"/>
        <v>2059755219</v>
      </c>
      <c r="AC23" s="40">
        <f t="shared" si="13"/>
        <v>0.5026529935816384</v>
      </c>
      <c r="AD23" s="77">
        <v>769262282</v>
      </c>
      <c r="AE23" s="78">
        <v>48785596</v>
      </c>
      <c r="AF23" s="78">
        <f t="shared" si="14"/>
        <v>818047878</v>
      </c>
      <c r="AG23" s="40">
        <f t="shared" si="15"/>
        <v>0.45347648025261544</v>
      </c>
      <c r="AH23" s="40">
        <f t="shared" si="16"/>
        <v>0.3763788566419337</v>
      </c>
      <c r="AI23" s="12">
        <v>3668055468</v>
      </c>
      <c r="AJ23" s="12">
        <v>3742051876</v>
      </c>
      <c r="AK23" s="12">
        <v>1663376883</v>
      </c>
      <c r="AL23" s="12"/>
    </row>
    <row r="24" spans="1:38" s="13" customFormat="1" ht="12.75">
      <c r="A24" s="29" t="s">
        <v>97</v>
      </c>
      <c r="B24" s="60" t="s">
        <v>281</v>
      </c>
      <c r="C24" s="39" t="s">
        <v>282</v>
      </c>
      <c r="D24" s="77">
        <v>50944260</v>
      </c>
      <c r="E24" s="78">
        <v>20720000</v>
      </c>
      <c r="F24" s="79">
        <f t="shared" si="0"/>
        <v>71664260</v>
      </c>
      <c r="G24" s="77">
        <v>50944260</v>
      </c>
      <c r="H24" s="78">
        <v>20720000</v>
      </c>
      <c r="I24" s="80">
        <f t="shared" si="1"/>
        <v>71664260</v>
      </c>
      <c r="J24" s="77">
        <v>10334473</v>
      </c>
      <c r="K24" s="78">
        <v>3913627</v>
      </c>
      <c r="L24" s="78">
        <f t="shared" si="2"/>
        <v>14248100</v>
      </c>
      <c r="M24" s="40">
        <f t="shared" si="3"/>
        <v>0.19881737423926515</v>
      </c>
      <c r="N24" s="105">
        <v>10732623</v>
      </c>
      <c r="O24" s="106">
        <v>2239788</v>
      </c>
      <c r="P24" s="107">
        <f t="shared" si="4"/>
        <v>12972411</v>
      </c>
      <c r="Q24" s="40">
        <f t="shared" si="5"/>
        <v>0.1810164648319818</v>
      </c>
      <c r="R24" s="105">
        <v>0</v>
      </c>
      <c r="S24" s="107">
        <v>0</v>
      </c>
      <c r="T24" s="107">
        <f t="shared" si="6"/>
        <v>0</v>
      </c>
      <c r="U24" s="40">
        <f t="shared" si="7"/>
        <v>0</v>
      </c>
      <c r="V24" s="105">
        <v>0</v>
      </c>
      <c r="W24" s="107">
        <v>0</v>
      </c>
      <c r="X24" s="107">
        <f t="shared" si="8"/>
        <v>0</v>
      </c>
      <c r="Y24" s="40">
        <f t="shared" si="9"/>
        <v>0</v>
      </c>
      <c r="Z24" s="77">
        <f t="shared" si="10"/>
        <v>21067096</v>
      </c>
      <c r="AA24" s="78">
        <f t="shared" si="11"/>
        <v>6153415</v>
      </c>
      <c r="AB24" s="78">
        <f t="shared" si="12"/>
        <v>27220511</v>
      </c>
      <c r="AC24" s="40">
        <f t="shared" si="13"/>
        <v>0.37983383907124696</v>
      </c>
      <c r="AD24" s="77">
        <v>26874627</v>
      </c>
      <c r="AE24" s="78">
        <v>1523799</v>
      </c>
      <c r="AF24" s="78">
        <f t="shared" si="14"/>
        <v>28398426</v>
      </c>
      <c r="AG24" s="40">
        <f t="shared" si="15"/>
        <v>0.842438529682281</v>
      </c>
      <c r="AH24" s="40">
        <f t="shared" si="16"/>
        <v>-0.5431996477551255</v>
      </c>
      <c r="AI24" s="12">
        <v>61973000</v>
      </c>
      <c r="AJ24" s="12">
        <v>58663000</v>
      </c>
      <c r="AK24" s="12">
        <v>52208443</v>
      </c>
      <c r="AL24" s="12"/>
    </row>
    <row r="25" spans="1:38" s="13" customFormat="1" ht="12.75">
      <c r="A25" s="29" t="s">
        <v>97</v>
      </c>
      <c r="B25" s="60" t="s">
        <v>283</v>
      </c>
      <c r="C25" s="39" t="s">
        <v>284</v>
      </c>
      <c r="D25" s="77">
        <v>66257093</v>
      </c>
      <c r="E25" s="78">
        <v>21499050</v>
      </c>
      <c r="F25" s="79">
        <f t="shared" si="0"/>
        <v>87756143</v>
      </c>
      <c r="G25" s="77">
        <v>66257093</v>
      </c>
      <c r="H25" s="78">
        <v>21499050</v>
      </c>
      <c r="I25" s="80">
        <f t="shared" si="1"/>
        <v>87756143</v>
      </c>
      <c r="J25" s="77">
        <v>16039970</v>
      </c>
      <c r="K25" s="78">
        <v>7656897</v>
      </c>
      <c r="L25" s="78">
        <f t="shared" si="2"/>
        <v>23696867</v>
      </c>
      <c r="M25" s="40">
        <f t="shared" si="3"/>
        <v>0.2700308626827412</v>
      </c>
      <c r="N25" s="105">
        <v>16331788</v>
      </c>
      <c r="O25" s="106">
        <v>9262843</v>
      </c>
      <c r="P25" s="107">
        <f t="shared" si="4"/>
        <v>25594631</v>
      </c>
      <c r="Q25" s="40">
        <f t="shared" si="5"/>
        <v>0.2916562889506208</v>
      </c>
      <c r="R25" s="105">
        <v>0</v>
      </c>
      <c r="S25" s="107">
        <v>0</v>
      </c>
      <c r="T25" s="107">
        <f t="shared" si="6"/>
        <v>0</v>
      </c>
      <c r="U25" s="40">
        <f t="shared" si="7"/>
        <v>0</v>
      </c>
      <c r="V25" s="105">
        <v>0</v>
      </c>
      <c r="W25" s="107">
        <v>0</v>
      </c>
      <c r="X25" s="107">
        <f t="shared" si="8"/>
        <v>0</v>
      </c>
      <c r="Y25" s="40">
        <f t="shared" si="9"/>
        <v>0</v>
      </c>
      <c r="Z25" s="77">
        <f t="shared" si="10"/>
        <v>32371758</v>
      </c>
      <c r="AA25" s="78">
        <f t="shared" si="11"/>
        <v>16919740</v>
      </c>
      <c r="AB25" s="78">
        <f t="shared" si="12"/>
        <v>49291498</v>
      </c>
      <c r="AC25" s="40">
        <f t="shared" si="13"/>
        <v>0.561687151633362</v>
      </c>
      <c r="AD25" s="77">
        <v>14178135</v>
      </c>
      <c r="AE25" s="78">
        <v>4571396</v>
      </c>
      <c r="AF25" s="78">
        <f t="shared" si="14"/>
        <v>18749531</v>
      </c>
      <c r="AG25" s="40">
        <f t="shared" si="15"/>
        <v>0.44198479184623946</v>
      </c>
      <c r="AH25" s="40">
        <f t="shared" si="16"/>
        <v>0.36508113189604585</v>
      </c>
      <c r="AI25" s="12">
        <v>76889675</v>
      </c>
      <c r="AJ25" s="12">
        <v>103645923</v>
      </c>
      <c r="AK25" s="12">
        <v>33984067</v>
      </c>
      <c r="AL25" s="12"/>
    </row>
    <row r="26" spans="1:38" s="13" customFormat="1" ht="12.75">
      <c r="A26" s="29" t="s">
        <v>116</v>
      </c>
      <c r="B26" s="60" t="s">
        <v>285</v>
      </c>
      <c r="C26" s="39" t="s">
        <v>286</v>
      </c>
      <c r="D26" s="77">
        <v>563717834</v>
      </c>
      <c r="E26" s="78">
        <v>246108000</v>
      </c>
      <c r="F26" s="79">
        <f t="shared" si="0"/>
        <v>809825834</v>
      </c>
      <c r="G26" s="77">
        <v>563717834</v>
      </c>
      <c r="H26" s="78">
        <v>246108000</v>
      </c>
      <c r="I26" s="80">
        <f t="shared" si="1"/>
        <v>809825834</v>
      </c>
      <c r="J26" s="77">
        <v>108649046</v>
      </c>
      <c r="K26" s="78">
        <v>111411912</v>
      </c>
      <c r="L26" s="78">
        <f t="shared" si="2"/>
        <v>220060958</v>
      </c>
      <c r="M26" s="40">
        <f t="shared" si="3"/>
        <v>0.27173862423361517</v>
      </c>
      <c r="N26" s="105">
        <v>156529317</v>
      </c>
      <c r="O26" s="106">
        <v>81847453</v>
      </c>
      <c r="P26" s="107">
        <f t="shared" si="4"/>
        <v>238376770</v>
      </c>
      <c r="Q26" s="40">
        <f t="shared" si="5"/>
        <v>0.2943556009106027</v>
      </c>
      <c r="R26" s="105">
        <v>0</v>
      </c>
      <c r="S26" s="107">
        <v>0</v>
      </c>
      <c r="T26" s="107">
        <f t="shared" si="6"/>
        <v>0</v>
      </c>
      <c r="U26" s="40">
        <f t="shared" si="7"/>
        <v>0</v>
      </c>
      <c r="V26" s="105">
        <v>0</v>
      </c>
      <c r="W26" s="107">
        <v>0</v>
      </c>
      <c r="X26" s="107">
        <f t="shared" si="8"/>
        <v>0</v>
      </c>
      <c r="Y26" s="40">
        <f t="shared" si="9"/>
        <v>0</v>
      </c>
      <c r="Z26" s="77">
        <f t="shared" si="10"/>
        <v>265178363</v>
      </c>
      <c r="AA26" s="78">
        <f t="shared" si="11"/>
        <v>193259365</v>
      </c>
      <c r="AB26" s="78">
        <f t="shared" si="12"/>
        <v>458437728</v>
      </c>
      <c r="AC26" s="40">
        <f t="shared" si="13"/>
        <v>0.5660942251442178</v>
      </c>
      <c r="AD26" s="77">
        <v>144011083</v>
      </c>
      <c r="AE26" s="78">
        <v>50366073</v>
      </c>
      <c r="AF26" s="78">
        <f t="shared" si="14"/>
        <v>194377156</v>
      </c>
      <c r="AG26" s="40">
        <f t="shared" si="15"/>
        <v>0.39818098601112634</v>
      </c>
      <c r="AH26" s="40">
        <f t="shared" si="16"/>
        <v>0.22636206283417382</v>
      </c>
      <c r="AI26" s="12">
        <v>878405889</v>
      </c>
      <c r="AJ26" s="12">
        <v>837545843</v>
      </c>
      <c r="AK26" s="12">
        <v>349764523</v>
      </c>
      <c r="AL26" s="12"/>
    </row>
    <row r="27" spans="1:38" s="57" customFormat="1" ht="12.75">
      <c r="A27" s="61"/>
      <c r="B27" s="62" t="s">
        <v>287</v>
      </c>
      <c r="C27" s="32"/>
      <c r="D27" s="81">
        <f>SUM(D19:D26)</f>
        <v>4705338466</v>
      </c>
      <c r="E27" s="82">
        <f>SUM(E19:E26)</f>
        <v>974693050</v>
      </c>
      <c r="F27" s="90">
        <f t="shared" si="0"/>
        <v>5680031516</v>
      </c>
      <c r="G27" s="81">
        <f>SUM(G19:G26)</f>
        <v>4705338466</v>
      </c>
      <c r="H27" s="82">
        <f>SUM(H19:H26)</f>
        <v>974693050</v>
      </c>
      <c r="I27" s="83">
        <f t="shared" si="1"/>
        <v>5680031516</v>
      </c>
      <c r="J27" s="81">
        <f>SUM(J19:J26)</f>
        <v>1146132752</v>
      </c>
      <c r="K27" s="82">
        <f>SUM(K19:K26)</f>
        <v>205532704</v>
      </c>
      <c r="L27" s="82">
        <f t="shared" si="2"/>
        <v>1351665456</v>
      </c>
      <c r="M27" s="44">
        <f t="shared" si="3"/>
        <v>0.23796795003557863</v>
      </c>
      <c r="N27" s="111">
        <f>SUM(N19:N26)</f>
        <v>1315472397</v>
      </c>
      <c r="O27" s="112">
        <f>SUM(O19:O26)</f>
        <v>244072440</v>
      </c>
      <c r="P27" s="113">
        <f t="shared" si="4"/>
        <v>1559544837</v>
      </c>
      <c r="Q27" s="44">
        <f t="shared" si="5"/>
        <v>0.2745662295370968</v>
      </c>
      <c r="R27" s="111">
        <f>SUM(R19:R26)</f>
        <v>0</v>
      </c>
      <c r="S27" s="113">
        <f>SUM(S19:S26)</f>
        <v>0</v>
      </c>
      <c r="T27" s="113">
        <f t="shared" si="6"/>
        <v>0</v>
      </c>
      <c r="U27" s="44">
        <f t="shared" si="7"/>
        <v>0</v>
      </c>
      <c r="V27" s="111">
        <f>SUM(V19:V26)</f>
        <v>0</v>
      </c>
      <c r="W27" s="113">
        <f>SUM(W19:W26)</f>
        <v>0</v>
      </c>
      <c r="X27" s="113">
        <f t="shared" si="8"/>
        <v>0</v>
      </c>
      <c r="Y27" s="44">
        <f t="shared" si="9"/>
        <v>0</v>
      </c>
      <c r="Z27" s="81">
        <f t="shared" si="10"/>
        <v>2461605149</v>
      </c>
      <c r="AA27" s="82">
        <f t="shared" si="11"/>
        <v>449605144</v>
      </c>
      <c r="AB27" s="82">
        <f t="shared" si="12"/>
        <v>2911210293</v>
      </c>
      <c r="AC27" s="44">
        <f t="shared" si="13"/>
        <v>0.5125341795726754</v>
      </c>
      <c r="AD27" s="81">
        <f>SUM(AD19:AD26)</f>
        <v>1066677923</v>
      </c>
      <c r="AE27" s="82">
        <f>SUM(AE19:AE26)</f>
        <v>129793154</v>
      </c>
      <c r="AF27" s="82">
        <f t="shared" si="14"/>
        <v>1196471077</v>
      </c>
      <c r="AG27" s="44">
        <f t="shared" si="15"/>
        <v>0.44465649656843353</v>
      </c>
      <c r="AH27" s="44">
        <f t="shared" si="16"/>
        <v>0.30345385440520767</v>
      </c>
      <c r="AI27" s="63">
        <f>SUM(AI19:AI26)</f>
        <v>5313600265</v>
      </c>
      <c r="AJ27" s="63">
        <f>SUM(AJ19:AJ26)</f>
        <v>5387305289</v>
      </c>
      <c r="AK27" s="63">
        <f>SUM(AK19:AK26)</f>
        <v>2362726878</v>
      </c>
      <c r="AL27" s="63"/>
    </row>
    <row r="28" spans="1:38" s="13" customFormat="1" ht="12.75">
      <c r="A28" s="29" t="s">
        <v>97</v>
      </c>
      <c r="B28" s="60" t="s">
        <v>288</v>
      </c>
      <c r="C28" s="39" t="s">
        <v>289</v>
      </c>
      <c r="D28" s="77">
        <v>633662158</v>
      </c>
      <c r="E28" s="78">
        <v>111799030</v>
      </c>
      <c r="F28" s="79">
        <f t="shared" si="0"/>
        <v>745461188</v>
      </c>
      <c r="G28" s="77">
        <v>633662158</v>
      </c>
      <c r="H28" s="78">
        <v>111799030</v>
      </c>
      <c r="I28" s="80">
        <f t="shared" si="1"/>
        <v>745461188</v>
      </c>
      <c r="J28" s="77">
        <v>113221266</v>
      </c>
      <c r="K28" s="78">
        <v>7941565</v>
      </c>
      <c r="L28" s="78">
        <f t="shared" si="2"/>
        <v>121162831</v>
      </c>
      <c r="M28" s="40">
        <f t="shared" si="3"/>
        <v>0.1625340567026274</v>
      </c>
      <c r="N28" s="105">
        <v>119808697</v>
      </c>
      <c r="O28" s="106">
        <v>15167809</v>
      </c>
      <c r="P28" s="107">
        <f t="shared" si="4"/>
        <v>134976506</v>
      </c>
      <c r="Q28" s="40">
        <f t="shared" si="5"/>
        <v>0.18106443121757804</v>
      </c>
      <c r="R28" s="105">
        <v>0</v>
      </c>
      <c r="S28" s="107">
        <v>0</v>
      </c>
      <c r="T28" s="107">
        <f t="shared" si="6"/>
        <v>0</v>
      </c>
      <c r="U28" s="40">
        <f t="shared" si="7"/>
        <v>0</v>
      </c>
      <c r="V28" s="105">
        <v>0</v>
      </c>
      <c r="W28" s="107">
        <v>0</v>
      </c>
      <c r="X28" s="107">
        <f t="shared" si="8"/>
        <v>0</v>
      </c>
      <c r="Y28" s="40">
        <f t="shared" si="9"/>
        <v>0</v>
      </c>
      <c r="Z28" s="77">
        <f t="shared" si="10"/>
        <v>233029963</v>
      </c>
      <c r="AA28" s="78">
        <f t="shared" si="11"/>
        <v>23109374</v>
      </c>
      <c r="AB28" s="78">
        <f t="shared" si="12"/>
        <v>256139337</v>
      </c>
      <c r="AC28" s="40">
        <f t="shared" si="13"/>
        <v>0.3435984879202054</v>
      </c>
      <c r="AD28" s="77">
        <v>92918859</v>
      </c>
      <c r="AE28" s="78">
        <v>35973878</v>
      </c>
      <c r="AF28" s="78">
        <f t="shared" si="14"/>
        <v>128892737</v>
      </c>
      <c r="AG28" s="40">
        <f t="shared" si="15"/>
        <v>0.37421347128032234</v>
      </c>
      <c r="AH28" s="40">
        <f t="shared" si="16"/>
        <v>0.047200246822286074</v>
      </c>
      <c r="AI28" s="12">
        <v>709127475</v>
      </c>
      <c r="AJ28" s="12">
        <v>749565300</v>
      </c>
      <c r="AK28" s="12">
        <v>265365054</v>
      </c>
      <c r="AL28" s="12"/>
    </row>
    <row r="29" spans="1:38" s="13" customFormat="1" ht="12.75">
      <c r="A29" s="29" t="s">
        <v>97</v>
      </c>
      <c r="B29" s="60" t="s">
        <v>290</v>
      </c>
      <c r="C29" s="39" t="s">
        <v>291</v>
      </c>
      <c r="D29" s="77">
        <v>54923403</v>
      </c>
      <c r="E29" s="78">
        <v>44040000</v>
      </c>
      <c r="F29" s="79">
        <f t="shared" si="0"/>
        <v>98963403</v>
      </c>
      <c r="G29" s="77">
        <v>54923403</v>
      </c>
      <c r="H29" s="78">
        <v>44040000</v>
      </c>
      <c r="I29" s="80">
        <f t="shared" si="1"/>
        <v>98963403</v>
      </c>
      <c r="J29" s="77">
        <v>10667592</v>
      </c>
      <c r="K29" s="78">
        <v>8671067</v>
      </c>
      <c r="L29" s="78">
        <f t="shared" si="2"/>
        <v>19338659</v>
      </c>
      <c r="M29" s="40">
        <f t="shared" si="3"/>
        <v>0.1954122272856765</v>
      </c>
      <c r="N29" s="105">
        <v>12524445</v>
      </c>
      <c r="O29" s="106">
        <v>5391043</v>
      </c>
      <c r="P29" s="107">
        <f t="shared" si="4"/>
        <v>17915488</v>
      </c>
      <c r="Q29" s="40">
        <f t="shared" si="5"/>
        <v>0.181031446543931</v>
      </c>
      <c r="R29" s="105">
        <v>0</v>
      </c>
      <c r="S29" s="107">
        <v>0</v>
      </c>
      <c r="T29" s="107">
        <f t="shared" si="6"/>
        <v>0</v>
      </c>
      <c r="U29" s="40">
        <f t="shared" si="7"/>
        <v>0</v>
      </c>
      <c r="V29" s="105">
        <v>0</v>
      </c>
      <c r="W29" s="107">
        <v>0</v>
      </c>
      <c r="X29" s="107">
        <f t="shared" si="8"/>
        <v>0</v>
      </c>
      <c r="Y29" s="40">
        <f t="shared" si="9"/>
        <v>0</v>
      </c>
      <c r="Z29" s="77">
        <f t="shared" si="10"/>
        <v>23192037</v>
      </c>
      <c r="AA29" s="78">
        <f t="shared" si="11"/>
        <v>14062110</v>
      </c>
      <c r="AB29" s="78">
        <f t="shared" si="12"/>
        <v>37254147</v>
      </c>
      <c r="AC29" s="40">
        <f t="shared" si="13"/>
        <v>0.3764436738296075</v>
      </c>
      <c r="AD29" s="77">
        <v>11410755</v>
      </c>
      <c r="AE29" s="78">
        <v>4584000</v>
      </c>
      <c r="AF29" s="78">
        <f t="shared" si="14"/>
        <v>15994755</v>
      </c>
      <c r="AG29" s="40">
        <f t="shared" si="15"/>
        <v>0.26268610308244744</v>
      </c>
      <c r="AH29" s="40">
        <f t="shared" si="16"/>
        <v>0.12008517792238771</v>
      </c>
      <c r="AI29" s="12">
        <v>109579257</v>
      </c>
      <c r="AJ29" s="12">
        <v>107143570</v>
      </c>
      <c r="AK29" s="12">
        <v>28784948</v>
      </c>
      <c r="AL29" s="12"/>
    </row>
    <row r="30" spans="1:38" s="13" customFormat="1" ht="12.75">
      <c r="A30" s="29" t="s">
        <v>97</v>
      </c>
      <c r="B30" s="60" t="s">
        <v>292</v>
      </c>
      <c r="C30" s="39" t="s">
        <v>293</v>
      </c>
      <c r="D30" s="77">
        <v>335188911</v>
      </c>
      <c r="E30" s="78">
        <v>35499280</v>
      </c>
      <c r="F30" s="80">
        <f t="shared" si="0"/>
        <v>370688191</v>
      </c>
      <c r="G30" s="77">
        <v>335188911</v>
      </c>
      <c r="H30" s="78">
        <v>35499280</v>
      </c>
      <c r="I30" s="80">
        <f t="shared" si="1"/>
        <v>370688191</v>
      </c>
      <c r="J30" s="77">
        <v>79965676</v>
      </c>
      <c r="K30" s="78">
        <v>9967351</v>
      </c>
      <c r="L30" s="78">
        <f t="shared" si="2"/>
        <v>89933027</v>
      </c>
      <c r="M30" s="40">
        <f t="shared" si="3"/>
        <v>0.2426109846051179</v>
      </c>
      <c r="N30" s="105">
        <v>64466196</v>
      </c>
      <c r="O30" s="106">
        <v>21021595</v>
      </c>
      <c r="P30" s="107">
        <f t="shared" si="4"/>
        <v>85487791</v>
      </c>
      <c r="Q30" s="40">
        <f t="shared" si="5"/>
        <v>0.2306191377971358</v>
      </c>
      <c r="R30" s="105">
        <v>0</v>
      </c>
      <c r="S30" s="107">
        <v>0</v>
      </c>
      <c r="T30" s="107">
        <f t="shared" si="6"/>
        <v>0</v>
      </c>
      <c r="U30" s="40">
        <f t="shared" si="7"/>
        <v>0</v>
      </c>
      <c r="V30" s="105">
        <v>0</v>
      </c>
      <c r="W30" s="107">
        <v>0</v>
      </c>
      <c r="X30" s="107">
        <f t="shared" si="8"/>
        <v>0</v>
      </c>
      <c r="Y30" s="40">
        <f t="shared" si="9"/>
        <v>0</v>
      </c>
      <c r="Z30" s="77">
        <f t="shared" si="10"/>
        <v>144431872</v>
      </c>
      <c r="AA30" s="78">
        <f t="shared" si="11"/>
        <v>30988946</v>
      </c>
      <c r="AB30" s="78">
        <f t="shared" si="12"/>
        <v>175420818</v>
      </c>
      <c r="AC30" s="40">
        <f t="shared" si="13"/>
        <v>0.4732301224022537</v>
      </c>
      <c r="AD30" s="77">
        <v>76094766</v>
      </c>
      <c r="AE30" s="78">
        <v>8275372</v>
      </c>
      <c r="AF30" s="78">
        <f t="shared" si="14"/>
        <v>84370138</v>
      </c>
      <c r="AG30" s="40">
        <f t="shared" si="15"/>
        <v>0.4584636958297433</v>
      </c>
      <c r="AH30" s="40">
        <f t="shared" si="16"/>
        <v>0.013247021120197822</v>
      </c>
      <c r="AI30" s="12">
        <v>353596072</v>
      </c>
      <c r="AJ30" s="12">
        <v>378568850</v>
      </c>
      <c r="AK30" s="12">
        <v>162110962</v>
      </c>
      <c r="AL30" s="12"/>
    </row>
    <row r="31" spans="1:38" s="13" customFormat="1" ht="12.75">
      <c r="A31" s="29" t="s">
        <v>97</v>
      </c>
      <c r="B31" s="60" t="s">
        <v>294</v>
      </c>
      <c r="C31" s="39" t="s">
        <v>295</v>
      </c>
      <c r="D31" s="77">
        <v>115112487</v>
      </c>
      <c r="E31" s="78">
        <v>48412352</v>
      </c>
      <c r="F31" s="79">
        <f t="shared" si="0"/>
        <v>163524839</v>
      </c>
      <c r="G31" s="77">
        <v>115112487</v>
      </c>
      <c r="H31" s="78">
        <v>48412352</v>
      </c>
      <c r="I31" s="80">
        <f t="shared" si="1"/>
        <v>163524839</v>
      </c>
      <c r="J31" s="77">
        <v>21838412</v>
      </c>
      <c r="K31" s="78">
        <v>17556791</v>
      </c>
      <c r="L31" s="78">
        <f t="shared" si="2"/>
        <v>39395203</v>
      </c>
      <c r="M31" s="40">
        <f t="shared" si="3"/>
        <v>0.2409126542543179</v>
      </c>
      <c r="N31" s="105">
        <v>20159744</v>
      </c>
      <c r="O31" s="106">
        <v>14491683</v>
      </c>
      <c r="P31" s="107">
        <f t="shared" si="4"/>
        <v>34651427</v>
      </c>
      <c r="Q31" s="40">
        <f t="shared" si="5"/>
        <v>0.21190314090448362</v>
      </c>
      <c r="R31" s="105">
        <v>0</v>
      </c>
      <c r="S31" s="107">
        <v>0</v>
      </c>
      <c r="T31" s="107">
        <f t="shared" si="6"/>
        <v>0</v>
      </c>
      <c r="U31" s="40">
        <f t="shared" si="7"/>
        <v>0</v>
      </c>
      <c r="V31" s="105">
        <v>0</v>
      </c>
      <c r="W31" s="107">
        <v>0</v>
      </c>
      <c r="X31" s="107">
        <f t="shared" si="8"/>
        <v>0</v>
      </c>
      <c r="Y31" s="40">
        <f t="shared" si="9"/>
        <v>0</v>
      </c>
      <c r="Z31" s="77">
        <f t="shared" si="10"/>
        <v>41998156</v>
      </c>
      <c r="AA31" s="78">
        <f t="shared" si="11"/>
        <v>32048474</v>
      </c>
      <c r="AB31" s="78">
        <f t="shared" si="12"/>
        <v>74046630</v>
      </c>
      <c r="AC31" s="40">
        <f t="shared" si="13"/>
        <v>0.45281579515880155</v>
      </c>
      <c r="AD31" s="77">
        <v>20584889</v>
      </c>
      <c r="AE31" s="78">
        <v>22972213</v>
      </c>
      <c r="AF31" s="78">
        <f t="shared" si="14"/>
        <v>43557102</v>
      </c>
      <c r="AG31" s="40">
        <f t="shared" si="15"/>
        <v>0.551220103352474</v>
      </c>
      <c r="AH31" s="40">
        <f t="shared" si="16"/>
        <v>-0.2044597686962737</v>
      </c>
      <c r="AI31" s="12">
        <v>150915207</v>
      </c>
      <c r="AJ31" s="12">
        <v>183919866</v>
      </c>
      <c r="AK31" s="12">
        <v>83187496</v>
      </c>
      <c r="AL31" s="12"/>
    </row>
    <row r="32" spans="1:38" s="13" customFormat="1" ht="12.75">
      <c r="A32" s="29" t="s">
        <v>97</v>
      </c>
      <c r="B32" s="60" t="s">
        <v>296</v>
      </c>
      <c r="C32" s="39" t="s">
        <v>297</v>
      </c>
      <c r="D32" s="77">
        <v>85917439</v>
      </c>
      <c r="E32" s="78">
        <v>28974595</v>
      </c>
      <c r="F32" s="79">
        <f t="shared" si="0"/>
        <v>114892034</v>
      </c>
      <c r="G32" s="77">
        <v>85917439</v>
      </c>
      <c r="H32" s="78">
        <v>28974595</v>
      </c>
      <c r="I32" s="80">
        <f t="shared" si="1"/>
        <v>114892034</v>
      </c>
      <c r="J32" s="77">
        <v>23515386</v>
      </c>
      <c r="K32" s="78">
        <v>5641875</v>
      </c>
      <c r="L32" s="78">
        <f t="shared" si="2"/>
        <v>29157261</v>
      </c>
      <c r="M32" s="40">
        <f t="shared" si="3"/>
        <v>0.25377965716926904</v>
      </c>
      <c r="N32" s="105">
        <v>31093957</v>
      </c>
      <c r="O32" s="106">
        <v>9849832</v>
      </c>
      <c r="P32" s="107">
        <f t="shared" si="4"/>
        <v>40943789</v>
      </c>
      <c r="Q32" s="40">
        <f t="shared" si="5"/>
        <v>0.3563675180474218</v>
      </c>
      <c r="R32" s="105">
        <v>0</v>
      </c>
      <c r="S32" s="107">
        <v>0</v>
      </c>
      <c r="T32" s="107">
        <f t="shared" si="6"/>
        <v>0</v>
      </c>
      <c r="U32" s="40">
        <f t="shared" si="7"/>
        <v>0</v>
      </c>
      <c r="V32" s="105">
        <v>0</v>
      </c>
      <c r="W32" s="107">
        <v>0</v>
      </c>
      <c r="X32" s="107">
        <f t="shared" si="8"/>
        <v>0</v>
      </c>
      <c r="Y32" s="40">
        <f t="shared" si="9"/>
        <v>0</v>
      </c>
      <c r="Z32" s="77">
        <f t="shared" si="10"/>
        <v>54609343</v>
      </c>
      <c r="AA32" s="78">
        <f t="shared" si="11"/>
        <v>15491707</v>
      </c>
      <c r="AB32" s="78">
        <f t="shared" si="12"/>
        <v>70101050</v>
      </c>
      <c r="AC32" s="40">
        <f t="shared" si="13"/>
        <v>0.6101471752166908</v>
      </c>
      <c r="AD32" s="77">
        <v>27190692</v>
      </c>
      <c r="AE32" s="78">
        <v>0</v>
      </c>
      <c r="AF32" s="78">
        <f t="shared" si="14"/>
        <v>27190692</v>
      </c>
      <c r="AG32" s="40">
        <f t="shared" si="15"/>
        <v>0.5284615361048159</v>
      </c>
      <c r="AH32" s="40">
        <f t="shared" si="16"/>
        <v>0.5058016544779367</v>
      </c>
      <c r="AI32" s="12">
        <v>121420256</v>
      </c>
      <c r="AJ32" s="12">
        <v>115017839</v>
      </c>
      <c r="AK32" s="12">
        <v>64165935</v>
      </c>
      <c r="AL32" s="12"/>
    </row>
    <row r="33" spans="1:38" s="13" customFormat="1" ht="12.75">
      <c r="A33" s="29" t="s">
        <v>116</v>
      </c>
      <c r="B33" s="60" t="s">
        <v>298</v>
      </c>
      <c r="C33" s="39" t="s">
        <v>299</v>
      </c>
      <c r="D33" s="77">
        <v>466587887</v>
      </c>
      <c r="E33" s="78">
        <v>277474642</v>
      </c>
      <c r="F33" s="79">
        <f t="shared" si="0"/>
        <v>744062529</v>
      </c>
      <c r="G33" s="77">
        <v>466587887</v>
      </c>
      <c r="H33" s="78">
        <v>277474642</v>
      </c>
      <c r="I33" s="80">
        <f t="shared" si="1"/>
        <v>744062529</v>
      </c>
      <c r="J33" s="77">
        <v>70141368</v>
      </c>
      <c r="K33" s="78">
        <v>64783071</v>
      </c>
      <c r="L33" s="78">
        <f t="shared" si="2"/>
        <v>134924439</v>
      </c>
      <c r="M33" s="40">
        <f t="shared" si="3"/>
        <v>0.1813348122520493</v>
      </c>
      <c r="N33" s="105">
        <v>90505524</v>
      </c>
      <c r="O33" s="106">
        <v>93955000</v>
      </c>
      <c r="P33" s="107">
        <f t="shared" si="4"/>
        <v>184460524</v>
      </c>
      <c r="Q33" s="40">
        <f t="shared" si="5"/>
        <v>0.2479099763939329</v>
      </c>
      <c r="R33" s="105">
        <v>0</v>
      </c>
      <c r="S33" s="107">
        <v>0</v>
      </c>
      <c r="T33" s="107">
        <f t="shared" si="6"/>
        <v>0</v>
      </c>
      <c r="U33" s="40">
        <f t="shared" si="7"/>
        <v>0</v>
      </c>
      <c r="V33" s="105">
        <v>0</v>
      </c>
      <c r="W33" s="107">
        <v>0</v>
      </c>
      <c r="X33" s="107">
        <f t="shared" si="8"/>
        <v>0</v>
      </c>
      <c r="Y33" s="40">
        <f t="shared" si="9"/>
        <v>0</v>
      </c>
      <c r="Z33" s="77">
        <f t="shared" si="10"/>
        <v>160646892</v>
      </c>
      <c r="AA33" s="78">
        <f t="shared" si="11"/>
        <v>158738071</v>
      </c>
      <c r="AB33" s="78">
        <f t="shared" si="12"/>
        <v>319384963</v>
      </c>
      <c r="AC33" s="40">
        <f t="shared" si="13"/>
        <v>0.4292447886459822</v>
      </c>
      <c r="AD33" s="77">
        <v>79957652</v>
      </c>
      <c r="AE33" s="78">
        <v>36628748</v>
      </c>
      <c r="AF33" s="78">
        <f t="shared" si="14"/>
        <v>116586400</v>
      </c>
      <c r="AG33" s="40">
        <f t="shared" si="15"/>
        <v>0.43972778405060176</v>
      </c>
      <c r="AH33" s="40">
        <f t="shared" si="16"/>
        <v>0.5821787446906328</v>
      </c>
      <c r="AI33" s="12">
        <v>575078574</v>
      </c>
      <c r="AJ33" s="12">
        <v>794322346</v>
      </c>
      <c r="AK33" s="12">
        <v>252878027</v>
      </c>
      <c r="AL33" s="12"/>
    </row>
    <row r="34" spans="1:38" s="57" customFormat="1" ht="12.75">
      <c r="A34" s="61"/>
      <c r="B34" s="62" t="s">
        <v>300</v>
      </c>
      <c r="C34" s="32"/>
      <c r="D34" s="81">
        <f>SUM(D28:D33)</f>
        <v>1691392285</v>
      </c>
      <c r="E34" s="82">
        <f>SUM(E28:E33)</f>
        <v>546199899</v>
      </c>
      <c r="F34" s="90">
        <f t="shared" si="0"/>
        <v>2237592184</v>
      </c>
      <c r="G34" s="81">
        <f>SUM(G28:G33)</f>
        <v>1691392285</v>
      </c>
      <c r="H34" s="82">
        <f>SUM(H28:H33)</f>
        <v>546199899</v>
      </c>
      <c r="I34" s="83">
        <f t="shared" si="1"/>
        <v>2237592184</v>
      </c>
      <c r="J34" s="81">
        <f>SUM(J28:J33)</f>
        <v>319349700</v>
      </c>
      <c r="K34" s="82">
        <f>SUM(K28:K33)</f>
        <v>114561720</v>
      </c>
      <c r="L34" s="82">
        <f t="shared" si="2"/>
        <v>433911420</v>
      </c>
      <c r="M34" s="44">
        <f t="shared" si="3"/>
        <v>0.19391890224800679</v>
      </c>
      <c r="N34" s="111">
        <f>SUM(N28:N33)</f>
        <v>338558563</v>
      </c>
      <c r="O34" s="112">
        <f>SUM(O28:O33)</f>
        <v>159876962</v>
      </c>
      <c r="P34" s="113">
        <f t="shared" si="4"/>
        <v>498435525</v>
      </c>
      <c r="Q34" s="44">
        <f t="shared" si="5"/>
        <v>0.22275530302799806</v>
      </c>
      <c r="R34" s="111">
        <f>SUM(R28:R33)</f>
        <v>0</v>
      </c>
      <c r="S34" s="113">
        <f>SUM(S28:S33)</f>
        <v>0</v>
      </c>
      <c r="T34" s="113">
        <f t="shared" si="6"/>
        <v>0</v>
      </c>
      <c r="U34" s="44">
        <f t="shared" si="7"/>
        <v>0</v>
      </c>
      <c r="V34" s="111">
        <f>SUM(V28:V33)</f>
        <v>0</v>
      </c>
      <c r="W34" s="113">
        <f>SUM(W28:W33)</f>
        <v>0</v>
      </c>
      <c r="X34" s="113">
        <f t="shared" si="8"/>
        <v>0</v>
      </c>
      <c r="Y34" s="44">
        <f t="shared" si="9"/>
        <v>0</v>
      </c>
      <c r="Z34" s="81">
        <f t="shared" si="10"/>
        <v>657908263</v>
      </c>
      <c r="AA34" s="82">
        <f t="shared" si="11"/>
        <v>274438682</v>
      </c>
      <c r="AB34" s="82">
        <f t="shared" si="12"/>
        <v>932346945</v>
      </c>
      <c r="AC34" s="44">
        <f t="shared" si="13"/>
        <v>0.41667420527600485</v>
      </c>
      <c r="AD34" s="81">
        <f>SUM(AD28:AD33)</f>
        <v>308157613</v>
      </c>
      <c r="AE34" s="82">
        <f>SUM(AE28:AE33)</f>
        <v>108434211</v>
      </c>
      <c r="AF34" s="82">
        <f t="shared" si="14"/>
        <v>416591824</v>
      </c>
      <c r="AG34" s="44">
        <f t="shared" si="15"/>
        <v>0.4240655940542311</v>
      </c>
      <c r="AH34" s="44">
        <f t="shared" si="16"/>
        <v>0.19646017104742786</v>
      </c>
      <c r="AI34" s="63">
        <f>SUM(AI28:AI33)</f>
        <v>2019716841</v>
      </c>
      <c r="AJ34" s="63">
        <f>SUM(AJ28:AJ33)</f>
        <v>2328537771</v>
      </c>
      <c r="AK34" s="63">
        <f>SUM(AK28:AK33)</f>
        <v>856492422</v>
      </c>
      <c r="AL34" s="63"/>
    </row>
    <row r="35" spans="1:38" s="13" customFormat="1" ht="12.75">
      <c r="A35" s="29" t="s">
        <v>97</v>
      </c>
      <c r="B35" s="60" t="s">
        <v>301</v>
      </c>
      <c r="C35" s="39" t="s">
        <v>302</v>
      </c>
      <c r="D35" s="77">
        <v>228015196</v>
      </c>
      <c r="E35" s="78">
        <v>36162826</v>
      </c>
      <c r="F35" s="79">
        <f t="shared" si="0"/>
        <v>264178022</v>
      </c>
      <c r="G35" s="77">
        <v>228015196</v>
      </c>
      <c r="H35" s="78">
        <v>36162826</v>
      </c>
      <c r="I35" s="80">
        <f t="shared" si="1"/>
        <v>264178022</v>
      </c>
      <c r="J35" s="77">
        <v>50917626</v>
      </c>
      <c r="K35" s="78">
        <v>5259297</v>
      </c>
      <c r="L35" s="78">
        <f t="shared" si="2"/>
        <v>56176923</v>
      </c>
      <c r="M35" s="40">
        <f t="shared" si="3"/>
        <v>0.21264798098912255</v>
      </c>
      <c r="N35" s="105">
        <v>48429798</v>
      </c>
      <c r="O35" s="106">
        <v>3006145</v>
      </c>
      <c r="P35" s="107">
        <f t="shared" si="4"/>
        <v>51435943</v>
      </c>
      <c r="Q35" s="40">
        <f t="shared" si="5"/>
        <v>0.19470182496861907</v>
      </c>
      <c r="R35" s="105">
        <v>0</v>
      </c>
      <c r="S35" s="107">
        <v>0</v>
      </c>
      <c r="T35" s="107">
        <f t="shared" si="6"/>
        <v>0</v>
      </c>
      <c r="U35" s="40">
        <f t="shared" si="7"/>
        <v>0</v>
      </c>
      <c r="V35" s="105">
        <v>0</v>
      </c>
      <c r="W35" s="107">
        <v>0</v>
      </c>
      <c r="X35" s="107">
        <f t="shared" si="8"/>
        <v>0</v>
      </c>
      <c r="Y35" s="40">
        <f t="shared" si="9"/>
        <v>0</v>
      </c>
      <c r="Z35" s="77">
        <f t="shared" si="10"/>
        <v>99347424</v>
      </c>
      <c r="AA35" s="78">
        <f t="shared" si="11"/>
        <v>8265442</v>
      </c>
      <c r="AB35" s="78">
        <f t="shared" si="12"/>
        <v>107612866</v>
      </c>
      <c r="AC35" s="40">
        <f t="shared" si="13"/>
        <v>0.4073498059577416</v>
      </c>
      <c r="AD35" s="77">
        <v>44642150</v>
      </c>
      <c r="AE35" s="78">
        <v>4033708</v>
      </c>
      <c r="AF35" s="78">
        <f t="shared" si="14"/>
        <v>48675858</v>
      </c>
      <c r="AG35" s="40">
        <f t="shared" si="15"/>
        <v>0.384966651772278</v>
      </c>
      <c r="AH35" s="40">
        <f t="shared" si="16"/>
        <v>0.056703366173843195</v>
      </c>
      <c r="AI35" s="12">
        <v>256356052</v>
      </c>
      <c r="AJ35" s="12">
        <v>251086143</v>
      </c>
      <c r="AK35" s="12">
        <v>98688531</v>
      </c>
      <c r="AL35" s="12"/>
    </row>
    <row r="36" spans="1:38" s="13" customFormat="1" ht="12.75">
      <c r="A36" s="29" t="s">
        <v>97</v>
      </c>
      <c r="B36" s="60" t="s">
        <v>303</v>
      </c>
      <c r="C36" s="39" t="s">
        <v>304</v>
      </c>
      <c r="D36" s="77">
        <v>110846361</v>
      </c>
      <c r="E36" s="78">
        <v>14840000</v>
      </c>
      <c r="F36" s="79">
        <f t="shared" si="0"/>
        <v>125686361</v>
      </c>
      <c r="G36" s="77">
        <v>110846361</v>
      </c>
      <c r="H36" s="78">
        <v>14840000</v>
      </c>
      <c r="I36" s="80">
        <f t="shared" si="1"/>
        <v>125686361</v>
      </c>
      <c r="J36" s="77">
        <v>24810385</v>
      </c>
      <c r="K36" s="78">
        <v>9723511</v>
      </c>
      <c r="L36" s="78">
        <f t="shared" si="2"/>
        <v>34533896</v>
      </c>
      <c r="M36" s="40">
        <f t="shared" si="3"/>
        <v>0.2747624780066629</v>
      </c>
      <c r="N36" s="105">
        <v>15898975</v>
      </c>
      <c r="O36" s="106">
        <v>8929463</v>
      </c>
      <c r="P36" s="107">
        <f t="shared" si="4"/>
        <v>24828438</v>
      </c>
      <c r="Q36" s="40">
        <f t="shared" si="5"/>
        <v>0.19754281850836625</v>
      </c>
      <c r="R36" s="105">
        <v>0</v>
      </c>
      <c r="S36" s="107">
        <v>0</v>
      </c>
      <c r="T36" s="107">
        <f t="shared" si="6"/>
        <v>0</v>
      </c>
      <c r="U36" s="40">
        <f t="shared" si="7"/>
        <v>0</v>
      </c>
      <c r="V36" s="105">
        <v>0</v>
      </c>
      <c r="W36" s="107">
        <v>0</v>
      </c>
      <c r="X36" s="107">
        <f t="shared" si="8"/>
        <v>0</v>
      </c>
      <c r="Y36" s="40">
        <f t="shared" si="9"/>
        <v>0</v>
      </c>
      <c r="Z36" s="77">
        <f t="shared" si="10"/>
        <v>40709360</v>
      </c>
      <c r="AA36" s="78">
        <f t="shared" si="11"/>
        <v>18652974</v>
      </c>
      <c r="AB36" s="78">
        <f t="shared" si="12"/>
        <v>59362334</v>
      </c>
      <c r="AC36" s="40">
        <f t="shared" si="13"/>
        <v>0.47230529651502917</v>
      </c>
      <c r="AD36" s="77">
        <v>22232232</v>
      </c>
      <c r="AE36" s="78">
        <v>11403119</v>
      </c>
      <c r="AF36" s="78">
        <f t="shared" si="14"/>
        <v>33635351</v>
      </c>
      <c r="AG36" s="40">
        <f t="shared" si="15"/>
        <v>0.3535979136834081</v>
      </c>
      <c r="AH36" s="40">
        <f t="shared" si="16"/>
        <v>-0.26183502589284713</v>
      </c>
      <c r="AI36" s="12">
        <v>184734379</v>
      </c>
      <c r="AJ36" s="12">
        <v>184585000</v>
      </c>
      <c r="AK36" s="12">
        <v>65321691</v>
      </c>
      <c r="AL36" s="12"/>
    </row>
    <row r="37" spans="1:38" s="13" customFormat="1" ht="12.75">
      <c r="A37" s="29" t="s">
        <v>97</v>
      </c>
      <c r="B37" s="60" t="s">
        <v>305</v>
      </c>
      <c r="C37" s="39" t="s">
        <v>306</v>
      </c>
      <c r="D37" s="77">
        <v>126529766</v>
      </c>
      <c r="E37" s="78">
        <v>45663000</v>
      </c>
      <c r="F37" s="79">
        <f t="shared" si="0"/>
        <v>172192766</v>
      </c>
      <c r="G37" s="77">
        <v>126529766</v>
      </c>
      <c r="H37" s="78">
        <v>45663000</v>
      </c>
      <c r="I37" s="80">
        <f t="shared" si="1"/>
        <v>172192766</v>
      </c>
      <c r="J37" s="77">
        <v>15439337</v>
      </c>
      <c r="K37" s="78">
        <v>5650730</v>
      </c>
      <c r="L37" s="78">
        <f t="shared" si="2"/>
        <v>21090067</v>
      </c>
      <c r="M37" s="40">
        <f t="shared" si="3"/>
        <v>0.12247940195118301</v>
      </c>
      <c r="N37" s="105">
        <v>17456418</v>
      </c>
      <c r="O37" s="106">
        <v>6069949</v>
      </c>
      <c r="P37" s="107">
        <f t="shared" si="4"/>
        <v>23526367</v>
      </c>
      <c r="Q37" s="40">
        <f t="shared" si="5"/>
        <v>0.13662807995081513</v>
      </c>
      <c r="R37" s="105">
        <v>0</v>
      </c>
      <c r="S37" s="107">
        <v>0</v>
      </c>
      <c r="T37" s="107">
        <f t="shared" si="6"/>
        <v>0</v>
      </c>
      <c r="U37" s="40">
        <f t="shared" si="7"/>
        <v>0</v>
      </c>
      <c r="V37" s="105">
        <v>0</v>
      </c>
      <c r="W37" s="107">
        <v>0</v>
      </c>
      <c r="X37" s="107">
        <f t="shared" si="8"/>
        <v>0</v>
      </c>
      <c r="Y37" s="40">
        <f t="shared" si="9"/>
        <v>0</v>
      </c>
      <c r="Z37" s="77">
        <f t="shared" si="10"/>
        <v>32895755</v>
      </c>
      <c r="AA37" s="78">
        <f t="shared" si="11"/>
        <v>11720679</v>
      </c>
      <c r="AB37" s="78">
        <f t="shared" si="12"/>
        <v>44616434</v>
      </c>
      <c r="AC37" s="40">
        <f t="shared" si="13"/>
        <v>0.2591074819019981</v>
      </c>
      <c r="AD37" s="77">
        <v>17289127</v>
      </c>
      <c r="AE37" s="78">
        <v>10097088</v>
      </c>
      <c r="AF37" s="78">
        <f t="shared" si="14"/>
        <v>27386215</v>
      </c>
      <c r="AG37" s="40">
        <f t="shared" si="15"/>
        <v>0.4051822640550184</v>
      </c>
      <c r="AH37" s="40">
        <f t="shared" si="16"/>
        <v>-0.14094127282649316</v>
      </c>
      <c r="AI37" s="12">
        <v>133295948</v>
      </c>
      <c r="AJ37" s="12">
        <v>133297000</v>
      </c>
      <c r="AK37" s="12">
        <v>54009154</v>
      </c>
      <c r="AL37" s="12"/>
    </row>
    <row r="38" spans="1:38" s="13" customFormat="1" ht="12.75">
      <c r="A38" s="29" t="s">
        <v>97</v>
      </c>
      <c r="B38" s="60" t="s">
        <v>307</v>
      </c>
      <c r="C38" s="39" t="s">
        <v>308</v>
      </c>
      <c r="D38" s="77">
        <v>226353497</v>
      </c>
      <c r="E38" s="78">
        <v>52916000</v>
      </c>
      <c r="F38" s="79">
        <f t="shared" si="0"/>
        <v>279269497</v>
      </c>
      <c r="G38" s="77">
        <v>226353497</v>
      </c>
      <c r="H38" s="78">
        <v>52916000</v>
      </c>
      <c r="I38" s="80">
        <f t="shared" si="1"/>
        <v>279269497</v>
      </c>
      <c r="J38" s="77">
        <v>31583386</v>
      </c>
      <c r="K38" s="78">
        <v>5050075</v>
      </c>
      <c r="L38" s="78">
        <f t="shared" si="2"/>
        <v>36633461</v>
      </c>
      <c r="M38" s="40">
        <f t="shared" si="3"/>
        <v>0.1311760195564788</v>
      </c>
      <c r="N38" s="105">
        <v>36698307</v>
      </c>
      <c r="O38" s="106">
        <v>5431192</v>
      </c>
      <c r="P38" s="107">
        <f t="shared" si="4"/>
        <v>42129499</v>
      </c>
      <c r="Q38" s="40">
        <f t="shared" si="5"/>
        <v>0.15085607075806062</v>
      </c>
      <c r="R38" s="105">
        <v>0</v>
      </c>
      <c r="S38" s="107">
        <v>0</v>
      </c>
      <c r="T38" s="107">
        <f t="shared" si="6"/>
        <v>0</v>
      </c>
      <c r="U38" s="40">
        <f t="shared" si="7"/>
        <v>0</v>
      </c>
      <c r="V38" s="105">
        <v>0</v>
      </c>
      <c r="W38" s="107">
        <v>0</v>
      </c>
      <c r="X38" s="107">
        <f t="shared" si="8"/>
        <v>0</v>
      </c>
      <c r="Y38" s="40">
        <f t="shared" si="9"/>
        <v>0</v>
      </c>
      <c r="Z38" s="77">
        <f t="shared" si="10"/>
        <v>68281693</v>
      </c>
      <c r="AA38" s="78">
        <f t="shared" si="11"/>
        <v>10481267</v>
      </c>
      <c r="AB38" s="78">
        <f t="shared" si="12"/>
        <v>78762960</v>
      </c>
      <c r="AC38" s="40">
        <f t="shared" si="13"/>
        <v>0.28203209031453946</v>
      </c>
      <c r="AD38" s="77">
        <v>35477095</v>
      </c>
      <c r="AE38" s="78">
        <v>7395165</v>
      </c>
      <c r="AF38" s="78">
        <f t="shared" si="14"/>
        <v>42872260</v>
      </c>
      <c r="AG38" s="40">
        <f t="shared" si="15"/>
        <v>0.3903653784152981</v>
      </c>
      <c r="AH38" s="40">
        <f t="shared" si="16"/>
        <v>-0.01732497890244178</v>
      </c>
      <c r="AI38" s="12">
        <v>207494003</v>
      </c>
      <c r="AJ38" s="12">
        <v>205654000</v>
      </c>
      <c r="AK38" s="12">
        <v>80998475</v>
      </c>
      <c r="AL38" s="12"/>
    </row>
    <row r="39" spans="1:38" s="13" customFormat="1" ht="12.75">
      <c r="A39" s="29" t="s">
        <v>116</v>
      </c>
      <c r="B39" s="60" t="s">
        <v>309</v>
      </c>
      <c r="C39" s="39" t="s">
        <v>310</v>
      </c>
      <c r="D39" s="77">
        <v>411560181</v>
      </c>
      <c r="E39" s="78">
        <v>181509083</v>
      </c>
      <c r="F39" s="79">
        <f t="shared" si="0"/>
        <v>593069264</v>
      </c>
      <c r="G39" s="77">
        <v>411560181</v>
      </c>
      <c r="H39" s="78">
        <v>181509083</v>
      </c>
      <c r="I39" s="80">
        <f t="shared" si="1"/>
        <v>593069264</v>
      </c>
      <c r="J39" s="77">
        <v>53952090</v>
      </c>
      <c r="K39" s="78">
        <v>121948092</v>
      </c>
      <c r="L39" s="78">
        <f t="shared" si="2"/>
        <v>175900182</v>
      </c>
      <c r="M39" s="40">
        <f t="shared" si="3"/>
        <v>0.2965929827717391</v>
      </c>
      <c r="N39" s="105">
        <v>122294687</v>
      </c>
      <c r="O39" s="106">
        <v>54897764</v>
      </c>
      <c r="P39" s="107">
        <f t="shared" si="4"/>
        <v>177192451</v>
      </c>
      <c r="Q39" s="40">
        <f t="shared" si="5"/>
        <v>0.29877193399791496</v>
      </c>
      <c r="R39" s="105">
        <v>0</v>
      </c>
      <c r="S39" s="107">
        <v>0</v>
      </c>
      <c r="T39" s="107">
        <f t="shared" si="6"/>
        <v>0</v>
      </c>
      <c r="U39" s="40">
        <f t="shared" si="7"/>
        <v>0</v>
      </c>
      <c r="V39" s="105">
        <v>0</v>
      </c>
      <c r="W39" s="107">
        <v>0</v>
      </c>
      <c r="X39" s="107">
        <f t="shared" si="8"/>
        <v>0</v>
      </c>
      <c r="Y39" s="40">
        <f t="shared" si="9"/>
        <v>0</v>
      </c>
      <c r="Z39" s="77">
        <f t="shared" si="10"/>
        <v>176246777</v>
      </c>
      <c r="AA39" s="78">
        <f t="shared" si="11"/>
        <v>176845856</v>
      </c>
      <c r="AB39" s="78">
        <f t="shared" si="12"/>
        <v>353092633</v>
      </c>
      <c r="AC39" s="40">
        <f t="shared" si="13"/>
        <v>0.5953649167696541</v>
      </c>
      <c r="AD39" s="77">
        <v>68888266</v>
      </c>
      <c r="AE39" s="78">
        <v>51601536</v>
      </c>
      <c r="AF39" s="78">
        <f t="shared" si="14"/>
        <v>120489802</v>
      </c>
      <c r="AG39" s="40">
        <f t="shared" si="15"/>
        <v>0.38203662276053496</v>
      </c>
      <c r="AH39" s="40">
        <f t="shared" si="16"/>
        <v>0.47060122980366415</v>
      </c>
      <c r="AI39" s="12">
        <v>495375000</v>
      </c>
      <c r="AJ39" s="12">
        <v>724243026</v>
      </c>
      <c r="AK39" s="12">
        <v>189251392</v>
      </c>
      <c r="AL39" s="12"/>
    </row>
    <row r="40" spans="1:38" s="57" customFormat="1" ht="12.75">
      <c r="A40" s="61"/>
      <c r="B40" s="62" t="s">
        <v>311</v>
      </c>
      <c r="C40" s="32"/>
      <c r="D40" s="81">
        <f>SUM(D35:D39)</f>
        <v>1103305001</v>
      </c>
      <c r="E40" s="82">
        <f>SUM(E35:E39)</f>
        <v>331090909</v>
      </c>
      <c r="F40" s="83">
        <f t="shared" si="0"/>
        <v>1434395910</v>
      </c>
      <c r="G40" s="81">
        <f>SUM(G35:G39)</f>
        <v>1103305001</v>
      </c>
      <c r="H40" s="82">
        <f>SUM(H35:H39)</f>
        <v>331090909</v>
      </c>
      <c r="I40" s="83">
        <f t="shared" si="1"/>
        <v>1434395910</v>
      </c>
      <c r="J40" s="81">
        <f>SUM(J35:J39)</f>
        <v>176702824</v>
      </c>
      <c r="K40" s="82">
        <f>SUM(K35:K39)</f>
        <v>147631705</v>
      </c>
      <c r="L40" s="82">
        <f t="shared" si="2"/>
        <v>324334529</v>
      </c>
      <c r="M40" s="44">
        <f t="shared" si="3"/>
        <v>0.22611227955885624</v>
      </c>
      <c r="N40" s="111">
        <f>SUM(N35:N39)</f>
        <v>240778185</v>
      </c>
      <c r="O40" s="112">
        <f>SUM(O35:O39)</f>
        <v>78334513</v>
      </c>
      <c r="P40" s="113">
        <f t="shared" si="4"/>
        <v>319112698</v>
      </c>
      <c r="Q40" s="44">
        <f t="shared" si="5"/>
        <v>0.22247184042793317</v>
      </c>
      <c r="R40" s="111">
        <f>SUM(R35:R39)</f>
        <v>0</v>
      </c>
      <c r="S40" s="113">
        <f>SUM(S35:S39)</f>
        <v>0</v>
      </c>
      <c r="T40" s="113">
        <f t="shared" si="6"/>
        <v>0</v>
      </c>
      <c r="U40" s="44">
        <f t="shared" si="7"/>
        <v>0</v>
      </c>
      <c r="V40" s="111">
        <f>SUM(V35:V39)</f>
        <v>0</v>
      </c>
      <c r="W40" s="113">
        <f>SUM(W35:W39)</f>
        <v>0</v>
      </c>
      <c r="X40" s="113">
        <f t="shared" si="8"/>
        <v>0</v>
      </c>
      <c r="Y40" s="44">
        <f t="shared" si="9"/>
        <v>0</v>
      </c>
      <c r="Z40" s="81">
        <f t="shared" si="10"/>
        <v>417481009</v>
      </c>
      <c r="AA40" s="82">
        <f t="shared" si="11"/>
        <v>225966218</v>
      </c>
      <c r="AB40" s="82">
        <f t="shared" si="12"/>
        <v>643447227</v>
      </c>
      <c r="AC40" s="44">
        <f t="shared" si="13"/>
        <v>0.44858411998678943</v>
      </c>
      <c r="AD40" s="81">
        <f>SUM(AD35:AD39)</f>
        <v>188528870</v>
      </c>
      <c r="AE40" s="82">
        <f>SUM(AE35:AE39)</f>
        <v>84530616</v>
      </c>
      <c r="AF40" s="82">
        <f t="shared" si="14"/>
        <v>273059486</v>
      </c>
      <c r="AG40" s="44">
        <f t="shared" si="15"/>
        <v>0.3822800435066008</v>
      </c>
      <c r="AH40" s="44">
        <f t="shared" si="16"/>
        <v>0.16865633446625616</v>
      </c>
      <c r="AI40" s="63">
        <f>SUM(AI35:AI39)</f>
        <v>1277255382</v>
      </c>
      <c r="AJ40" s="63">
        <f>SUM(AJ35:AJ39)</f>
        <v>1498865169</v>
      </c>
      <c r="AK40" s="63">
        <f>SUM(AK35:AK39)</f>
        <v>488269243</v>
      </c>
      <c r="AL40" s="63"/>
    </row>
    <row r="41" spans="1:38" s="13" customFormat="1" ht="12.75">
      <c r="A41" s="29" t="s">
        <v>97</v>
      </c>
      <c r="B41" s="60" t="s">
        <v>79</v>
      </c>
      <c r="C41" s="39" t="s">
        <v>80</v>
      </c>
      <c r="D41" s="77">
        <v>1858469000</v>
      </c>
      <c r="E41" s="78">
        <v>444228959</v>
      </c>
      <c r="F41" s="79">
        <f t="shared" si="0"/>
        <v>2302697959</v>
      </c>
      <c r="G41" s="77">
        <v>1858469000</v>
      </c>
      <c r="H41" s="78">
        <v>444228959</v>
      </c>
      <c r="I41" s="80">
        <f t="shared" si="1"/>
        <v>2302697959</v>
      </c>
      <c r="J41" s="77">
        <v>446460645</v>
      </c>
      <c r="K41" s="78">
        <v>54067772</v>
      </c>
      <c r="L41" s="78">
        <f t="shared" si="2"/>
        <v>500528417</v>
      </c>
      <c r="M41" s="40">
        <f t="shared" si="3"/>
        <v>0.21736607488780946</v>
      </c>
      <c r="N41" s="105">
        <v>284702239</v>
      </c>
      <c r="O41" s="106">
        <v>84517896</v>
      </c>
      <c r="P41" s="107">
        <f t="shared" si="4"/>
        <v>369220135</v>
      </c>
      <c r="Q41" s="40">
        <f t="shared" si="5"/>
        <v>0.16034240772087296</v>
      </c>
      <c r="R41" s="105">
        <v>0</v>
      </c>
      <c r="S41" s="107">
        <v>0</v>
      </c>
      <c r="T41" s="107">
        <f t="shared" si="6"/>
        <v>0</v>
      </c>
      <c r="U41" s="40">
        <f t="shared" si="7"/>
        <v>0</v>
      </c>
      <c r="V41" s="105">
        <v>0</v>
      </c>
      <c r="W41" s="107">
        <v>0</v>
      </c>
      <c r="X41" s="107">
        <f t="shared" si="8"/>
        <v>0</v>
      </c>
      <c r="Y41" s="40">
        <f t="shared" si="9"/>
        <v>0</v>
      </c>
      <c r="Z41" s="77">
        <f t="shared" si="10"/>
        <v>731162884</v>
      </c>
      <c r="AA41" s="78">
        <f t="shared" si="11"/>
        <v>138585668</v>
      </c>
      <c r="AB41" s="78">
        <f t="shared" si="12"/>
        <v>869748552</v>
      </c>
      <c r="AC41" s="40">
        <f t="shared" si="13"/>
        <v>0.3777084826086824</v>
      </c>
      <c r="AD41" s="77">
        <v>410068790</v>
      </c>
      <c r="AE41" s="78">
        <v>95834764</v>
      </c>
      <c r="AF41" s="78">
        <f t="shared" si="14"/>
        <v>505903554</v>
      </c>
      <c r="AG41" s="40">
        <f t="shared" si="15"/>
        <v>0.46297868486031446</v>
      </c>
      <c r="AH41" s="40">
        <f t="shared" si="16"/>
        <v>-0.2701768309775503</v>
      </c>
      <c r="AI41" s="12">
        <v>1912688521</v>
      </c>
      <c r="AJ41" s="12">
        <v>2142190920</v>
      </c>
      <c r="AK41" s="12">
        <v>885534016</v>
      </c>
      <c r="AL41" s="12"/>
    </row>
    <row r="42" spans="1:38" s="13" customFormat="1" ht="12.75">
      <c r="A42" s="29" t="s">
        <v>97</v>
      </c>
      <c r="B42" s="60" t="s">
        <v>312</v>
      </c>
      <c r="C42" s="39" t="s">
        <v>313</v>
      </c>
      <c r="D42" s="77">
        <v>69552726</v>
      </c>
      <c r="E42" s="78">
        <v>14725000</v>
      </c>
      <c r="F42" s="79">
        <f aca="true" t="shared" si="17" ref="F42:F73">$D42+$E42</f>
        <v>84277726</v>
      </c>
      <c r="G42" s="77">
        <v>69552726</v>
      </c>
      <c r="H42" s="78">
        <v>14725000</v>
      </c>
      <c r="I42" s="80">
        <f aca="true" t="shared" si="18" ref="I42:I73">$G42+$H42</f>
        <v>84277726</v>
      </c>
      <c r="J42" s="77">
        <v>11477393</v>
      </c>
      <c r="K42" s="78">
        <v>1321806</v>
      </c>
      <c r="L42" s="78">
        <f aca="true" t="shared" si="19" ref="L42:L73">$J42+$K42</f>
        <v>12799199</v>
      </c>
      <c r="M42" s="40">
        <f aca="true" t="shared" si="20" ref="M42:M73">IF($F42=0,0,$L42/$F42)</f>
        <v>0.15186929699550744</v>
      </c>
      <c r="N42" s="105">
        <v>11949603</v>
      </c>
      <c r="O42" s="106">
        <v>1958866</v>
      </c>
      <c r="P42" s="107">
        <f aca="true" t="shared" si="21" ref="P42:P73">$N42+$O42</f>
        <v>13908469</v>
      </c>
      <c r="Q42" s="40">
        <f aca="true" t="shared" si="22" ref="Q42:Q73">IF($F42=0,0,$P42/$F42)</f>
        <v>0.16503137495665224</v>
      </c>
      <c r="R42" s="105">
        <v>0</v>
      </c>
      <c r="S42" s="107">
        <v>0</v>
      </c>
      <c r="T42" s="107">
        <f aca="true" t="shared" si="23" ref="T42:T73">$R42+$S42</f>
        <v>0</v>
      </c>
      <c r="U42" s="40">
        <f aca="true" t="shared" si="24" ref="U42:U73">IF($I42=0,0,$T42/$I42)</f>
        <v>0</v>
      </c>
      <c r="V42" s="105">
        <v>0</v>
      </c>
      <c r="W42" s="107">
        <v>0</v>
      </c>
      <c r="X42" s="107">
        <f aca="true" t="shared" si="25" ref="X42:X73">$V42+$W42</f>
        <v>0</v>
      </c>
      <c r="Y42" s="40">
        <f aca="true" t="shared" si="26" ref="Y42:Y73">IF($I42=0,0,$X42/$I42)</f>
        <v>0</v>
      </c>
      <c r="Z42" s="77">
        <f aca="true" t="shared" si="27" ref="Z42:Z73">$J42+$N42</f>
        <v>23426996</v>
      </c>
      <c r="AA42" s="78">
        <f aca="true" t="shared" si="28" ref="AA42:AA73">$K42+$O42</f>
        <v>3280672</v>
      </c>
      <c r="AB42" s="78">
        <f aca="true" t="shared" si="29" ref="AB42:AB73">$Z42+$AA42</f>
        <v>26707668</v>
      </c>
      <c r="AC42" s="40">
        <f aca="true" t="shared" si="30" ref="AC42:AC73">IF($F42=0,0,$AB42/$F42)</f>
        <v>0.3169006719521597</v>
      </c>
      <c r="AD42" s="77">
        <v>9893108</v>
      </c>
      <c r="AE42" s="78">
        <v>2566061</v>
      </c>
      <c r="AF42" s="78">
        <f aca="true" t="shared" si="31" ref="AF42:AF73">$AD42+$AE42</f>
        <v>12459169</v>
      </c>
      <c r="AG42" s="40">
        <f aca="true" t="shared" si="32" ref="AG42:AG73">IF($AI42=0,0,$AK42/$AI42)</f>
        <v>0.36764950280322867</v>
      </c>
      <c r="AH42" s="40">
        <f aca="true" t="shared" si="33" ref="AH42:AH73">IF($AF42=0,0,(($P42/$AF42)-1))</f>
        <v>0.11632396992126837</v>
      </c>
      <c r="AI42" s="12">
        <v>66941203</v>
      </c>
      <c r="AJ42" s="12">
        <v>73969030</v>
      </c>
      <c r="AK42" s="12">
        <v>24610900</v>
      </c>
      <c r="AL42" s="12"/>
    </row>
    <row r="43" spans="1:38" s="13" customFormat="1" ht="12.75">
      <c r="A43" s="29" t="s">
        <v>97</v>
      </c>
      <c r="B43" s="60" t="s">
        <v>314</v>
      </c>
      <c r="C43" s="39" t="s">
        <v>315</v>
      </c>
      <c r="D43" s="77">
        <v>70970819</v>
      </c>
      <c r="E43" s="78">
        <v>49232000</v>
      </c>
      <c r="F43" s="79">
        <f t="shared" si="17"/>
        <v>120202819</v>
      </c>
      <c r="G43" s="77">
        <v>70970819</v>
      </c>
      <c r="H43" s="78">
        <v>49232000</v>
      </c>
      <c r="I43" s="80">
        <f t="shared" si="18"/>
        <v>120202819</v>
      </c>
      <c r="J43" s="77">
        <v>11363519</v>
      </c>
      <c r="K43" s="78">
        <v>7889484</v>
      </c>
      <c r="L43" s="78">
        <f t="shared" si="19"/>
        <v>19253003</v>
      </c>
      <c r="M43" s="40">
        <f t="shared" si="20"/>
        <v>0.16017097735453276</v>
      </c>
      <c r="N43" s="105">
        <v>13752945</v>
      </c>
      <c r="O43" s="106">
        <v>8493709</v>
      </c>
      <c r="P43" s="107">
        <f t="shared" si="21"/>
        <v>22246654</v>
      </c>
      <c r="Q43" s="40">
        <f t="shared" si="22"/>
        <v>0.1850759756308211</v>
      </c>
      <c r="R43" s="105">
        <v>0</v>
      </c>
      <c r="S43" s="107">
        <v>0</v>
      </c>
      <c r="T43" s="107">
        <f t="shared" si="23"/>
        <v>0</v>
      </c>
      <c r="U43" s="40">
        <f t="shared" si="24"/>
        <v>0</v>
      </c>
      <c r="V43" s="105">
        <v>0</v>
      </c>
      <c r="W43" s="107">
        <v>0</v>
      </c>
      <c r="X43" s="107">
        <f t="shared" si="25"/>
        <v>0</v>
      </c>
      <c r="Y43" s="40">
        <f t="shared" si="26"/>
        <v>0</v>
      </c>
      <c r="Z43" s="77">
        <f t="shared" si="27"/>
        <v>25116464</v>
      </c>
      <c r="AA43" s="78">
        <f t="shared" si="28"/>
        <v>16383193</v>
      </c>
      <c r="AB43" s="78">
        <f t="shared" si="29"/>
        <v>41499657</v>
      </c>
      <c r="AC43" s="40">
        <f t="shared" si="30"/>
        <v>0.34524695298535385</v>
      </c>
      <c r="AD43" s="77">
        <v>14013864</v>
      </c>
      <c r="AE43" s="78">
        <v>6355820</v>
      </c>
      <c r="AF43" s="78">
        <f t="shared" si="31"/>
        <v>20369684</v>
      </c>
      <c r="AG43" s="40">
        <f t="shared" si="32"/>
        <v>0.32462861281053945</v>
      </c>
      <c r="AH43" s="40">
        <f t="shared" si="33"/>
        <v>0.09214526842929915</v>
      </c>
      <c r="AI43" s="12">
        <v>122031067</v>
      </c>
      <c r="AJ43" s="12">
        <v>121944058</v>
      </c>
      <c r="AK43" s="12">
        <v>39614776</v>
      </c>
      <c r="AL43" s="12"/>
    </row>
    <row r="44" spans="1:38" s="13" customFormat="1" ht="12.75">
      <c r="A44" s="29" t="s">
        <v>116</v>
      </c>
      <c r="B44" s="60" t="s">
        <v>316</v>
      </c>
      <c r="C44" s="39" t="s">
        <v>317</v>
      </c>
      <c r="D44" s="77">
        <v>138459102</v>
      </c>
      <c r="E44" s="78">
        <v>56403500</v>
      </c>
      <c r="F44" s="79">
        <f t="shared" si="17"/>
        <v>194862602</v>
      </c>
      <c r="G44" s="77">
        <v>138459102</v>
      </c>
      <c r="H44" s="78">
        <v>56403500</v>
      </c>
      <c r="I44" s="80">
        <f t="shared" si="18"/>
        <v>194862602</v>
      </c>
      <c r="J44" s="77">
        <v>27387959</v>
      </c>
      <c r="K44" s="78">
        <v>6144182</v>
      </c>
      <c r="L44" s="78">
        <f t="shared" si="19"/>
        <v>33532141</v>
      </c>
      <c r="M44" s="40">
        <f t="shared" si="20"/>
        <v>0.17208094655330528</v>
      </c>
      <c r="N44" s="105">
        <v>39288218</v>
      </c>
      <c r="O44" s="106">
        <v>14876081</v>
      </c>
      <c r="P44" s="107">
        <f t="shared" si="21"/>
        <v>54164299</v>
      </c>
      <c r="Q44" s="40">
        <f t="shared" si="22"/>
        <v>0.27796148898802037</v>
      </c>
      <c r="R44" s="105">
        <v>0</v>
      </c>
      <c r="S44" s="107">
        <v>0</v>
      </c>
      <c r="T44" s="107">
        <f t="shared" si="23"/>
        <v>0</v>
      </c>
      <c r="U44" s="40">
        <f t="shared" si="24"/>
        <v>0</v>
      </c>
      <c r="V44" s="105">
        <v>0</v>
      </c>
      <c r="W44" s="107">
        <v>0</v>
      </c>
      <c r="X44" s="107">
        <f t="shared" si="25"/>
        <v>0</v>
      </c>
      <c r="Y44" s="40">
        <f t="shared" si="26"/>
        <v>0</v>
      </c>
      <c r="Z44" s="77">
        <f t="shared" si="27"/>
        <v>66676177</v>
      </c>
      <c r="AA44" s="78">
        <f t="shared" si="28"/>
        <v>21020263</v>
      </c>
      <c r="AB44" s="78">
        <f t="shared" si="29"/>
        <v>87696440</v>
      </c>
      <c r="AC44" s="40">
        <f t="shared" si="30"/>
        <v>0.45004243554132567</v>
      </c>
      <c r="AD44" s="77">
        <v>76332837</v>
      </c>
      <c r="AE44" s="78">
        <v>29018581</v>
      </c>
      <c r="AF44" s="78">
        <f t="shared" si="31"/>
        <v>105351418</v>
      </c>
      <c r="AG44" s="40">
        <f t="shared" si="32"/>
        <v>0.8197270020058187</v>
      </c>
      <c r="AH44" s="40">
        <f t="shared" si="33"/>
        <v>-0.4858702423919914</v>
      </c>
      <c r="AI44" s="12">
        <v>185681291</v>
      </c>
      <c r="AJ44" s="12">
        <v>265498106</v>
      </c>
      <c r="AK44" s="12">
        <v>152207968</v>
      </c>
      <c r="AL44" s="12"/>
    </row>
    <row r="45" spans="1:38" s="57" customFormat="1" ht="12.75">
      <c r="A45" s="61"/>
      <c r="B45" s="62" t="s">
        <v>318</v>
      </c>
      <c r="C45" s="32"/>
      <c r="D45" s="81">
        <f>SUM(D41:D44)</f>
        <v>2137451647</v>
      </c>
      <c r="E45" s="82">
        <f>SUM(E41:E44)</f>
        <v>564589459</v>
      </c>
      <c r="F45" s="90">
        <f t="shared" si="17"/>
        <v>2702041106</v>
      </c>
      <c r="G45" s="81">
        <f>SUM(G41:G44)</f>
        <v>2137451647</v>
      </c>
      <c r="H45" s="82">
        <f>SUM(H41:H44)</f>
        <v>564589459</v>
      </c>
      <c r="I45" s="83">
        <f t="shared" si="18"/>
        <v>2702041106</v>
      </c>
      <c r="J45" s="81">
        <f>SUM(J41:J44)</f>
        <v>496689516</v>
      </c>
      <c r="K45" s="82">
        <f>SUM(K41:K44)</f>
        <v>69423244</v>
      </c>
      <c r="L45" s="82">
        <f t="shared" si="19"/>
        <v>566112760</v>
      </c>
      <c r="M45" s="44">
        <f t="shared" si="20"/>
        <v>0.20951300805266135</v>
      </c>
      <c r="N45" s="111">
        <f>SUM(N41:N44)</f>
        <v>349693005</v>
      </c>
      <c r="O45" s="112">
        <f>SUM(O41:O44)</f>
        <v>109846552</v>
      </c>
      <c r="P45" s="113">
        <f t="shared" si="21"/>
        <v>459539557</v>
      </c>
      <c r="Q45" s="44">
        <f t="shared" si="22"/>
        <v>0.17007126796834157</v>
      </c>
      <c r="R45" s="111">
        <f>SUM(R41:R44)</f>
        <v>0</v>
      </c>
      <c r="S45" s="113">
        <f>SUM(S41:S44)</f>
        <v>0</v>
      </c>
      <c r="T45" s="113">
        <f t="shared" si="23"/>
        <v>0</v>
      </c>
      <c r="U45" s="44">
        <f t="shared" si="24"/>
        <v>0</v>
      </c>
      <c r="V45" s="111">
        <f>SUM(V41:V44)</f>
        <v>0</v>
      </c>
      <c r="W45" s="113">
        <f>SUM(W41:W44)</f>
        <v>0</v>
      </c>
      <c r="X45" s="113">
        <f t="shared" si="25"/>
        <v>0</v>
      </c>
      <c r="Y45" s="44">
        <f t="shared" si="26"/>
        <v>0</v>
      </c>
      <c r="Z45" s="81">
        <f t="shared" si="27"/>
        <v>846382521</v>
      </c>
      <c r="AA45" s="82">
        <f t="shared" si="28"/>
        <v>179269796</v>
      </c>
      <c r="AB45" s="82">
        <f t="shared" si="29"/>
        <v>1025652317</v>
      </c>
      <c r="AC45" s="44">
        <f t="shared" si="30"/>
        <v>0.3795842760210029</v>
      </c>
      <c r="AD45" s="81">
        <f>SUM(AD41:AD44)</f>
        <v>510308599</v>
      </c>
      <c r="AE45" s="82">
        <f>SUM(AE41:AE44)</f>
        <v>133775226</v>
      </c>
      <c r="AF45" s="82">
        <f t="shared" si="31"/>
        <v>644083825</v>
      </c>
      <c r="AG45" s="44">
        <f t="shared" si="32"/>
        <v>0.48176775510397835</v>
      </c>
      <c r="AH45" s="44">
        <f t="shared" si="33"/>
        <v>-0.2865221277680743</v>
      </c>
      <c r="AI45" s="63">
        <f>SUM(AI41:AI44)</f>
        <v>2287342082</v>
      </c>
      <c r="AJ45" s="63">
        <f>SUM(AJ41:AJ44)</f>
        <v>2603602114</v>
      </c>
      <c r="AK45" s="63">
        <f>SUM(AK41:AK44)</f>
        <v>1101967660</v>
      </c>
      <c r="AL45" s="63"/>
    </row>
    <row r="46" spans="1:38" s="13" customFormat="1" ht="12.75">
      <c r="A46" s="29" t="s">
        <v>97</v>
      </c>
      <c r="B46" s="60" t="s">
        <v>319</v>
      </c>
      <c r="C46" s="39" t="s">
        <v>320</v>
      </c>
      <c r="D46" s="77">
        <v>90611284</v>
      </c>
      <c r="E46" s="78">
        <v>26028000</v>
      </c>
      <c r="F46" s="80">
        <f t="shared" si="17"/>
        <v>116639284</v>
      </c>
      <c r="G46" s="77">
        <v>90611284</v>
      </c>
      <c r="H46" s="78">
        <v>26028000</v>
      </c>
      <c r="I46" s="80">
        <f t="shared" si="18"/>
        <v>116639284</v>
      </c>
      <c r="J46" s="77">
        <v>15681603</v>
      </c>
      <c r="K46" s="78">
        <v>6940877</v>
      </c>
      <c r="L46" s="78">
        <f t="shared" si="19"/>
        <v>22622480</v>
      </c>
      <c r="M46" s="40">
        <f t="shared" si="20"/>
        <v>0.19395249374130247</v>
      </c>
      <c r="N46" s="105">
        <v>18762131</v>
      </c>
      <c r="O46" s="106">
        <v>9901085</v>
      </c>
      <c r="P46" s="107">
        <f t="shared" si="21"/>
        <v>28663216</v>
      </c>
      <c r="Q46" s="40">
        <f t="shared" si="22"/>
        <v>0.2457423864158837</v>
      </c>
      <c r="R46" s="105">
        <v>0</v>
      </c>
      <c r="S46" s="107">
        <v>0</v>
      </c>
      <c r="T46" s="107">
        <f t="shared" si="23"/>
        <v>0</v>
      </c>
      <c r="U46" s="40">
        <f t="shared" si="24"/>
        <v>0</v>
      </c>
      <c r="V46" s="105">
        <v>0</v>
      </c>
      <c r="W46" s="107">
        <v>0</v>
      </c>
      <c r="X46" s="107">
        <f t="shared" si="25"/>
        <v>0</v>
      </c>
      <c r="Y46" s="40">
        <f t="shared" si="26"/>
        <v>0</v>
      </c>
      <c r="Z46" s="77">
        <f t="shared" si="27"/>
        <v>34443734</v>
      </c>
      <c r="AA46" s="78">
        <f t="shared" si="28"/>
        <v>16841962</v>
      </c>
      <c r="AB46" s="78">
        <f t="shared" si="29"/>
        <v>51285696</v>
      </c>
      <c r="AC46" s="40">
        <f t="shared" si="30"/>
        <v>0.43969488015718616</v>
      </c>
      <c r="AD46" s="77">
        <v>25897460</v>
      </c>
      <c r="AE46" s="78">
        <v>4522011</v>
      </c>
      <c r="AF46" s="78">
        <f t="shared" si="31"/>
        <v>30419471</v>
      </c>
      <c r="AG46" s="40">
        <f t="shared" si="32"/>
        <v>0.47601575224250187</v>
      </c>
      <c r="AH46" s="40">
        <f t="shared" si="33"/>
        <v>-0.05773456744201766</v>
      </c>
      <c r="AI46" s="12">
        <v>100078957</v>
      </c>
      <c r="AJ46" s="12">
        <v>113601275</v>
      </c>
      <c r="AK46" s="12">
        <v>47639160</v>
      </c>
      <c r="AL46" s="12"/>
    </row>
    <row r="47" spans="1:38" s="13" customFormat="1" ht="12.75">
      <c r="A47" s="29" t="s">
        <v>97</v>
      </c>
      <c r="B47" s="60" t="s">
        <v>321</v>
      </c>
      <c r="C47" s="39" t="s">
        <v>322</v>
      </c>
      <c r="D47" s="77">
        <v>143251911</v>
      </c>
      <c r="E47" s="78">
        <v>56335950</v>
      </c>
      <c r="F47" s="79">
        <f t="shared" si="17"/>
        <v>199587861</v>
      </c>
      <c r="G47" s="77">
        <v>143251911</v>
      </c>
      <c r="H47" s="78">
        <v>56335950</v>
      </c>
      <c r="I47" s="80">
        <f t="shared" si="18"/>
        <v>199587861</v>
      </c>
      <c r="J47" s="77">
        <v>27623178</v>
      </c>
      <c r="K47" s="78">
        <v>6140528</v>
      </c>
      <c r="L47" s="78">
        <f t="shared" si="19"/>
        <v>33763706</v>
      </c>
      <c r="M47" s="40">
        <f t="shared" si="20"/>
        <v>0.169167131862794</v>
      </c>
      <c r="N47" s="105">
        <v>37712562</v>
      </c>
      <c r="O47" s="106">
        <v>25559385</v>
      </c>
      <c r="P47" s="107">
        <f t="shared" si="21"/>
        <v>63271947</v>
      </c>
      <c r="Q47" s="40">
        <f t="shared" si="22"/>
        <v>0.31701300210837974</v>
      </c>
      <c r="R47" s="105">
        <v>0</v>
      </c>
      <c r="S47" s="107">
        <v>0</v>
      </c>
      <c r="T47" s="107">
        <f t="shared" si="23"/>
        <v>0</v>
      </c>
      <c r="U47" s="40">
        <f t="shared" si="24"/>
        <v>0</v>
      </c>
      <c r="V47" s="105">
        <v>0</v>
      </c>
      <c r="W47" s="107">
        <v>0</v>
      </c>
      <c r="X47" s="107">
        <f t="shared" si="25"/>
        <v>0</v>
      </c>
      <c r="Y47" s="40">
        <f t="shared" si="26"/>
        <v>0</v>
      </c>
      <c r="Z47" s="77">
        <f t="shared" si="27"/>
        <v>65335740</v>
      </c>
      <c r="AA47" s="78">
        <f t="shared" si="28"/>
        <v>31699913</v>
      </c>
      <c r="AB47" s="78">
        <f t="shared" si="29"/>
        <v>97035653</v>
      </c>
      <c r="AC47" s="40">
        <f t="shared" si="30"/>
        <v>0.4861801339711737</v>
      </c>
      <c r="AD47" s="77">
        <v>33181579</v>
      </c>
      <c r="AE47" s="78">
        <v>12391136</v>
      </c>
      <c r="AF47" s="78">
        <f t="shared" si="31"/>
        <v>45572715</v>
      </c>
      <c r="AG47" s="40">
        <f t="shared" si="32"/>
        <v>0.408057481214468</v>
      </c>
      <c r="AH47" s="40">
        <f t="shared" si="33"/>
        <v>0.38837343792223034</v>
      </c>
      <c r="AI47" s="12">
        <v>184868467</v>
      </c>
      <c r="AJ47" s="12">
        <v>195422040</v>
      </c>
      <c r="AK47" s="12">
        <v>75436961</v>
      </c>
      <c r="AL47" s="12"/>
    </row>
    <row r="48" spans="1:38" s="13" customFormat="1" ht="12.75">
      <c r="A48" s="29" t="s">
        <v>97</v>
      </c>
      <c r="B48" s="60" t="s">
        <v>323</v>
      </c>
      <c r="C48" s="39" t="s">
        <v>324</v>
      </c>
      <c r="D48" s="77">
        <v>450334370</v>
      </c>
      <c r="E48" s="78">
        <v>54413920</v>
      </c>
      <c r="F48" s="79">
        <f t="shared" si="17"/>
        <v>504748290</v>
      </c>
      <c r="G48" s="77">
        <v>450334370</v>
      </c>
      <c r="H48" s="78">
        <v>54413920</v>
      </c>
      <c r="I48" s="80">
        <f t="shared" si="18"/>
        <v>504748290</v>
      </c>
      <c r="J48" s="77">
        <v>96455172</v>
      </c>
      <c r="K48" s="78">
        <v>6448116</v>
      </c>
      <c r="L48" s="78">
        <f t="shared" si="19"/>
        <v>102903288</v>
      </c>
      <c r="M48" s="40">
        <f t="shared" si="20"/>
        <v>0.2038705034543059</v>
      </c>
      <c r="N48" s="105">
        <v>105800177</v>
      </c>
      <c r="O48" s="106">
        <v>10033745</v>
      </c>
      <c r="P48" s="107">
        <f t="shared" si="21"/>
        <v>115833922</v>
      </c>
      <c r="Q48" s="40">
        <f t="shared" si="22"/>
        <v>0.2294884882126099</v>
      </c>
      <c r="R48" s="105">
        <v>0</v>
      </c>
      <c r="S48" s="107">
        <v>0</v>
      </c>
      <c r="T48" s="107">
        <f t="shared" si="23"/>
        <v>0</v>
      </c>
      <c r="U48" s="40">
        <f t="shared" si="24"/>
        <v>0</v>
      </c>
      <c r="V48" s="105">
        <v>0</v>
      </c>
      <c r="W48" s="107">
        <v>0</v>
      </c>
      <c r="X48" s="107">
        <f t="shared" si="25"/>
        <v>0</v>
      </c>
      <c r="Y48" s="40">
        <f t="shared" si="26"/>
        <v>0</v>
      </c>
      <c r="Z48" s="77">
        <f t="shared" si="27"/>
        <v>202255349</v>
      </c>
      <c r="AA48" s="78">
        <f t="shared" si="28"/>
        <v>16481861</v>
      </c>
      <c r="AB48" s="78">
        <f t="shared" si="29"/>
        <v>218737210</v>
      </c>
      <c r="AC48" s="40">
        <f t="shared" si="30"/>
        <v>0.4333589916669158</v>
      </c>
      <c r="AD48" s="77">
        <v>104362172</v>
      </c>
      <c r="AE48" s="78">
        <v>9400261</v>
      </c>
      <c r="AF48" s="78">
        <f t="shared" si="31"/>
        <v>113762433</v>
      </c>
      <c r="AG48" s="40">
        <f t="shared" si="32"/>
        <v>0.530095960118327</v>
      </c>
      <c r="AH48" s="40">
        <f t="shared" si="33"/>
        <v>0.01820890205468806</v>
      </c>
      <c r="AI48" s="12">
        <v>395944072</v>
      </c>
      <c r="AJ48" s="12">
        <v>511096500</v>
      </c>
      <c r="AK48" s="12">
        <v>209888353</v>
      </c>
      <c r="AL48" s="12"/>
    </row>
    <row r="49" spans="1:38" s="13" customFormat="1" ht="12.75">
      <c r="A49" s="29" t="s">
        <v>97</v>
      </c>
      <c r="B49" s="60" t="s">
        <v>325</v>
      </c>
      <c r="C49" s="39" t="s">
        <v>326</v>
      </c>
      <c r="D49" s="77">
        <v>124448669</v>
      </c>
      <c r="E49" s="78">
        <v>57938000</v>
      </c>
      <c r="F49" s="79">
        <f t="shared" si="17"/>
        <v>182386669</v>
      </c>
      <c r="G49" s="77">
        <v>124448669</v>
      </c>
      <c r="H49" s="78">
        <v>57938000</v>
      </c>
      <c r="I49" s="80">
        <f t="shared" si="18"/>
        <v>182386669</v>
      </c>
      <c r="J49" s="77">
        <v>24360586</v>
      </c>
      <c r="K49" s="78">
        <v>7029890</v>
      </c>
      <c r="L49" s="78">
        <f t="shared" si="19"/>
        <v>31390476</v>
      </c>
      <c r="M49" s="40">
        <f t="shared" si="20"/>
        <v>0.1721094867958798</v>
      </c>
      <c r="N49" s="105">
        <v>30058022</v>
      </c>
      <c r="O49" s="106">
        <v>16601989</v>
      </c>
      <c r="P49" s="107">
        <f t="shared" si="21"/>
        <v>46660011</v>
      </c>
      <c r="Q49" s="40">
        <f t="shared" si="22"/>
        <v>0.2558301615783114</v>
      </c>
      <c r="R49" s="105">
        <v>0</v>
      </c>
      <c r="S49" s="107">
        <v>0</v>
      </c>
      <c r="T49" s="107">
        <f t="shared" si="23"/>
        <v>0</v>
      </c>
      <c r="U49" s="40">
        <f t="shared" si="24"/>
        <v>0</v>
      </c>
      <c r="V49" s="105">
        <v>0</v>
      </c>
      <c r="W49" s="107">
        <v>0</v>
      </c>
      <c r="X49" s="107">
        <f t="shared" si="25"/>
        <v>0</v>
      </c>
      <c r="Y49" s="40">
        <f t="shared" si="26"/>
        <v>0</v>
      </c>
      <c r="Z49" s="77">
        <f t="shared" si="27"/>
        <v>54418608</v>
      </c>
      <c r="AA49" s="78">
        <f t="shared" si="28"/>
        <v>23631879</v>
      </c>
      <c r="AB49" s="78">
        <f t="shared" si="29"/>
        <v>78050487</v>
      </c>
      <c r="AC49" s="40">
        <f t="shared" si="30"/>
        <v>0.4279396483741912</v>
      </c>
      <c r="AD49" s="77">
        <v>24955557</v>
      </c>
      <c r="AE49" s="78">
        <v>13063278</v>
      </c>
      <c r="AF49" s="78">
        <f t="shared" si="31"/>
        <v>38018835</v>
      </c>
      <c r="AG49" s="40">
        <f t="shared" si="32"/>
        <v>0.43885840059843134</v>
      </c>
      <c r="AH49" s="40">
        <f t="shared" si="33"/>
        <v>0.22728671196789696</v>
      </c>
      <c r="AI49" s="12">
        <v>186950098</v>
      </c>
      <c r="AJ49" s="12">
        <v>182562773</v>
      </c>
      <c r="AK49" s="12">
        <v>82044621</v>
      </c>
      <c r="AL49" s="12"/>
    </row>
    <row r="50" spans="1:38" s="13" customFormat="1" ht="12.75">
      <c r="A50" s="29" t="s">
        <v>97</v>
      </c>
      <c r="B50" s="60" t="s">
        <v>327</v>
      </c>
      <c r="C50" s="39" t="s">
        <v>328</v>
      </c>
      <c r="D50" s="77">
        <v>349181183</v>
      </c>
      <c r="E50" s="78">
        <v>34610000</v>
      </c>
      <c r="F50" s="79">
        <f t="shared" si="17"/>
        <v>383791183</v>
      </c>
      <c r="G50" s="77">
        <v>349181183</v>
      </c>
      <c r="H50" s="78">
        <v>34610000</v>
      </c>
      <c r="I50" s="80">
        <f t="shared" si="18"/>
        <v>383791183</v>
      </c>
      <c r="J50" s="77">
        <v>53285922</v>
      </c>
      <c r="K50" s="78">
        <v>7936571</v>
      </c>
      <c r="L50" s="78">
        <f t="shared" si="19"/>
        <v>61222493</v>
      </c>
      <c r="M50" s="40">
        <f t="shared" si="20"/>
        <v>0.15952032175788677</v>
      </c>
      <c r="N50" s="105">
        <v>85297668</v>
      </c>
      <c r="O50" s="106">
        <v>2536786</v>
      </c>
      <c r="P50" s="107">
        <f t="shared" si="21"/>
        <v>87834454</v>
      </c>
      <c r="Q50" s="40">
        <f t="shared" si="22"/>
        <v>0.22886001005395687</v>
      </c>
      <c r="R50" s="105">
        <v>0</v>
      </c>
      <c r="S50" s="107">
        <v>0</v>
      </c>
      <c r="T50" s="107">
        <f t="shared" si="23"/>
        <v>0</v>
      </c>
      <c r="U50" s="40">
        <f t="shared" si="24"/>
        <v>0</v>
      </c>
      <c r="V50" s="105">
        <v>0</v>
      </c>
      <c r="W50" s="107">
        <v>0</v>
      </c>
      <c r="X50" s="107">
        <f t="shared" si="25"/>
        <v>0</v>
      </c>
      <c r="Y50" s="40">
        <f t="shared" si="26"/>
        <v>0</v>
      </c>
      <c r="Z50" s="77">
        <f t="shared" si="27"/>
        <v>138583590</v>
      </c>
      <c r="AA50" s="78">
        <f t="shared" si="28"/>
        <v>10473357</v>
      </c>
      <c r="AB50" s="78">
        <f t="shared" si="29"/>
        <v>149056947</v>
      </c>
      <c r="AC50" s="40">
        <f t="shared" si="30"/>
        <v>0.3883803318118436</v>
      </c>
      <c r="AD50" s="77">
        <v>47041659</v>
      </c>
      <c r="AE50" s="78">
        <v>5287912</v>
      </c>
      <c r="AF50" s="78">
        <f t="shared" si="31"/>
        <v>52329571</v>
      </c>
      <c r="AG50" s="40">
        <f t="shared" si="32"/>
        <v>0.3687675644047458</v>
      </c>
      <c r="AH50" s="40">
        <f t="shared" si="33"/>
        <v>0.6784860323047555</v>
      </c>
      <c r="AI50" s="12">
        <v>302501000</v>
      </c>
      <c r="AJ50" s="12">
        <v>352853001</v>
      </c>
      <c r="AK50" s="12">
        <v>111552557</v>
      </c>
      <c r="AL50" s="12"/>
    </row>
    <row r="51" spans="1:38" s="13" customFormat="1" ht="12.75">
      <c r="A51" s="29" t="s">
        <v>116</v>
      </c>
      <c r="B51" s="60" t="s">
        <v>329</v>
      </c>
      <c r="C51" s="39" t="s">
        <v>330</v>
      </c>
      <c r="D51" s="77">
        <v>514170000</v>
      </c>
      <c r="E51" s="78">
        <v>355008000</v>
      </c>
      <c r="F51" s="79">
        <f t="shared" si="17"/>
        <v>869178000</v>
      </c>
      <c r="G51" s="77">
        <v>514170000</v>
      </c>
      <c r="H51" s="78">
        <v>355008000</v>
      </c>
      <c r="I51" s="80">
        <f t="shared" si="18"/>
        <v>869178000</v>
      </c>
      <c r="J51" s="77">
        <v>112248942</v>
      </c>
      <c r="K51" s="78">
        <v>69737079</v>
      </c>
      <c r="L51" s="78">
        <f t="shared" si="19"/>
        <v>181986021</v>
      </c>
      <c r="M51" s="40">
        <f t="shared" si="20"/>
        <v>0.2093771597992586</v>
      </c>
      <c r="N51" s="105">
        <v>135141547</v>
      </c>
      <c r="O51" s="106">
        <v>52942965</v>
      </c>
      <c r="P51" s="107">
        <f t="shared" si="21"/>
        <v>188084512</v>
      </c>
      <c r="Q51" s="40">
        <f t="shared" si="22"/>
        <v>0.2163935488473017</v>
      </c>
      <c r="R51" s="105">
        <v>0</v>
      </c>
      <c r="S51" s="107">
        <v>0</v>
      </c>
      <c r="T51" s="107">
        <f t="shared" si="23"/>
        <v>0</v>
      </c>
      <c r="U51" s="40">
        <f t="shared" si="24"/>
        <v>0</v>
      </c>
      <c r="V51" s="105">
        <v>0</v>
      </c>
      <c r="W51" s="107">
        <v>0</v>
      </c>
      <c r="X51" s="107">
        <f t="shared" si="25"/>
        <v>0</v>
      </c>
      <c r="Y51" s="40">
        <f t="shared" si="26"/>
        <v>0</v>
      </c>
      <c r="Z51" s="77">
        <f t="shared" si="27"/>
        <v>247390489</v>
      </c>
      <c r="AA51" s="78">
        <f t="shared" si="28"/>
        <v>122680044</v>
      </c>
      <c r="AB51" s="78">
        <f t="shared" si="29"/>
        <v>370070533</v>
      </c>
      <c r="AC51" s="40">
        <f t="shared" si="30"/>
        <v>0.4257707086465603</v>
      </c>
      <c r="AD51" s="77">
        <v>134780687</v>
      </c>
      <c r="AE51" s="78">
        <v>84036138</v>
      </c>
      <c r="AF51" s="78">
        <f t="shared" si="31"/>
        <v>218816825</v>
      </c>
      <c r="AG51" s="40">
        <f t="shared" si="32"/>
        <v>0.4581104063550044</v>
      </c>
      <c r="AH51" s="40">
        <f t="shared" si="33"/>
        <v>-0.14044766895781435</v>
      </c>
      <c r="AI51" s="12">
        <v>855680418</v>
      </c>
      <c r="AJ51" s="12">
        <v>854969418</v>
      </c>
      <c r="AK51" s="12">
        <v>391996104</v>
      </c>
      <c r="AL51" s="12"/>
    </row>
    <row r="52" spans="1:38" s="57" customFormat="1" ht="12.75">
      <c r="A52" s="61"/>
      <c r="B52" s="62" t="s">
        <v>331</v>
      </c>
      <c r="C52" s="32"/>
      <c r="D52" s="81">
        <f>SUM(D46:D51)</f>
        <v>1671997417</v>
      </c>
      <c r="E52" s="82">
        <f>SUM(E46:E51)</f>
        <v>584333870</v>
      </c>
      <c r="F52" s="90">
        <f t="shared" si="17"/>
        <v>2256331287</v>
      </c>
      <c r="G52" s="81">
        <f>SUM(G46:G51)</f>
        <v>1671997417</v>
      </c>
      <c r="H52" s="82">
        <f>SUM(H46:H51)</f>
        <v>584333870</v>
      </c>
      <c r="I52" s="83">
        <f t="shared" si="18"/>
        <v>2256331287</v>
      </c>
      <c r="J52" s="81">
        <f>SUM(J46:J51)</f>
        <v>329655403</v>
      </c>
      <c r="K52" s="82">
        <f>SUM(K46:K51)</f>
        <v>104233061</v>
      </c>
      <c r="L52" s="82">
        <f t="shared" si="19"/>
        <v>433888464</v>
      </c>
      <c r="M52" s="44">
        <f t="shared" si="20"/>
        <v>0.1922982083791847</v>
      </c>
      <c r="N52" s="111">
        <f>SUM(N46:N51)</f>
        <v>412772107</v>
      </c>
      <c r="O52" s="112">
        <f>SUM(O46:O51)</f>
        <v>117575955</v>
      </c>
      <c r="P52" s="113">
        <f t="shared" si="21"/>
        <v>530348062</v>
      </c>
      <c r="Q52" s="44">
        <f t="shared" si="22"/>
        <v>0.2350488445804191</v>
      </c>
      <c r="R52" s="111">
        <f>SUM(R46:R51)</f>
        <v>0</v>
      </c>
      <c r="S52" s="113">
        <f>SUM(S46:S51)</f>
        <v>0</v>
      </c>
      <c r="T52" s="113">
        <f t="shared" si="23"/>
        <v>0</v>
      </c>
      <c r="U52" s="44">
        <f t="shared" si="24"/>
        <v>0</v>
      </c>
      <c r="V52" s="111">
        <f>SUM(V46:V51)</f>
        <v>0</v>
      </c>
      <c r="W52" s="113">
        <f>SUM(W46:W51)</f>
        <v>0</v>
      </c>
      <c r="X52" s="113">
        <f t="shared" si="25"/>
        <v>0</v>
      </c>
      <c r="Y52" s="44">
        <f t="shared" si="26"/>
        <v>0</v>
      </c>
      <c r="Z52" s="81">
        <f t="shared" si="27"/>
        <v>742427510</v>
      </c>
      <c r="AA52" s="82">
        <f t="shared" si="28"/>
        <v>221809016</v>
      </c>
      <c r="AB52" s="82">
        <f t="shared" si="29"/>
        <v>964236526</v>
      </c>
      <c r="AC52" s="44">
        <f t="shared" si="30"/>
        <v>0.4273470529596038</v>
      </c>
      <c r="AD52" s="81">
        <f>SUM(AD46:AD51)</f>
        <v>370219114</v>
      </c>
      <c r="AE52" s="82">
        <f>SUM(AE46:AE51)</f>
        <v>128700736</v>
      </c>
      <c r="AF52" s="82">
        <f t="shared" si="31"/>
        <v>498919850</v>
      </c>
      <c r="AG52" s="44">
        <f t="shared" si="32"/>
        <v>0.45337972498803975</v>
      </c>
      <c r="AH52" s="44">
        <f t="shared" si="33"/>
        <v>0.06299250671225054</v>
      </c>
      <c r="AI52" s="63">
        <f>SUM(AI46:AI51)</f>
        <v>2026023012</v>
      </c>
      <c r="AJ52" s="63">
        <f>SUM(AJ46:AJ51)</f>
        <v>2210505007</v>
      </c>
      <c r="AK52" s="63">
        <f>SUM(AK46:AK51)</f>
        <v>918557756</v>
      </c>
      <c r="AL52" s="63"/>
    </row>
    <row r="53" spans="1:38" s="13" customFormat="1" ht="12.75">
      <c r="A53" s="29" t="s">
        <v>97</v>
      </c>
      <c r="B53" s="60" t="s">
        <v>332</v>
      </c>
      <c r="C53" s="39" t="s">
        <v>333</v>
      </c>
      <c r="D53" s="77">
        <v>104733302</v>
      </c>
      <c r="E53" s="78">
        <v>53703132</v>
      </c>
      <c r="F53" s="79">
        <f t="shared" si="17"/>
        <v>158436434</v>
      </c>
      <c r="G53" s="77">
        <v>104733302</v>
      </c>
      <c r="H53" s="78">
        <v>53703132</v>
      </c>
      <c r="I53" s="80">
        <f t="shared" si="18"/>
        <v>158436434</v>
      </c>
      <c r="J53" s="77">
        <v>17563742</v>
      </c>
      <c r="K53" s="78">
        <v>7252180</v>
      </c>
      <c r="L53" s="78">
        <f t="shared" si="19"/>
        <v>24815922</v>
      </c>
      <c r="M53" s="40">
        <f t="shared" si="20"/>
        <v>0.15663014733088476</v>
      </c>
      <c r="N53" s="105">
        <v>21550854</v>
      </c>
      <c r="O53" s="106">
        <v>11746240</v>
      </c>
      <c r="P53" s="107">
        <f t="shared" si="21"/>
        <v>33297094</v>
      </c>
      <c r="Q53" s="40">
        <f t="shared" si="22"/>
        <v>0.21016058717908281</v>
      </c>
      <c r="R53" s="105">
        <v>0</v>
      </c>
      <c r="S53" s="107">
        <v>0</v>
      </c>
      <c r="T53" s="107">
        <f t="shared" si="23"/>
        <v>0</v>
      </c>
      <c r="U53" s="40">
        <f t="shared" si="24"/>
        <v>0</v>
      </c>
      <c r="V53" s="105">
        <v>0</v>
      </c>
      <c r="W53" s="107">
        <v>0</v>
      </c>
      <c r="X53" s="107">
        <f t="shared" si="25"/>
        <v>0</v>
      </c>
      <c r="Y53" s="40">
        <f t="shared" si="26"/>
        <v>0</v>
      </c>
      <c r="Z53" s="77">
        <f t="shared" si="27"/>
        <v>39114596</v>
      </c>
      <c r="AA53" s="78">
        <f t="shared" si="28"/>
        <v>18998420</v>
      </c>
      <c r="AB53" s="78">
        <f t="shared" si="29"/>
        <v>58113016</v>
      </c>
      <c r="AC53" s="40">
        <f t="shared" si="30"/>
        <v>0.3667907345099676</v>
      </c>
      <c r="AD53" s="77">
        <v>15587284</v>
      </c>
      <c r="AE53" s="78">
        <v>5607355</v>
      </c>
      <c r="AF53" s="78">
        <f t="shared" si="31"/>
        <v>21194639</v>
      </c>
      <c r="AG53" s="40">
        <f t="shared" si="32"/>
        <v>0.2960918719564566</v>
      </c>
      <c r="AH53" s="40">
        <f t="shared" si="33"/>
        <v>0.571014915611443</v>
      </c>
      <c r="AI53" s="12">
        <v>130127108</v>
      </c>
      <c r="AJ53" s="12">
        <v>135306660</v>
      </c>
      <c r="AK53" s="12">
        <v>38529579</v>
      </c>
      <c r="AL53" s="12"/>
    </row>
    <row r="54" spans="1:38" s="13" customFormat="1" ht="12.75">
      <c r="A54" s="29" t="s">
        <v>97</v>
      </c>
      <c r="B54" s="60" t="s">
        <v>334</v>
      </c>
      <c r="C54" s="39" t="s">
        <v>335</v>
      </c>
      <c r="D54" s="77">
        <v>134965428</v>
      </c>
      <c r="E54" s="78">
        <v>71450913</v>
      </c>
      <c r="F54" s="79">
        <f t="shared" si="17"/>
        <v>206416341</v>
      </c>
      <c r="G54" s="77">
        <v>134965428</v>
      </c>
      <c r="H54" s="78">
        <v>71450913</v>
      </c>
      <c r="I54" s="80">
        <f t="shared" si="18"/>
        <v>206416341</v>
      </c>
      <c r="J54" s="77">
        <v>23539335</v>
      </c>
      <c r="K54" s="78">
        <v>9957727</v>
      </c>
      <c r="L54" s="78">
        <f t="shared" si="19"/>
        <v>33497062</v>
      </c>
      <c r="M54" s="40">
        <f t="shared" si="20"/>
        <v>0.16227911917109314</v>
      </c>
      <c r="N54" s="105">
        <v>26687088</v>
      </c>
      <c r="O54" s="106">
        <v>13217587</v>
      </c>
      <c r="P54" s="107">
        <f t="shared" si="21"/>
        <v>39904675</v>
      </c>
      <c r="Q54" s="40">
        <f t="shared" si="22"/>
        <v>0.19332129814276672</v>
      </c>
      <c r="R54" s="105">
        <v>0</v>
      </c>
      <c r="S54" s="107">
        <v>0</v>
      </c>
      <c r="T54" s="107">
        <f t="shared" si="23"/>
        <v>0</v>
      </c>
      <c r="U54" s="40">
        <f t="shared" si="24"/>
        <v>0</v>
      </c>
      <c r="V54" s="105">
        <v>0</v>
      </c>
      <c r="W54" s="107">
        <v>0</v>
      </c>
      <c r="X54" s="107">
        <f t="shared" si="25"/>
        <v>0</v>
      </c>
      <c r="Y54" s="40">
        <f t="shared" si="26"/>
        <v>0</v>
      </c>
      <c r="Z54" s="77">
        <f t="shared" si="27"/>
        <v>50226423</v>
      </c>
      <c r="AA54" s="78">
        <f t="shared" si="28"/>
        <v>23175314</v>
      </c>
      <c r="AB54" s="78">
        <f t="shared" si="29"/>
        <v>73401737</v>
      </c>
      <c r="AC54" s="40">
        <f t="shared" si="30"/>
        <v>0.35560041731385983</v>
      </c>
      <c r="AD54" s="77">
        <v>24521703</v>
      </c>
      <c r="AE54" s="78">
        <v>14551573</v>
      </c>
      <c r="AF54" s="78">
        <f t="shared" si="31"/>
        <v>39073276</v>
      </c>
      <c r="AG54" s="40">
        <f t="shared" si="32"/>
        <v>0.46765944013514216</v>
      </c>
      <c r="AH54" s="40">
        <f t="shared" si="33"/>
        <v>0.02127794454706078</v>
      </c>
      <c r="AI54" s="12">
        <v>168169012</v>
      </c>
      <c r="AJ54" s="12">
        <v>179193667</v>
      </c>
      <c r="AK54" s="12">
        <v>78645826</v>
      </c>
      <c r="AL54" s="12"/>
    </row>
    <row r="55" spans="1:38" s="13" customFormat="1" ht="12.75">
      <c r="A55" s="29" t="s">
        <v>97</v>
      </c>
      <c r="B55" s="60" t="s">
        <v>336</v>
      </c>
      <c r="C55" s="39" t="s">
        <v>337</v>
      </c>
      <c r="D55" s="77">
        <v>51635000</v>
      </c>
      <c r="E55" s="78">
        <v>11556000</v>
      </c>
      <c r="F55" s="80">
        <f t="shared" si="17"/>
        <v>63191000</v>
      </c>
      <c r="G55" s="77">
        <v>51635000</v>
      </c>
      <c r="H55" s="78">
        <v>11556000</v>
      </c>
      <c r="I55" s="80">
        <f t="shared" si="18"/>
        <v>63191000</v>
      </c>
      <c r="J55" s="77">
        <v>12963404</v>
      </c>
      <c r="K55" s="78">
        <v>813817</v>
      </c>
      <c r="L55" s="78">
        <f t="shared" si="19"/>
        <v>13777221</v>
      </c>
      <c r="M55" s="40">
        <f t="shared" si="20"/>
        <v>0.21802505103574876</v>
      </c>
      <c r="N55" s="105">
        <v>12984695</v>
      </c>
      <c r="O55" s="106">
        <v>6824270</v>
      </c>
      <c r="P55" s="107">
        <f t="shared" si="21"/>
        <v>19808965</v>
      </c>
      <c r="Q55" s="40">
        <f t="shared" si="22"/>
        <v>0.3134776313082559</v>
      </c>
      <c r="R55" s="105">
        <v>0</v>
      </c>
      <c r="S55" s="107">
        <v>0</v>
      </c>
      <c r="T55" s="107">
        <f t="shared" si="23"/>
        <v>0</v>
      </c>
      <c r="U55" s="40">
        <f t="shared" si="24"/>
        <v>0</v>
      </c>
      <c r="V55" s="105">
        <v>0</v>
      </c>
      <c r="W55" s="107">
        <v>0</v>
      </c>
      <c r="X55" s="107">
        <f t="shared" si="25"/>
        <v>0</v>
      </c>
      <c r="Y55" s="40">
        <f t="shared" si="26"/>
        <v>0</v>
      </c>
      <c r="Z55" s="77">
        <f t="shared" si="27"/>
        <v>25948099</v>
      </c>
      <c r="AA55" s="78">
        <f t="shared" si="28"/>
        <v>7638087</v>
      </c>
      <c r="AB55" s="78">
        <f t="shared" si="29"/>
        <v>33586186</v>
      </c>
      <c r="AC55" s="40">
        <f t="shared" si="30"/>
        <v>0.5315026823440047</v>
      </c>
      <c r="AD55" s="77">
        <v>6520955</v>
      </c>
      <c r="AE55" s="78">
        <v>1533464</v>
      </c>
      <c r="AF55" s="78">
        <f t="shared" si="31"/>
        <v>8054419</v>
      </c>
      <c r="AG55" s="40">
        <f t="shared" si="32"/>
        <v>0.3592328119452075</v>
      </c>
      <c r="AH55" s="40">
        <f t="shared" si="33"/>
        <v>1.4593909256521171</v>
      </c>
      <c r="AI55" s="12">
        <v>53511000</v>
      </c>
      <c r="AJ55" s="12">
        <v>48819851</v>
      </c>
      <c r="AK55" s="12">
        <v>19222907</v>
      </c>
      <c r="AL55" s="12"/>
    </row>
    <row r="56" spans="1:38" s="13" customFormat="1" ht="12.75">
      <c r="A56" s="29" t="s">
        <v>97</v>
      </c>
      <c r="B56" s="60" t="s">
        <v>338</v>
      </c>
      <c r="C56" s="39" t="s">
        <v>339</v>
      </c>
      <c r="D56" s="77">
        <v>55518468</v>
      </c>
      <c r="E56" s="78">
        <v>14540000</v>
      </c>
      <c r="F56" s="79">
        <f t="shared" si="17"/>
        <v>70058468</v>
      </c>
      <c r="G56" s="77">
        <v>55518468</v>
      </c>
      <c r="H56" s="78">
        <v>14540000</v>
      </c>
      <c r="I56" s="79">
        <f t="shared" si="18"/>
        <v>70058468</v>
      </c>
      <c r="J56" s="77">
        <v>6799130</v>
      </c>
      <c r="K56" s="91">
        <v>1037691</v>
      </c>
      <c r="L56" s="78">
        <f t="shared" si="19"/>
        <v>7836821</v>
      </c>
      <c r="M56" s="40">
        <f t="shared" si="20"/>
        <v>0.11186115288732834</v>
      </c>
      <c r="N56" s="105">
        <v>13103407</v>
      </c>
      <c r="O56" s="106">
        <v>1766185</v>
      </c>
      <c r="P56" s="107">
        <f t="shared" si="21"/>
        <v>14869592</v>
      </c>
      <c r="Q56" s="40">
        <f t="shared" si="22"/>
        <v>0.2122454633178676</v>
      </c>
      <c r="R56" s="105">
        <v>0</v>
      </c>
      <c r="S56" s="107">
        <v>0</v>
      </c>
      <c r="T56" s="107">
        <f t="shared" si="23"/>
        <v>0</v>
      </c>
      <c r="U56" s="40">
        <f t="shared" si="24"/>
        <v>0</v>
      </c>
      <c r="V56" s="105">
        <v>0</v>
      </c>
      <c r="W56" s="107">
        <v>0</v>
      </c>
      <c r="X56" s="107">
        <f t="shared" si="25"/>
        <v>0</v>
      </c>
      <c r="Y56" s="40">
        <f t="shared" si="26"/>
        <v>0</v>
      </c>
      <c r="Z56" s="77">
        <f t="shared" si="27"/>
        <v>19902537</v>
      </c>
      <c r="AA56" s="78">
        <f t="shared" si="28"/>
        <v>2803876</v>
      </c>
      <c r="AB56" s="78">
        <f t="shared" si="29"/>
        <v>22706413</v>
      </c>
      <c r="AC56" s="40">
        <f t="shared" si="30"/>
        <v>0.32410661620519593</v>
      </c>
      <c r="AD56" s="77">
        <v>16384230</v>
      </c>
      <c r="AE56" s="78">
        <v>1258164</v>
      </c>
      <c r="AF56" s="78">
        <f t="shared" si="31"/>
        <v>17642394</v>
      </c>
      <c r="AG56" s="40">
        <f t="shared" si="32"/>
        <v>0.46287903526337054</v>
      </c>
      <c r="AH56" s="40">
        <f t="shared" si="33"/>
        <v>-0.15716699218938202</v>
      </c>
      <c r="AI56" s="12">
        <v>62242065</v>
      </c>
      <c r="AJ56" s="12">
        <v>70976091</v>
      </c>
      <c r="AK56" s="12">
        <v>28810547</v>
      </c>
      <c r="AL56" s="12"/>
    </row>
    <row r="57" spans="1:38" s="13" customFormat="1" ht="12.75">
      <c r="A57" s="29" t="s">
        <v>97</v>
      </c>
      <c r="B57" s="60" t="s">
        <v>340</v>
      </c>
      <c r="C57" s="39" t="s">
        <v>341</v>
      </c>
      <c r="D57" s="77">
        <v>107729408</v>
      </c>
      <c r="E57" s="78">
        <v>45807200</v>
      </c>
      <c r="F57" s="79">
        <f t="shared" si="17"/>
        <v>153536608</v>
      </c>
      <c r="G57" s="77">
        <v>114717331</v>
      </c>
      <c r="H57" s="78">
        <v>45807200</v>
      </c>
      <c r="I57" s="79">
        <f t="shared" si="18"/>
        <v>160524531</v>
      </c>
      <c r="J57" s="77">
        <v>24110922</v>
      </c>
      <c r="K57" s="91">
        <v>4030002</v>
      </c>
      <c r="L57" s="78">
        <f t="shared" si="19"/>
        <v>28140924</v>
      </c>
      <c r="M57" s="40">
        <f t="shared" si="20"/>
        <v>0.1832847837826403</v>
      </c>
      <c r="N57" s="105">
        <v>44863233</v>
      </c>
      <c r="O57" s="106">
        <v>8317917</v>
      </c>
      <c r="P57" s="107">
        <f t="shared" si="21"/>
        <v>53181150</v>
      </c>
      <c r="Q57" s="40">
        <f t="shared" si="22"/>
        <v>0.3463743969125591</v>
      </c>
      <c r="R57" s="105">
        <v>0</v>
      </c>
      <c r="S57" s="107">
        <v>0</v>
      </c>
      <c r="T57" s="107">
        <f t="shared" si="23"/>
        <v>0</v>
      </c>
      <c r="U57" s="40">
        <f t="shared" si="24"/>
        <v>0</v>
      </c>
      <c r="V57" s="105">
        <v>0</v>
      </c>
      <c r="W57" s="107">
        <v>0</v>
      </c>
      <c r="X57" s="107">
        <f t="shared" si="25"/>
        <v>0</v>
      </c>
      <c r="Y57" s="40">
        <f t="shared" si="26"/>
        <v>0</v>
      </c>
      <c r="Z57" s="77">
        <f t="shared" si="27"/>
        <v>68974155</v>
      </c>
      <c r="AA57" s="78">
        <f t="shared" si="28"/>
        <v>12347919</v>
      </c>
      <c r="AB57" s="78">
        <f t="shared" si="29"/>
        <v>81322074</v>
      </c>
      <c r="AC57" s="40">
        <f t="shared" si="30"/>
        <v>0.5296591806951995</v>
      </c>
      <c r="AD57" s="77">
        <v>25154830</v>
      </c>
      <c r="AE57" s="78">
        <v>11340222</v>
      </c>
      <c r="AF57" s="78">
        <f t="shared" si="31"/>
        <v>36495052</v>
      </c>
      <c r="AG57" s="40">
        <f t="shared" si="32"/>
        <v>0.4539657715683292</v>
      </c>
      <c r="AH57" s="40">
        <f t="shared" si="33"/>
        <v>0.45721535072754516</v>
      </c>
      <c r="AI57" s="12">
        <v>158069001</v>
      </c>
      <c r="AJ57" s="12">
        <v>137992705</v>
      </c>
      <c r="AK57" s="12">
        <v>71757916</v>
      </c>
      <c r="AL57" s="12"/>
    </row>
    <row r="58" spans="1:38" s="13" customFormat="1" ht="12.75">
      <c r="A58" s="29" t="s">
        <v>116</v>
      </c>
      <c r="B58" s="60" t="s">
        <v>342</v>
      </c>
      <c r="C58" s="39" t="s">
        <v>343</v>
      </c>
      <c r="D58" s="77">
        <v>320950860</v>
      </c>
      <c r="E58" s="78">
        <v>206285000</v>
      </c>
      <c r="F58" s="79">
        <f t="shared" si="17"/>
        <v>527235860</v>
      </c>
      <c r="G58" s="77">
        <v>320950860</v>
      </c>
      <c r="H58" s="78">
        <v>206285000</v>
      </c>
      <c r="I58" s="79">
        <f t="shared" si="18"/>
        <v>527235860</v>
      </c>
      <c r="J58" s="77">
        <v>76418078</v>
      </c>
      <c r="K58" s="91">
        <v>40234191</v>
      </c>
      <c r="L58" s="78">
        <f t="shared" si="19"/>
        <v>116652269</v>
      </c>
      <c r="M58" s="40">
        <f t="shared" si="20"/>
        <v>0.22125253202617895</v>
      </c>
      <c r="N58" s="105">
        <v>70828964</v>
      </c>
      <c r="O58" s="106">
        <v>31659869</v>
      </c>
      <c r="P58" s="107">
        <f t="shared" si="21"/>
        <v>102488833</v>
      </c>
      <c r="Q58" s="40">
        <f t="shared" si="22"/>
        <v>0.19438896474151057</v>
      </c>
      <c r="R58" s="105">
        <v>0</v>
      </c>
      <c r="S58" s="107">
        <v>0</v>
      </c>
      <c r="T58" s="107">
        <f t="shared" si="23"/>
        <v>0</v>
      </c>
      <c r="U58" s="40">
        <f t="shared" si="24"/>
        <v>0</v>
      </c>
      <c r="V58" s="105">
        <v>0</v>
      </c>
      <c r="W58" s="107">
        <v>0</v>
      </c>
      <c r="X58" s="107">
        <f t="shared" si="25"/>
        <v>0</v>
      </c>
      <c r="Y58" s="40">
        <f t="shared" si="26"/>
        <v>0</v>
      </c>
      <c r="Z58" s="77">
        <f t="shared" si="27"/>
        <v>147247042</v>
      </c>
      <c r="AA58" s="78">
        <f t="shared" si="28"/>
        <v>71894060</v>
      </c>
      <c r="AB58" s="78">
        <f t="shared" si="29"/>
        <v>219141102</v>
      </c>
      <c r="AC58" s="40">
        <f t="shared" si="30"/>
        <v>0.4156414967676895</v>
      </c>
      <c r="AD58" s="77">
        <v>75476074</v>
      </c>
      <c r="AE58" s="78">
        <v>48037535</v>
      </c>
      <c r="AF58" s="78">
        <f t="shared" si="31"/>
        <v>123513609</v>
      </c>
      <c r="AG58" s="40">
        <f t="shared" si="32"/>
        <v>0.5481471006700065</v>
      </c>
      <c r="AH58" s="40">
        <f t="shared" si="33"/>
        <v>-0.17022234367712463</v>
      </c>
      <c r="AI58" s="12">
        <v>551773204</v>
      </c>
      <c r="AJ58" s="12">
        <v>662897322</v>
      </c>
      <c r="AK58" s="12">
        <v>302452882</v>
      </c>
      <c r="AL58" s="12"/>
    </row>
    <row r="59" spans="1:38" s="57" customFormat="1" ht="12.75">
      <c r="A59" s="61"/>
      <c r="B59" s="62" t="s">
        <v>344</v>
      </c>
      <c r="C59" s="32"/>
      <c r="D59" s="81">
        <f>SUM(D53:D58)</f>
        <v>775532466</v>
      </c>
      <c r="E59" s="82">
        <f>SUM(E53:E58)</f>
        <v>403342245</v>
      </c>
      <c r="F59" s="83">
        <f t="shared" si="17"/>
        <v>1178874711</v>
      </c>
      <c r="G59" s="81">
        <f>SUM(G53:G58)</f>
        <v>782520389</v>
      </c>
      <c r="H59" s="82">
        <f>SUM(H53:H58)</f>
        <v>403342245</v>
      </c>
      <c r="I59" s="90">
        <f t="shared" si="18"/>
        <v>1185862634</v>
      </c>
      <c r="J59" s="81">
        <f>SUM(J53:J58)</f>
        <v>161394611</v>
      </c>
      <c r="K59" s="92">
        <f>SUM(K53:K58)</f>
        <v>63325608</v>
      </c>
      <c r="L59" s="82">
        <f t="shared" si="19"/>
        <v>224720219</v>
      </c>
      <c r="M59" s="44">
        <f t="shared" si="20"/>
        <v>0.19062264793972666</v>
      </c>
      <c r="N59" s="111">
        <f>SUM(N53:N58)</f>
        <v>190018241</v>
      </c>
      <c r="O59" s="112">
        <f>SUM(O53:O58)</f>
        <v>73532068</v>
      </c>
      <c r="P59" s="113">
        <f t="shared" si="21"/>
        <v>263550309</v>
      </c>
      <c r="Q59" s="44">
        <f t="shared" si="22"/>
        <v>0.22356091494781416</v>
      </c>
      <c r="R59" s="111">
        <f>SUM(R53:R58)</f>
        <v>0</v>
      </c>
      <c r="S59" s="113">
        <f>SUM(S53:S58)</f>
        <v>0</v>
      </c>
      <c r="T59" s="113">
        <f t="shared" si="23"/>
        <v>0</v>
      </c>
      <c r="U59" s="44">
        <f t="shared" si="24"/>
        <v>0</v>
      </c>
      <c r="V59" s="111">
        <f>SUM(V53:V58)</f>
        <v>0</v>
      </c>
      <c r="W59" s="113">
        <f>SUM(W53:W58)</f>
        <v>0</v>
      </c>
      <c r="X59" s="113">
        <f t="shared" si="25"/>
        <v>0</v>
      </c>
      <c r="Y59" s="44">
        <f t="shared" si="26"/>
        <v>0</v>
      </c>
      <c r="Z59" s="81">
        <f t="shared" si="27"/>
        <v>351412852</v>
      </c>
      <c r="AA59" s="82">
        <f t="shared" si="28"/>
        <v>136857676</v>
      </c>
      <c r="AB59" s="82">
        <f t="shared" si="29"/>
        <v>488270528</v>
      </c>
      <c r="AC59" s="44">
        <f t="shared" si="30"/>
        <v>0.4141835628875408</v>
      </c>
      <c r="AD59" s="81">
        <f>SUM(AD53:AD58)</f>
        <v>163645076</v>
      </c>
      <c r="AE59" s="82">
        <f>SUM(AE53:AE58)</f>
        <v>82328313</v>
      </c>
      <c r="AF59" s="82">
        <f t="shared" si="31"/>
        <v>245973389</v>
      </c>
      <c r="AG59" s="44">
        <f t="shared" si="32"/>
        <v>0.4799571042180508</v>
      </c>
      <c r="AH59" s="44">
        <f t="shared" si="33"/>
        <v>0.07145862433110595</v>
      </c>
      <c r="AI59" s="63">
        <f>SUM(AI53:AI58)</f>
        <v>1123891390</v>
      </c>
      <c r="AJ59" s="63">
        <f>SUM(AJ53:AJ58)</f>
        <v>1235186296</v>
      </c>
      <c r="AK59" s="63">
        <f>SUM(AK53:AK58)</f>
        <v>539419657</v>
      </c>
      <c r="AL59" s="63"/>
    </row>
    <row r="60" spans="1:38" s="13" customFormat="1" ht="12.75">
      <c r="A60" s="29" t="s">
        <v>97</v>
      </c>
      <c r="B60" s="60" t="s">
        <v>345</v>
      </c>
      <c r="C60" s="39" t="s">
        <v>346</v>
      </c>
      <c r="D60" s="77">
        <v>74538000</v>
      </c>
      <c r="E60" s="78">
        <v>60652000</v>
      </c>
      <c r="F60" s="79">
        <f t="shared" si="17"/>
        <v>135190000</v>
      </c>
      <c r="G60" s="77">
        <v>74538000</v>
      </c>
      <c r="H60" s="78">
        <v>60652000</v>
      </c>
      <c r="I60" s="79">
        <f t="shared" si="18"/>
        <v>135190000</v>
      </c>
      <c r="J60" s="77">
        <v>15632535</v>
      </c>
      <c r="K60" s="91">
        <v>10387541</v>
      </c>
      <c r="L60" s="78">
        <f t="shared" si="19"/>
        <v>26020076</v>
      </c>
      <c r="M60" s="40">
        <f t="shared" si="20"/>
        <v>0.19247041940971965</v>
      </c>
      <c r="N60" s="105">
        <v>19456641</v>
      </c>
      <c r="O60" s="106">
        <v>10304931</v>
      </c>
      <c r="P60" s="107">
        <f t="shared" si="21"/>
        <v>29761572</v>
      </c>
      <c r="Q60" s="40">
        <f t="shared" si="22"/>
        <v>0.22014625342111102</v>
      </c>
      <c r="R60" s="105">
        <v>0</v>
      </c>
      <c r="S60" s="107">
        <v>0</v>
      </c>
      <c r="T60" s="107">
        <f t="shared" si="23"/>
        <v>0</v>
      </c>
      <c r="U60" s="40">
        <f t="shared" si="24"/>
        <v>0</v>
      </c>
      <c r="V60" s="105">
        <v>0</v>
      </c>
      <c r="W60" s="107">
        <v>0</v>
      </c>
      <c r="X60" s="107">
        <f t="shared" si="25"/>
        <v>0</v>
      </c>
      <c r="Y60" s="40">
        <f t="shared" si="26"/>
        <v>0</v>
      </c>
      <c r="Z60" s="77">
        <f t="shared" si="27"/>
        <v>35089176</v>
      </c>
      <c r="AA60" s="78">
        <f t="shared" si="28"/>
        <v>20692472</v>
      </c>
      <c r="AB60" s="78">
        <f t="shared" si="29"/>
        <v>55781648</v>
      </c>
      <c r="AC60" s="40">
        <f t="shared" si="30"/>
        <v>0.4126166728308307</v>
      </c>
      <c r="AD60" s="77">
        <v>17029461</v>
      </c>
      <c r="AE60" s="78">
        <v>9498927</v>
      </c>
      <c r="AF60" s="78">
        <f t="shared" si="31"/>
        <v>26528388</v>
      </c>
      <c r="AG60" s="40">
        <f t="shared" si="32"/>
        <v>0.6318344457893826</v>
      </c>
      <c r="AH60" s="40">
        <f t="shared" si="33"/>
        <v>0.12187638389486755</v>
      </c>
      <c r="AI60" s="12">
        <v>86745000</v>
      </c>
      <c r="AJ60" s="12">
        <v>91026000</v>
      </c>
      <c r="AK60" s="12">
        <v>54808479</v>
      </c>
      <c r="AL60" s="12"/>
    </row>
    <row r="61" spans="1:38" s="13" customFormat="1" ht="12.75">
      <c r="A61" s="29" t="s">
        <v>97</v>
      </c>
      <c r="B61" s="60" t="s">
        <v>93</v>
      </c>
      <c r="C61" s="39" t="s">
        <v>94</v>
      </c>
      <c r="D61" s="77">
        <v>2363247300</v>
      </c>
      <c r="E61" s="78">
        <v>419862100</v>
      </c>
      <c r="F61" s="79">
        <f t="shared" si="17"/>
        <v>2783109400</v>
      </c>
      <c r="G61" s="77">
        <v>2363247300</v>
      </c>
      <c r="H61" s="78">
        <v>419862100</v>
      </c>
      <c r="I61" s="79">
        <f t="shared" si="18"/>
        <v>2783109400</v>
      </c>
      <c r="J61" s="77">
        <v>656910095</v>
      </c>
      <c r="K61" s="91">
        <v>56213831</v>
      </c>
      <c r="L61" s="78">
        <f t="shared" si="19"/>
        <v>713123926</v>
      </c>
      <c r="M61" s="40">
        <f t="shared" si="20"/>
        <v>0.25623280421531397</v>
      </c>
      <c r="N61" s="105">
        <v>576815047</v>
      </c>
      <c r="O61" s="106">
        <v>116835782</v>
      </c>
      <c r="P61" s="107">
        <f t="shared" si="21"/>
        <v>693650829</v>
      </c>
      <c r="Q61" s="40">
        <f t="shared" si="22"/>
        <v>0.24923591900483683</v>
      </c>
      <c r="R61" s="105">
        <v>0</v>
      </c>
      <c r="S61" s="107">
        <v>0</v>
      </c>
      <c r="T61" s="107">
        <f t="shared" si="23"/>
        <v>0</v>
      </c>
      <c r="U61" s="40">
        <f t="shared" si="24"/>
        <v>0</v>
      </c>
      <c r="V61" s="105">
        <v>0</v>
      </c>
      <c r="W61" s="107">
        <v>0</v>
      </c>
      <c r="X61" s="107">
        <f t="shared" si="25"/>
        <v>0</v>
      </c>
      <c r="Y61" s="40">
        <f t="shared" si="26"/>
        <v>0</v>
      </c>
      <c r="Z61" s="77">
        <f t="shared" si="27"/>
        <v>1233725142</v>
      </c>
      <c r="AA61" s="78">
        <f t="shared" si="28"/>
        <v>173049613</v>
      </c>
      <c r="AB61" s="78">
        <f t="shared" si="29"/>
        <v>1406774755</v>
      </c>
      <c r="AC61" s="40">
        <f t="shared" si="30"/>
        <v>0.5054687232201508</v>
      </c>
      <c r="AD61" s="77">
        <v>479406646</v>
      </c>
      <c r="AE61" s="78">
        <v>29853089</v>
      </c>
      <c r="AF61" s="78">
        <f t="shared" si="31"/>
        <v>509259735</v>
      </c>
      <c r="AG61" s="40">
        <f t="shared" si="32"/>
        <v>0.47214274826229324</v>
      </c>
      <c r="AH61" s="40">
        <f t="shared" si="33"/>
        <v>0.36207671906360317</v>
      </c>
      <c r="AI61" s="12">
        <v>2328127703</v>
      </c>
      <c r="AJ61" s="12">
        <v>2669958600</v>
      </c>
      <c r="AK61" s="12">
        <v>1099208612</v>
      </c>
      <c r="AL61" s="12"/>
    </row>
    <row r="62" spans="1:38" s="13" customFormat="1" ht="12.75">
      <c r="A62" s="29" t="s">
        <v>97</v>
      </c>
      <c r="B62" s="60" t="s">
        <v>347</v>
      </c>
      <c r="C62" s="39" t="s">
        <v>348</v>
      </c>
      <c r="D62" s="77">
        <v>45842207</v>
      </c>
      <c r="E62" s="78">
        <v>16975000</v>
      </c>
      <c r="F62" s="79">
        <f t="shared" si="17"/>
        <v>62817207</v>
      </c>
      <c r="G62" s="77">
        <v>45842207</v>
      </c>
      <c r="H62" s="78">
        <v>16975000</v>
      </c>
      <c r="I62" s="79">
        <f t="shared" si="18"/>
        <v>62817207</v>
      </c>
      <c r="J62" s="77">
        <v>8594369</v>
      </c>
      <c r="K62" s="91">
        <v>838873</v>
      </c>
      <c r="L62" s="78">
        <f t="shared" si="19"/>
        <v>9433242</v>
      </c>
      <c r="M62" s="40">
        <f t="shared" si="20"/>
        <v>0.15016971384926425</v>
      </c>
      <c r="N62" s="105">
        <v>7775399</v>
      </c>
      <c r="O62" s="106">
        <v>1597877</v>
      </c>
      <c r="P62" s="107">
        <f t="shared" si="21"/>
        <v>9373276</v>
      </c>
      <c r="Q62" s="40">
        <f t="shared" si="22"/>
        <v>0.14921510279818712</v>
      </c>
      <c r="R62" s="105">
        <v>0</v>
      </c>
      <c r="S62" s="107">
        <v>0</v>
      </c>
      <c r="T62" s="107">
        <f t="shared" si="23"/>
        <v>0</v>
      </c>
      <c r="U62" s="40">
        <f t="shared" si="24"/>
        <v>0</v>
      </c>
      <c r="V62" s="105">
        <v>0</v>
      </c>
      <c r="W62" s="107">
        <v>0</v>
      </c>
      <c r="X62" s="107">
        <f t="shared" si="25"/>
        <v>0</v>
      </c>
      <c r="Y62" s="40">
        <f t="shared" si="26"/>
        <v>0</v>
      </c>
      <c r="Z62" s="77">
        <f t="shared" si="27"/>
        <v>16369768</v>
      </c>
      <c r="AA62" s="78">
        <f t="shared" si="28"/>
        <v>2436750</v>
      </c>
      <c r="AB62" s="78">
        <f t="shared" si="29"/>
        <v>18806518</v>
      </c>
      <c r="AC62" s="40">
        <f t="shared" si="30"/>
        <v>0.29938481664745137</v>
      </c>
      <c r="AD62" s="77">
        <v>8730308</v>
      </c>
      <c r="AE62" s="78">
        <v>3952328</v>
      </c>
      <c r="AF62" s="78">
        <f t="shared" si="31"/>
        <v>12682636</v>
      </c>
      <c r="AG62" s="40">
        <f t="shared" si="32"/>
        <v>0.3346639230192809</v>
      </c>
      <c r="AH62" s="40">
        <f t="shared" si="33"/>
        <v>-0.2609362911621843</v>
      </c>
      <c r="AI62" s="12">
        <v>63054750</v>
      </c>
      <c r="AJ62" s="12">
        <v>78257284</v>
      </c>
      <c r="AK62" s="12">
        <v>21102150</v>
      </c>
      <c r="AL62" s="12"/>
    </row>
    <row r="63" spans="1:38" s="13" customFormat="1" ht="12.75">
      <c r="A63" s="29" t="s">
        <v>97</v>
      </c>
      <c r="B63" s="60" t="s">
        <v>349</v>
      </c>
      <c r="C63" s="39" t="s">
        <v>350</v>
      </c>
      <c r="D63" s="77">
        <v>234056420</v>
      </c>
      <c r="E63" s="78">
        <v>62448210</v>
      </c>
      <c r="F63" s="79">
        <f t="shared" si="17"/>
        <v>296504630</v>
      </c>
      <c r="G63" s="77">
        <v>234056420</v>
      </c>
      <c r="H63" s="78">
        <v>62448210</v>
      </c>
      <c r="I63" s="79">
        <f t="shared" si="18"/>
        <v>296504630</v>
      </c>
      <c r="J63" s="77">
        <v>48883024</v>
      </c>
      <c r="K63" s="91">
        <v>8289842</v>
      </c>
      <c r="L63" s="78">
        <f t="shared" si="19"/>
        <v>57172866</v>
      </c>
      <c r="M63" s="40">
        <f t="shared" si="20"/>
        <v>0.19282284394682134</v>
      </c>
      <c r="N63" s="105">
        <v>58818929</v>
      </c>
      <c r="O63" s="106">
        <v>14988855</v>
      </c>
      <c r="P63" s="107">
        <f t="shared" si="21"/>
        <v>73807784</v>
      </c>
      <c r="Q63" s="40">
        <f t="shared" si="22"/>
        <v>0.2489262444232321</v>
      </c>
      <c r="R63" s="105">
        <v>0</v>
      </c>
      <c r="S63" s="107">
        <v>0</v>
      </c>
      <c r="T63" s="107">
        <f t="shared" si="23"/>
        <v>0</v>
      </c>
      <c r="U63" s="40">
        <f t="shared" si="24"/>
        <v>0</v>
      </c>
      <c r="V63" s="105">
        <v>0</v>
      </c>
      <c r="W63" s="107">
        <v>0</v>
      </c>
      <c r="X63" s="107">
        <f t="shared" si="25"/>
        <v>0</v>
      </c>
      <c r="Y63" s="40">
        <f t="shared" si="26"/>
        <v>0</v>
      </c>
      <c r="Z63" s="77">
        <f t="shared" si="27"/>
        <v>107701953</v>
      </c>
      <c r="AA63" s="78">
        <f t="shared" si="28"/>
        <v>23278697</v>
      </c>
      <c r="AB63" s="78">
        <f t="shared" si="29"/>
        <v>130980650</v>
      </c>
      <c r="AC63" s="40">
        <f t="shared" si="30"/>
        <v>0.44174908837005344</v>
      </c>
      <c r="AD63" s="77">
        <v>53728708</v>
      </c>
      <c r="AE63" s="78">
        <v>7556961</v>
      </c>
      <c r="AF63" s="78">
        <f t="shared" si="31"/>
        <v>61285669</v>
      </c>
      <c r="AG63" s="40">
        <f t="shared" si="32"/>
        <v>0.4383294029125244</v>
      </c>
      <c r="AH63" s="40">
        <f t="shared" si="33"/>
        <v>0.2043237057590086</v>
      </c>
      <c r="AI63" s="12">
        <v>249935070</v>
      </c>
      <c r="AJ63" s="12">
        <v>268912400</v>
      </c>
      <c r="AK63" s="12">
        <v>109553890</v>
      </c>
      <c r="AL63" s="12"/>
    </row>
    <row r="64" spans="1:38" s="13" customFormat="1" ht="12.75">
      <c r="A64" s="29" t="s">
        <v>97</v>
      </c>
      <c r="B64" s="60" t="s">
        <v>351</v>
      </c>
      <c r="C64" s="39" t="s">
        <v>352</v>
      </c>
      <c r="D64" s="77">
        <v>72259649</v>
      </c>
      <c r="E64" s="78">
        <v>31103000</v>
      </c>
      <c r="F64" s="79">
        <f t="shared" si="17"/>
        <v>103362649</v>
      </c>
      <c r="G64" s="77">
        <v>72259649</v>
      </c>
      <c r="H64" s="78">
        <v>31103000</v>
      </c>
      <c r="I64" s="79">
        <f t="shared" si="18"/>
        <v>103362649</v>
      </c>
      <c r="J64" s="77">
        <v>16006513</v>
      </c>
      <c r="K64" s="91">
        <v>1419676</v>
      </c>
      <c r="L64" s="78">
        <f t="shared" si="19"/>
        <v>17426189</v>
      </c>
      <c r="M64" s="40">
        <f t="shared" si="20"/>
        <v>0.168592708958146</v>
      </c>
      <c r="N64" s="105">
        <v>19853338</v>
      </c>
      <c r="O64" s="106">
        <v>7642008</v>
      </c>
      <c r="P64" s="107">
        <f t="shared" si="21"/>
        <v>27495346</v>
      </c>
      <c r="Q64" s="40">
        <f t="shared" si="22"/>
        <v>0.2660085269292973</v>
      </c>
      <c r="R64" s="105">
        <v>0</v>
      </c>
      <c r="S64" s="107">
        <v>0</v>
      </c>
      <c r="T64" s="107">
        <f t="shared" si="23"/>
        <v>0</v>
      </c>
      <c r="U64" s="40">
        <f t="shared" si="24"/>
        <v>0</v>
      </c>
      <c r="V64" s="105">
        <v>0</v>
      </c>
      <c r="W64" s="107">
        <v>0</v>
      </c>
      <c r="X64" s="107">
        <f t="shared" si="25"/>
        <v>0</v>
      </c>
      <c r="Y64" s="40">
        <f t="shared" si="26"/>
        <v>0</v>
      </c>
      <c r="Z64" s="77">
        <f t="shared" si="27"/>
        <v>35859851</v>
      </c>
      <c r="AA64" s="78">
        <f t="shared" si="28"/>
        <v>9061684</v>
      </c>
      <c r="AB64" s="78">
        <f t="shared" si="29"/>
        <v>44921535</v>
      </c>
      <c r="AC64" s="40">
        <f t="shared" si="30"/>
        <v>0.43460123588744326</v>
      </c>
      <c r="AD64" s="77">
        <v>15464198</v>
      </c>
      <c r="AE64" s="78">
        <v>10281840</v>
      </c>
      <c r="AF64" s="78">
        <f t="shared" si="31"/>
        <v>25746038</v>
      </c>
      <c r="AG64" s="40">
        <f t="shared" si="32"/>
        <v>0.4702785641063418</v>
      </c>
      <c r="AH64" s="40">
        <f t="shared" si="33"/>
        <v>0.06794474551773755</v>
      </c>
      <c r="AI64" s="12">
        <v>100346094</v>
      </c>
      <c r="AJ64" s="12">
        <v>123296150</v>
      </c>
      <c r="AK64" s="12">
        <v>47190617</v>
      </c>
      <c r="AL64" s="12"/>
    </row>
    <row r="65" spans="1:38" s="13" customFormat="1" ht="12.75">
      <c r="A65" s="29" t="s">
        <v>97</v>
      </c>
      <c r="B65" s="60" t="s">
        <v>353</v>
      </c>
      <c r="C65" s="39" t="s">
        <v>354</v>
      </c>
      <c r="D65" s="77">
        <v>104841000</v>
      </c>
      <c r="E65" s="78">
        <v>26737000</v>
      </c>
      <c r="F65" s="79">
        <f t="shared" si="17"/>
        <v>131578000</v>
      </c>
      <c r="G65" s="77">
        <v>104841000</v>
      </c>
      <c r="H65" s="78">
        <v>26737000</v>
      </c>
      <c r="I65" s="79">
        <f t="shared" si="18"/>
        <v>131578000</v>
      </c>
      <c r="J65" s="77">
        <v>41934492</v>
      </c>
      <c r="K65" s="91">
        <v>12590631</v>
      </c>
      <c r="L65" s="78">
        <f t="shared" si="19"/>
        <v>54525123</v>
      </c>
      <c r="M65" s="40">
        <f t="shared" si="20"/>
        <v>0.41439391843621276</v>
      </c>
      <c r="N65" s="105">
        <v>23228049</v>
      </c>
      <c r="O65" s="106">
        <v>4906224</v>
      </c>
      <c r="P65" s="107">
        <f t="shared" si="21"/>
        <v>28134273</v>
      </c>
      <c r="Q65" s="40">
        <f t="shared" si="22"/>
        <v>0.2138220143185031</v>
      </c>
      <c r="R65" s="105">
        <v>0</v>
      </c>
      <c r="S65" s="107">
        <v>0</v>
      </c>
      <c r="T65" s="107">
        <f t="shared" si="23"/>
        <v>0</v>
      </c>
      <c r="U65" s="40">
        <f t="shared" si="24"/>
        <v>0</v>
      </c>
      <c r="V65" s="105">
        <v>0</v>
      </c>
      <c r="W65" s="107">
        <v>0</v>
      </c>
      <c r="X65" s="107">
        <f t="shared" si="25"/>
        <v>0</v>
      </c>
      <c r="Y65" s="40">
        <f t="shared" si="26"/>
        <v>0</v>
      </c>
      <c r="Z65" s="77">
        <f t="shared" si="27"/>
        <v>65162541</v>
      </c>
      <c r="AA65" s="78">
        <f t="shared" si="28"/>
        <v>17496855</v>
      </c>
      <c r="AB65" s="78">
        <f t="shared" si="29"/>
        <v>82659396</v>
      </c>
      <c r="AC65" s="40">
        <f t="shared" si="30"/>
        <v>0.6282159327547159</v>
      </c>
      <c r="AD65" s="77">
        <v>29015160</v>
      </c>
      <c r="AE65" s="78">
        <v>3384994</v>
      </c>
      <c r="AF65" s="78">
        <f t="shared" si="31"/>
        <v>32400154</v>
      </c>
      <c r="AG65" s="40">
        <f t="shared" si="32"/>
        <v>0.3636068773038441</v>
      </c>
      <c r="AH65" s="40">
        <f t="shared" si="33"/>
        <v>-0.131662368024547</v>
      </c>
      <c r="AI65" s="12">
        <v>189900000</v>
      </c>
      <c r="AJ65" s="12">
        <v>147714267</v>
      </c>
      <c r="AK65" s="12">
        <v>69048946</v>
      </c>
      <c r="AL65" s="12"/>
    </row>
    <row r="66" spans="1:38" s="13" customFormat="1" ht="12.75">
      <c r="A66" s="29" t="s">
        <v>116</v>
      </c>
      <c r="B66" s="60" t="s">
        <v>355</v>
      </c>
      <c r="C66" s="39" t="s">
        <v>356</v>
      </c>
      <c r="D66" s="77">
        <v>586295954</v>
      </c>
      <c r="E66" s="78">
        <v>368696446</v>
      </c>
      <c r="F66" s="79">
        <f t="shared" si="17"/>
        <v>954992400</v>
      </c>
      <c r="G66" s="77">
        <v>596063895</v>
      </c>
      <c r="H66" s="78">
        <v>462867556</v>
      </c>
      <c r="I66" s="79">
        <f t="shared" si="18"/>
        <v>1058931451</v>
      </c>
      <c r="J66" s="77">
        <v>143380256</v>
      </c>
      <c r="K66" s="91">
        <v>19802720</v>
      </c>
      <c r="L66" s="78">
        <f t="shared" si="19"/>
        <v>163182976</v>
      </c>
      <c r="M66" s="40">
        <f t="shared" si="20"/>
        <v>0.17087358600968972</v>
      </c>
      <c r="N66" s="105">
        <v>131172759</v>
      </c>
      <c r="O66" s="106">
        <v>37149783</v>
      </c>
      <c r="P66" s="107">
        <f t="shared" si="21"/>
        <v>168322542</v>
      </c>
      <c r="Q66" s="40">
        <f t="shared" si="22"/>
        <v>0.17625537334119099</v>
      </c>
      <c r="R66" s="105">
        <v>0</v>
      </c>
      <c r="S66" s="107">
        <v>0</v>
      </c>
      <c r="T66" s="107">
        <f t="shared" si="23"/>
        <v>0</v>
      </c>
      <c r="U66" s="40">
        <f t="shared" si="24"/>
        <v>0</v>
      </c>
      <c r="V66" s="105">
        <v>0</v>
      </c>
      <c r="W66" s="107">
        <v>0</v>
      </c>
      <c r="X66" s="107">
        <f t="shared" si="25"/>
        <v>0</v>
      </c>
      <c r="Y66" s="40">
        <f t="shared" si="26"/>
        <v>0</v>
      </c>
      <c r="Z66" s="77">
        <f t="shared" si="27"/>
        <v>274553015</v>
      </c>
      <c r="AA66" s="78">
        <f t="shared" si="28"/>
        <v>56952503</v>
      </c>
      <c r="AB66" s="78">
        <f t="shared" si="29"/>
        <v>331505518</v>
      </c>
      <c r="AC66" s="40">
        <f t="shared" si="30"/>
        <v>0.3471289593508807</v>
      </c>
      <c r="AD66" s="77">
        <v>125269731</v>
      </c>
      <c r="AE66" s="78">
        <v>52714757</v>
      </c>
      <c r="AF66" s="78">
        <f t="shared" si="31"/>
        <v>177984488</v>
      </c>
      <c r="AG66" s="40">
        <f t="shared" si="32"/>
        <v>0.3737231024382601</v>
      </c>
      <c r="AH66" s="40">
        <f t="shared" si="33"/>
        <v>-0.05428532625831972</v>
      </c>
      <c r="AI66" s="12">
        <v>803563775</v>
      </c>
      <c r="AJ66" s="12">
        <v>957647112</v>
      </c>
      <c r="AK66" s="12">
        <v>300310347</v>
      </c>
      <c r="AL66" s="12"/>
    </row>
    <row r="67" spans="1:38" s="57" customFormat="1" ht="12.75">
      <c r="A67" s="61"/>
      <c r="B67" s="62" t="s">
        <v>357</v>
      </c>
      <c r="C67" s="32"/>
      <c r="D67" s="81">
        <f>SUM(D60:D66)</f>
        <v>3481080530</v>
      </c>
      <c r="E67" s="82">
        <f>SUM(E60:E66)</f>
        <v>986473756</v>
      </c>
      <c r="F67" s="90">
        <f t="shared" si="17"/>
        <v>4467554286</v>
      </c>
      <c r="G67" s="81">
        <f>SUM(G60:G66)</f>
        <v>3490848471</v>
      </c>
      <c r="H67" s="82">
        <f>SUM(H60:H66)</f>
        <v>1080644866</v>
      </c>
      <c r="I67" s="90">
        <f t="shared" si="18"/>
        <v>4571493337</v>
      </c>
      <c r="J67" s="81">
        <f>SUM(J60:J66)</f>
        <v>931341284</v>
      </c>
      <c r="K67" s="92">
        <f>SUM(K60:K66)</f>
        <v>109543114</v>
      </c>
      <c r="L67" s="82">
        <f t="shared" si="19"/>
        <v>1040884398</v>
      </c>
      <c r="M67" s="44">
        <f t="shared" si="20"/>
        <v>0.23298752099371803</v>
      </c>
      <c r="N67" s="111">
        <f>SUM(N60:N66)</f>
        <v>837120162</v>
      </c>
      <c r="O67" s="112">
        <f>SUM(O60:O66)</f>
        <v>193425460</v>
      </c>
      <c r="P67" s="113">
        <f t="shared" si="21"/>
        <v>1030545622</v>
      </c>
      <c r="Q67" s="44">
        <f t="shared" si="22"/>
        <v>0.23067332952828948</v>
      </c>
      <c r="R67" s="111">
        <f>SUM(R60:R66)</f>
        <v>0</v>
      </c>
      <c r="S67" s="113">
        <f>SUM(S60:S66)</f>
        <v>0</v>
      </c>
      <c r="T67" s="113">
        <f t="shared" si="23"/>
        <v>0</v>
      </c>
      <c r="U67" s="44">
        <f t="shared" si="24"/>
        <v>0</v>
      </c>
      <c r="V67" s="111">
        <f>SUM(V60:V66)</f>
        <v>0</v>
      </c>
      <c r="W67" s="113">
        <f>SUM(W60:W66)</f>
        <v>0</v>
      </c>
      <c r="X67" s="113">
        <f t="shared" si="25"/>
        <v>0</v>
      </c>
      <c r="Y67" s="44">
        <f t="shared" si="26"/>
        <v>0</v>
      </c>
      <c r="Z67" s="81">
        <f t="shared" si="27"/>
        <v>1768461446</v>
      </c>
      <c r="AA67" s="82">
        <f t="shared" si="28"/>
        <v>302968574</v>
      </c>
      <c r="AB67" s="82">
        <f t="shared" si="29"/>
        <v>2071430020</v>
      </c>
      <c r="AC67" s="44">
        <f t="shared" si="30"/>
        <v>0.4636608505220075</v>
      </c>
      <c r="AD67" s="81">
        <f>SUM(AD60:AD66)</f>
        <v>728644212</v>
      </c>
      <c r="AE67" s="82">
        <f>SUM(AE60:AE66)</f>
        <v>117242896</v>
      </c>
      <c r="AF67" s="82">
        <f t="shared" si="31"/>
        <v>845887108</v>
      </c>
      <c r="AG67" s="44">
        <f t="shared" si="32"/>
        <v>0.4451514589689089</v>
      </c>
      <c r="AH67" s="44">
        <f t="shared" si="33"/>
        <v>0.2183016057977325</v>
      </c>
      <c r="AI67" s="63">
        <f>SUM(AI60:AI66)</f>
        <v>3821672392</v>
      </c>
      <c r="AJ67" s="63">
        <f>SUM(AJ60:AJ66)</f>
        <v>4336811813</v>
      </c>
      <c r="AK67" s="63">
        <f>SUM(AK60:AK66)</f>
        <v>1701223041</v>
      </c>
      <c r="AL67" s="63"/>
    </row>
    <row r="68" spans="1:38" s="13" customFormat="1" ht="12.75">
      <c r="A68" s="29" t="s">
        <v>97</v>
      </c>
      <c r="B68" s="60" t="s">
        <v>358</v>
      </c>
      <c r="C68" s="39" t="s">
        <v>359</v>
      </c>
      <c r="D68" s="77">
        <v>152397889</v>
      </c>
      <c r="E68" s="78">
        <v>90497450</v>
      </c>
      <c r="F68" s="79">
        <f t="shared" si="17"/>
        <v>242895339</v>
      </c>
      <c r="G68" s="77">
        <v>152397889</v>
      </c>
      <c r="H68" s="78">
        <v>90497450</v>
      </c>
      <c r="I68" s="79">
        <f t="shared" si="18"/>
        <v>242895339</v>
      </c>
      <c r="J68" s="77">
        <v>45778502</v>
      </c>
      <c r="K68" s="91">
        <v>11098559</v>
      </c>
      <c r="L68" s="78">
        <f t="shared" si="19"/>
        <v>56877061</v>
      </c>
      <c r="M68" s="40">
        <f t="shared" si="20"/>
        <v>0.23416283422383827</v>
      </c>
      <c r="N68" s="105">
        <v>51285229</v>
      </c>
      <c r="O68" s="106">
        <v>7651958</v>
      </c>
      <c r="P68" s="107">
        <f t="shared" si="21"/>
        <v>58937187</v>
      </c>
      <c r="Q68" s="40">
        <f t="shared" si="22"/>
        <v>0.24264437202724587</v>
      </c>
      <c r="R68" s="105">
        <v>0</v>
      </c>
      <c r="S68" s="107">
        <v>0</v>
      </c>
      <c r="T68" s="107">
        <f t="shared" si="23"/>
        <v>0</v>
      </c>
      <c r="U68" s="40">
        <f t="shared" si="24"/>
        <v>0</v>
      </c>
      <c r="V68" s="105">
        <v>0</v>
      </c>
      <c r="W68" s="107">
        <v>0</v>
      </c>
      <c r="X68" s="107">
        <f t="shared" si="25"/>
        <v>0</v>
      </c>
      <c r="Y68" s="40">
        <f t="shared" si="26"/>
        <v>0</v>
      </c>
      <c r="Z68" s="77">
        <f t="shared" si="27"/>
        <v>97063731</v>
      </c>
      <c r="AA68" s="78">
        <f t="shared" si="28"/>
        <v>18750517</v>
      </c>
      <c r="AB68" s="78">
        <f t="shared" si="29"/>
        <v>115814248</v>
      </c>
      <c r="AC68" s="40">
        <f t="shared" si="30"/>
        <v>0.47680720625108414</v>
      </c>
      <c r="AD68" s="77">
        <v>40112272</v>
      </c>
      <c r="AE68" s="78">
        <v>11140802</v>
      </c>
      <c r="AF68" s="78">
        <f t="shared" si="31"/>
        <v>51253074</v>
      </c>
      <c r="AG68" s="40">
        <f t="shared" si="32"/>
        <v>0.43810769241159153</v>
      </c>
      <c r="AH68" s="40">
        <f t="shared" si="33"/>
        <v>0.14992491962530874</v>
      </c>
      <c r="AI68" s="12">
        <v>198268993</v>
      </c>
      <c r="AJ68" s="12">
        <v>211543493</v>
      </c>
      <c r="AK68" s="12">
        <v>86863171</v>
      </c>
      <c r="AL68" s="12"/>
    </row>
    <row r="69" spans="1:38" s="13" customFormat="1" ht="12.75">
      <c r="A69" s="29" t="s">
        <v>97</v>
      </c>
      <c r="B69" s="60" t="s">
        <v>360</v>
      </c>
      <c r="C69" s="39" t="s">
        <v>361</v>
      </c>
      <c r="D69" s="77">
        <v>1139546872</v>
      </c>
      <c r="E69" s="78">
        <v>439276654</v>
      </c>
      <c r="F69" s="79">
        <f t="shared" si="17"/>
        <v>1578823526</v>
      </c>
      <c r="G69" s="77">
        <v>1139546872</v>
      </c>
      <c r="H69" s="78">
        <v>439276654</v>
      </c>
      <c r="I69" s="79">
        <f t="shared" si="18"/>
        <v>1578823526</v>
      </c>
      <c r="J69" s="77">
        <v>261921505</v>
      </c>
      <c r="K69" s="91">
        <v>44185830</v>
      </c>
      <c r="L69" s="78">
        <f t="shared" si="19"/>
        <v>306107335</v>
      </c>
      <c r="M69" s="40">
        <f t="shared" si="20"/>
        <v>0.19388318577664773</v>
      </c>
      <c r="N69" s="105">
        <v>251320893</v>
      </c>
      <c r="O69" s="106">
        <v>47668405</v>
      </c>
      <c r="P69" s="107">
        <f t="shared" si="21"/>
        <v>298989298</v>
      </c>
      <c r="Q69" s="40">
        <f t="shared" si="22"/>
        <v>0.18937474206347746</v>
      </c>
      <c r="R69" s="105">
        <v>0</v>
      </c>
      <c r="S69" s="107">
        <v>0</v>
      </c>
      <c r="T69" s="107">
        <f t="shared" si="23"/>
        <v>0</v>
      </c>
      <c r="U69" s="40">
        <f t="shared" si="24"/>
        <v>0</v>
      </c>
      <c r="V69" s="105">
        <v>0</v>
      </c>
      <c r="W69" s="107">
        <v>0</v>
      </c>
      <c r="X69" s="107">
        <f t="shared" si="25"/>
        <v>0</v>
      </c>
      <c r="Y69" s="40">
        <f t="shared" si="26"/>
        <v>0</v>
      </c>
      <c r="Z69" s="77">
        <f t="shared" si="27"/>
        <v>513242398</v>
      </c>
      <c r="AA69" s="78">
        <f t="shared" si="28"/>
        <v>91854235</v>
      </c>
      <c r="AB69" s="78">
        <f t="shared" si="29"/>
        <v>605096633</v>
      </c>
      <c r="AC69" s="40">
        <f t="shared" si="30"/>
        <v>0.3832579278401252</v>
      </c>
      <c r="AD69" s="77">
        <v>221438381</v>
      </c>
      <c r="AE69" s="78">
        <v>84145055</v>
      </c>
      <c r="AF69" s="78">
        <f t="shared" si="31"/>
        <v>305583436</v>
      </c>
      <c r="AG69" s="40">
        <f t="shared" si="32"/>
        <v>0.36555869020168413</v>
      </c>
      <c r="AH69" s="40">
        <f t="shared" si="33"/>
        <v>-0.02157884630893414</v>
      </c>
      <c r="AI69" s="12">
        <v>1533519547</v>
      </c>
      <c r="AJ69" s="12">
        <v>1522769960</v>
      </c>
      <c r="AK69" s="12">
        <v>560591397</v>
      </c>
      <c r="AL69" s="12"/>
    </row>
    <row r="70" spans="1:38" s="13" customFormat="1" ht="12.75">
      <c r="A70" s="29" t="s">
        <v>97</v>
      </c>
      <c r="B70" s="60" t="s">
        <v>362</v>
      </c>
      <c r="C70" s="39" t="s">
        <v>363</v>
      </c>
      <c r="D70" s="77">
        <v>92912232</v>
      </c>
      <c r="E70" s="78">
        <v>59505000</v>
      </c>
      <c r="F70" s="79">
        <f t="shared" si="17"/>
        <v>152417232</v>
      </c>
      <c r="G70" s="77">
        <v>92912232</v>
      </c>
      <c r="H70" s="78">
        <v>59505000</v>
      </c>
      <c r="I70" s="79">
        <f t="shared" si="18"/>
        <v>152417232</v>
      </c>
      <c r="J70" s="77">
        <v>16514619</v>
      </c>
      <c r="K70" s="91">
        <v>7253528</v>
      </c>
      <c r="L70" s="78">
        <f t="shared" si="19"/>
        <v>23768147</v>
      </c>
      <c r="M70" s="40">
        <f t="shared" si="20"/>
        <v>0.1559413373941865</v>
      </c>
      <c r="N70" s="105">
        <v>22170583</v>
      </c>
      <c r="O70" s="106">
        <v>14749391</v>
      </c>
      <c r="P70" s="107">
        <f t="shared" si="21"/>
        <v>36919974</v>
      </c>
      <c r="Q70" s="40">
        <f t="shared" si="22"/>
        <v>0.24222965812684488</v>
      </c>
      <c r="R70" s="105">
        <v>0</v>
      </c>
      <c r="S70" s="107">
        <v>0</v>
      </c>
      <c r="T70" s="107">
        <f t="shared" si="23"/>
        <v>0</v>
      </c>
      <c r="U70" s="40">
        <f t="shared" si="24"/>
        <v>0</v>
      </c>
      <c r="V70" s="105">
        <v>0</v>
      </c>
      <c r="W70" s="107">
        <v>0</v>
      </c>
      <c r="X70" s="107">
        <f t="shared" si="25"/>
        <v>0</v>
      </c>
      <c r="Y70" s="40">
        <f t="shared" si="26"/>
        <v>0</v>
      </c>
      <c r="Z70" s="77">
        <f t="shared" si="27"/>
        <v>38685202</v>
      </c>
      <c r="AA70" s="78">
        <f t="shared" si="28"/>
        <v>22002919</v>
      </c>
      <c r="AB70" s="78">
        <f t="shared" si="29"/>
        <v>60688121</v>
      </c>
      <c r="AC70" s="40">
        <f t="shared" si="30"/>
        <v>0.39817099552103136</v>
      </c>
      <c r="AD70" s="77">
        <v>19147770</v>
      </c>
      <c r="AE70" s="78">
        <v>11933338</v>
      </c>
      <c r="AF70" s="78">
        <f t="shared" si="31"/>
        <v>31081108</v>
      </c>
      <c r="AG70" s="40">
        <f t="shared" si="32"/>
        <v>0.34107754860728906</v>
      </c>
      <c r="AH70" s="40">
        <f t="shared" si="33"/>
        <v>0.18785900425428848</v>
      </c>
      <c r="AI70" s="12">
        <v>140382289</v>
      </c>
      <c r="AJ70" s="12">
        <v>149765535</v>
      </c>
      <c r="AK70" s="12">
        <v>47881247</v>
      </c>
      <c r="AL70" s="12"/>
    </row>
    <row r="71" spans="1:38" s="13" customFormat="1" ht="12.75">
      <c r="A71" s="29" t="s">
        <v>97</v>
      </c>
      <c r="B71" s="60" t="s">
        <v>364</v>
      </c>
      <c r="C71" s="39" t="s">
        <v>365</v>
      </c>
      <c r="D71" s="77">
        <v>81947594</v>
      </c>
      <c r="E71" s="78">
        <v>39640000</v>
      </c>
      <c r="F71" s="79">
        <f t="shared" si="17"/>
        <v>121587594</v>
      </c>
      <c r="G71" s="77">
        <v>81947594</v>
      </c>
      <c r="H71" s="78">
        <v>39640000</v>
      </c>
      <c r="I71" s="79">
        <f t="shared" si="18"/>
        <v>121587594</v>
      </c>
      <c r="J71" s="77">
        <v>17478957</v>
      </c>
      <c r="K71" s="91">
        <v>8010273</v>
      </c>
      <c r="L71" s="78">
        <f t="shared" si="19"/>
        <v>25489230</v>
      </c>
      <c r="M71" s="40">
        <f t="shared" si="20"/>
        <v>0.20963676606677487</v>
      </c>
      <c r="N71" s="105">
        <v>22115777</v>
      </c>
      <c r="O71" s="106">
        <v>5257405</v>
      </c>
      <c r="P71" s="107">
        <f t="shared" si="21"/>
        <v>27373182</v>
      </c>
      <c r="Q71" s="40">
        <f t="shared" si="22"/>
        <v>0.22513137318927456</v>
      </c>
      <c r="R71" s="105">
        <v>0</v>
      </c>
      <c r="S71" s="107">
        <v>0</v>
      </c>
      <c r="T71" s="107">
        <f t="shared" si="23"/>
        <v>0</v>
      </c>
      <c r="U71" s="40">
        <f t="shared" si="24"/>
        <v>0</v>
      </c>
      <c r="V71" s="105">
        <v>0</v>
      </c>
      <c r="W71" s="107">
        <v>0</v>
      </c>
      <c r="X71" s="107">
        <f t="shared" si="25"/>
        <v>0</v>
      </c>
      <c r="Y71" s="40">
        <f t="shared" si="26"/>
        <v>0</v>
      </c>
      <c r="Z71" s="77">
        <f t="shared" si="27"/>
        <v>39594734</v>
      </c>
      <c r="AA71" s="78">
        <f t="shared" si="28"/>
        <v>13267678</v>
      </c>
      <c r="AB71" s="78">
        <f t="shared" si="29"/>
        <v>52862412</v>
      </c>
      <c r="AC71" s="40">
        <f t="shared" si="30"/>
        <v>0.4347681392560494</v>
      </c>
      <c r="AD71" s="77">
        <v>21259813</v>
      </c>
      <c r="AE71" s="78">
        <v>6480090</v>
      </c>
      <c r="AF71" s="78">
        <f t="shared" si="31"/>
        <v>27739903</v>
      </c>
      <c r="AG71" s="40">
        <f t="shared" si="32"/>
        <v>0.39946614015320586</v>
      </c>
      <c r="AH71" s="40">
        <f t="shared" si="33"/>
        <v>-0.01321998133879565</v>
      </c>
      <c r="AI71" s="12">
        <v>136502493</v>
      </c>
      <c r="AJ71" s="12">
        <v>141165000</v>
      </c>
      <c r="AK71" s="12">
        <v>54528124</v>
      </c>
      <c r="AL71" s="12"/>
    </row>
    <row r="72" spans="1:38" s="13" customFormat="1" ht="12.75">
      <c r="A72" s="29" t="s">
        <v>116</v>
      </c>
      <c r="B72" s="60" t="s">
        <v>366</v>
      </c>
      <c r="C72" s="39" t="s">
        <v>367</v>
      </c>
      <c r="D72" s="77">
        <v>545487296</v>
      </c>
      <c r="E72" s="78">
        <v>310764421</v>
      </c>
      <c r="F72" s="79">
        <f t="shared" si="17"/>
        <v>856251717</v>
      </c>
      <c r="G72" s="77">
        <v>545487296</v>
      </c>
      <c r="H72" s="78">
        <v>310764421</v>
      </c>
      <c r="I72" s="79">
        <f t="shared" si="18"/>
        <v>856251717</v>
      </c>
      <c r="J72" s="77">
        <v>141643348</v>
      </c>
      <c r="K72" s="91">
        <v>55926143</v>
      </c>
      <c r="L72" s="78">
        <f t="shared" si="19"/>
        <v>197569491</v>
      </c>
      <c r="M72" s="40">
        <f t="shared" si="20"/>
        <v>0.23073762899093841</v>
      </c>
      <c r="N72" s="105">
        <v>152451671</v>
      </c>
      <c r="O72" s="106">
        <v>73842980</v>
      </c>
      <c r="P72" s="107">
        <f t="shared" si="21"/>
        <v>226294651</v>
      </c>
      <c r="Q72" s="40">
        <f t="shared" si="22"/>
        <v>0.2642851938362887</v>
      </c>
      <c r="R72" s="105">
        <v>0</v>
      </c>
      <c r="S72" s="107">
        <v>0</v>
      </c>
      <c r="T72" s="107">
        <f t="shared" si="23"/>
        <v>0</v>
      </c>
      <c r="U72" s="40">
        <f t="shared" si="24"/>
        <v>0</v>
      </c>
      <c r="V72" s="105">
        <v>0</v>
      </c>
      <c r="W72" s="107">
        <v>0</v>
      </c>
      <c r="X72" s="107">
        <f t="shared" si="25"/>
        <v>0</v>
      </c>
      <c r="Y72" s="40">
        <f t="shared" si="26"/>
        <v>0</v>
      </c>
      <c r="Z72" s="77">
        <f t="shared" si="27"/>
        <v>294095019</v>
      </c>
      <c r="AA72" s="78">
        <f t="shared" si="28"/>
        <v>129769123</v>
      </c>
      <c r="AB72" s="78">
        <f t="shared" si="29"/>
        <v>423864142</v>
      </c>
      <c r="AC72" s="40">
        <f t="shared" si="30"/>
        <v>0.4950228228272271</v>
      </c>
      <c r="AD72" s="77">
        <v>111151566</v>
      </c>
      <c r="AE72" s="78">
        <v>95598462</v>
      </c>
      <c r="AF72" s="78">
        <f t="shared" si="31"/>
        <v>206750028</v>
      </c>
      <c r="AG72" s="40">
        <f t="shared" si="32"/>
        <v>0.46537629675746767</v>
      </c>
      <c r="AH72" s="40">
        <f t="shared" si="33"/>
        <v>0.09453262564975318</v>
      </c>
      <c r="AI72" s="12">
        <v>799426474</v>
      </c>
      <c r="AJ72" s="12">
        <v>813952010</v>
      </c>
      <c r="AK72" s="12">
        <v>372034132</v>
      </c>
      <c r="AL72" s="12"/>
    </row>
    <row r="73" spans="1:38" s="57" customFormat="1" ht="12.75">
      <c r="A73" s="61"/>
      <c r="B73" s="62" t="s">
        <v>368</v>
      </c>
      <c r="C73" s="32"/>
      <c r="D73" s="81">
        <f>SUM(D68:D72)</f>
        <v>2012291883</v>
      </c>
      <c r="E73" s="82">
        <f>SUM(E68:E72)</f>
        <v>939683525</v>
      </c>
      <c r="F73" s="90">
        <f t="shared" si="17"/>
        <v>2951975408</v>
      </c>
      <c r="G73" s="81">
        <f>SUM(G68:G72)</f>
        <v>2012291883</v>
      </c>
      <c r="H73" s="82">
        <f>SUM(H68:H72)</f>
        <v>939683525</v>
      </c>
      <c r="I73" s="90">
        <f t="shared" si="18"/>
        <v>2951975408</v>
      </c>
      <c r="J73" s="81">
        <f>SUM(J68:J72)</f>
        <v>483336931</v>
      </c>
      <c r="K73" s="92">
        <f>SUM(K68:K72)</f>
        <v>126474333</v>
      </c>
      <c r="L73" s="82">
        <f t="shared" si="19"/>
        <v>609811264</v>
      </c>
      <c r="M73" s="44">
        <f t="shared" si="20"/>
        <v>0.20657735235442043</v>
      </c>
      <c r="N73" s="111">
        <f>SUM(N68:N72)</f>
        <v>499344153</v>
      </c>
      <c r="O73" s="112">
        <f>SUM(O68:O72)</f>
        <v>149170139</v>
      </c>
      <c r="P73" s="113">
        <f t="shared" si="21"/>
        <v>648514292</v>
      </c>
      <c r="Q73" s="44">
        <f t="shared" si="22"/>
        <v>0.2196882434191335</v>
      </c>
      <c r="R73" s="111">
        <f>SUM(R68:R72)</f>
        <v>0</v>
      </c>
      <c r="S73" s="113">
        <f>SUM(S68:S72)</f>
        <v>0</v>
      </c>
      <c r="T73" s="113">
        <f t="shared" si="23"/>
        <v>0</v>
      </c>
      <c r="U73" s="44">
        <f t="shared" si="24"/>
        <v>0</v>
      </c>
      <c r="V73" s="111">
        <f>SUM(V68:V72)</f>
        <v>0</v>
      </c>
      <c r="W73" s="113">
        <f>SUM(W68:W72)</f>
        <v>0</v>
      </c>
      <c r="X73" s="113">
        <f t="shared" si="25"/>
        <v>0</v>
      </c>
      <c r="Y73" s="44">
        <f t="shared" si="26"/>
        <v>0</v>
      </c>
      <c r="Z73" s="81">
        <f t="shared" si="27"/>
        <v>982681084</v>
      </c>
      <c r="AA73" s="82">
        <f t="shared" si="28"/>
        <v>275644472</v>
      </c>
      <c r="AB73" s="82">
        <f t="shared" si="29"/>
        <v>1258325556</v>
      </c>
      <c r="AC73" s="44">
        <f t="shared" si="30"/>
        <v>0.42626559577355394</v>
      </c>
      <c r="AD73" s="81">
        <f>SUM(AD68:AD72)</f>
        <v>413109802</v>
      </c>
      <c r="AE73" s="82">
        <f>SUM(AE68:AE72)</f>
        <v>209297747</v>
      </c>
      <c r="AF73" s="82">
        <f t="shared" si="31"/>
        <v>622407549</v>
      </c>
      <c r="AG73" s="44">
        <f t="shared" si="32"/>
        <v>0.39952215109950456</v>
      </c>
      <c r="AH73" s="44">
        <f t="shared" si="33"/>
        <v>0.04194477242755945</v>
      </c>
      <c r="AI73" s="63">
        <f>SUM(AI68:AI72)</f>
        <v>2808099796</v>
      </c>
      <c r="AJ73" s="63">
        <f>SUM(AJ68:AJ72)</f>
        <v>2839195998</v>
      </c>
      <c r="AK73" s="63">
        <f>SUM(AK68:AK72)</f>
        <v>1121898071</v>
      </c>
      <c r="AL73" s="63"/>
    </row>
    <row r="74" spans="1:38" s="13" customFormat="1" ht="12.75">
      <c r="A74" s="29" t="s">
        <v>97</v>
      </c>
      <c r="B74" s="60" t="s">
        <v>369</v>
      </c>
      <c r="C74" s="39" t="s">
        <v>370</v>
      </c>
      <c r="D74" s="77">
        <v>83569309</v>
      </c>
      <c r="E74" s="78">
        <v>68296000</v>
      </c>
      <c r="F74" s="79">
        <f aca="true" t="shared" si="34" ref="F74:F81">$D74+$E74</f>
        <v>151865309</v>
      </c>
      <c r="G74" s="77">
        <v>83569309</v>
      </c>
      <c r="H74" s="78">
        <v>68296000</v>
      </c>
      <c r="I74" s="79">
        <f aca="true" t="shared" si="35" ref="I74:I81">$G74+$H74</f>
        <v>151865309</v>
      </c>
      <c r="J74" s="77">
        <v>19015369</v>
      </c>
      <c r="K74" s="91">
        <v>1366643</v>
      </c>
      <c r="L74" s="78">
        <f aca="true" t="shared" si="36" ref="L74:L81">$J74+$K74</f>
        <v>20382012</v>
      </c>
      <c r="M74" s="40">
        <f aca="true" t="shared" si="37" ref="M74:M81">IF($F74=0,0,$L74/$F74)</f>
        <v>0.13421111203217584</v>
      </c>
      <c r="N74" s="105">
        <v>21583381</v>
      </c>
      <c r="O74" s="106">
        <v>8239662</v>
      </c>
      <c r="P74" s="107">
        <f aca="true" t="shared" si="38" ref="P74:P81">$N74+$O74</f>
        <v>29823043</v>
      </c>
      <c r="Q74" s="40">
        <f aca="true" t="shared" si="39" ref="Q74:Q81">IF($F74=0,0,$P74/$F74)</f>
        <v>0.19637824593633824</v>
      </c>
      <c r="R74" s="105">
        <v>0</v>
      </c>
      <c r="S74" s="107">
        <v>0</v>
      </c>
      <c r="T74" s="107">
        <f aca="true" t="shared" si="40" ref="T74:T81">$R74+$S74</f>
        <v>0</v>
      </c>
      <c r="U74" s="40">
        <f aca="true" t="shared" si="41" ref="U74:U81">IF($I74=0,0,$T74/$I74)</f>
        <v>0</v>
      </c>
      <c r="V74" s="105">
        <v>0</v>
      </c>
      <c r="W74" s="107">
        <v>0</v>
      </c>
      <c r="X74" s="107">
        <f aca="true" t="shared" si="42" ref="X74:X81">$V74+$W74</f>
        <v>0</v>
      </c>
      <c r="Y74" s="40">
        <f aca="true" t="shared" si="43" ref="Y74:Y81">IF($I74=0,0,$X74/$I74)</f>
        <v>0</v>
      </c>
      <c r="Z74" s="77">
        <f aca="true" t="shared" si="44" ref="Z74:Z81">$J74+$N74</f>
        <v>40598750</v>
      </c>
      <c r="AA74" s="78">
        <f aca="true" t="shared" si="45" ref="AA74:AA81">$K74+$O74</f>
        <v>9606305</v>
      </c>
      <c r="AB74" s="78">
        <f aca="true" t="shared" si="46" ref="AB74:AB81">$Z74+$AA74</f>
        <v>50205055</v>
      </c>
      <c r="AC74" s="40">
        <f aca="true" t="shared" si="47" ref="AC74:AC81">IF($F74=0,0,$AB74/$F74)</f>
        <v>0.3305893579685141</v>
      </c>
      <c r="AD74" s="77">
        <v>15762360</v>
      </c>
      <c r="AE74" s="78">
        <v>12685351</v>
      </c>
      <c r="AF74" s="78">
        <f aca="true" t="shared" si="48" ref="AF74:AF81">$AD74+$AE74</f>
        <v>28447711</v>
      </c>
      <c r="AG74" s="40">
        <f aca="true" t="shared" si="49" ref="AG74:AG81">IF($AI74=0,0,$AK74/$AI74)</f>
        <v>0.4044776961997396</v>
      </c>
      <c r="AH74" s="40">
        <f aca="true" t="shared" si="50" ref="AH74:AH81">IF($AF74=0,0,(($P74/$AF74)-1))</f>
        <v>0.048345963582096196</v>
      </c>
      <c r="AI74" s="12">
        <v>128547533</v>
      </c>
      <c r="AJ74" s="12">
        <v>166226000</v>
      </c>
      <c r="AK74" s="12">
        <v>51994610</v>
      </c>
      <c r="AL74" s="12"/>
    </row>
    <row r="75" spans="1:38" s="13" customFormat="1" ht="12.75">
      <c r="A75" s="29" t="s">
        <v>97</v>
      </c>
      <c r="B75" s="60" t="s">
        <v>371</v>
      </c>
      <c r="C75" s="39" t="s">
        <v>372</v>
      </c>
      <c r="D75" s="77">
        <v>40005500</v>
      </c>
      <c r="E75" s="78">
        <v>10862890</v>
      </c>
      <c r="F75" s="79">
        <f t="shared" si="34"/>
        <v>50868390</v>
      </c>
      <c r="G75" s="77">
        <v>40005500</v>
      </c>
      <c r="H75" s="78">
        <v>10862890</v>
      </c>
      <c r="I75" s="79">
        <f t="shared" si="35"/>
        <v>50868390</v>
      </c>
      <c r="J75" s="77">
        <v>11999235</v>
      </c>
      <c r="K75" s="91">
        <v>2964575</v>
      </c>
      <c r="L75" s="78">
        <f t="shared" si="36"/>
        <v>14963810</v>
      </c>
      <c r="M75" s="40">
        <f t="shared" si="37"/>
        <v>0.29416716353712</v>
      </c>
      <c r="N75" s="105">
        <v>14118608</v>
      </c>
      <c r="O75" s="106">
        <v>-355315</v>
      </c>
      <c r="P75" s="107">
        <f t="shared" si="38"/>
        <v>13763293</v>
      </c>
      <c r="Q75" s="40">
        <f t="shared" si="39"/>
        <v>0.27056671146855643</v>
      </c>
      <c r="R75" s="105">
        <v>0</v>
      </c>
      <c r="S75" s="107">
        <v>0</v>
      </c>
      <c r="T75" s="107">
        <f t="shared" si="40"/>
        <v>0</v>
      </c>
      <c r="U75" s="40">
        <f t="shared" si="41"/>
        <v>0</v>
      </c>
      <c r="V75" s="105">
        <v>0</v>
      </c>
      <c r="W75" s="107">
        <v>0</v>
      </c>
      <c r="X75" s="107">
        <f t="shared" si="42"/>
        <v>0</v>
      </c>
      <c r="Y75" s="40">
        <f t="shared" si="43"/>
        <v>0</v>
      </c>
      <c r="Z75" s="77">
        <f t="shared" si="44"/>
        <v>26117843</v>
      </c>
      <c r="AA75" s="78">
        <f t="shared" si="45"/>
        <v>2609260</v>
      </c>
      <c r="AB75" s="78">
        <f t="shared" si="46"/>
        <v>28727103</v>
      </c>
      <c r="AC75" s="40">
        <f t="shared" si="47"/>
        <v>0.5647338750056764</v>
      </c>
      <c r="AD75" s="77">
        <v>10568207</v>
      </c>
      <c r="AE75" s="78">
        <v>175133</v>
      </c>
      <c r="AF75" s="78">
        <f t="shared" si="48"/>
        <v>10743340</v>
      </c>
      <c r="AG75" s="40">
        <f t="shared" si="49"/>
        <v>0.4520066446431157</v>
      </c>
      <c r="AH75" s="40">
        <f t="shared" si="50"/>
        <v>0.2811000117281963</v>
      </c>
      <c r="AI75" s="12">
        <v>45239450</v>
      </c>
      <c r="AJ75" s="12">
        <v>52800223</v>
      </c>
      <c r="AK75" s="12">
        <v>20448532</v>
      </c>
      <c r="AL75" s="12"/>
    </row>
    <row r="76" spans="1:38" s="13" customFormat="1" ht="12.75">
      <c r="A76" s="29" t="s">
        <v>97</v>
      </c>
      <c r="B76" s="60" t="s">
        <v>373</v>
      </c>
      <c r="C76" s="39" t="s">
        <v>374</v>
      </c>
      <c r="D76" s="77">
        <v>271696587</v>
      </c>
      <c r="E76" s="78">
        <v>64632000</v>
      </c>
      <c r="F76" s="79">
        <f t="shared" si="34"/>
        <v>336328587</v>
      </c>
      <c r="G76" s="77">
        <v>271696587</v>
      </c>
      <c r="H76" s="78">
        <v>64632000</v>
      </c>
      <c r="I76" s="79">
        <f t="shared" si="35"/>
        <v>336328587</v>
      </c>
      <c r="J76" s="77">
        <v>73609155</v>
      </c>
      <c r="K76" s="91">
        <v>10327819</v>
      </c>
      <c r="L76" s="78">
        <f t="shared" si="36"/>
        <v>83936974</v>
      </c>
      <c r="M76" s="40">
        <f t="shared" si="37"/>
        <v>0.24956836036063743</v>
      </c>
      <c r="N76" s="105">
        <v>58442666</v>
      </c>
      <c r="O76" s="106">
        <v>16351102</v>
      </c>
      <c r="P76" s="107">
        <f t="shared" si="38"/>
        <v>74793768</v>
      </c>
      <c r="Q76" s="40">
        <f t="shared" si="39"/>
        <v>0.22238302330214946</v>
      </c>
      <c r="R76" s="105">
        <v>0</v>
      </c>
      <c r="S76" s="107">
        <v>0</v>
      </c>
      <c r="T76" s="107">
        <f t="shared" si="40"/>
        <v>0</v>
      </c>
      <c r="U76" s="40">
        <f t="shared" si="41"/>
        <v>0</v>
      </c>
      <c r="V76" s="105">
        <v>0</v>
      </c>
      <c r="W76" s="107">
        <v>0</v>
      </c>
      <c r="X76" s="107">
        <f t="shared" si="42"/>
        <v>0</v>
      </c>
      <c r="Y76" s="40">
        <f t="shared" si="43"/>
        <v>0</v>
      </c>
      <c r="Z76" s="77">
        <f t="shared" si="44"/>
        <v>132051821</v>
      </c>
      <c r="AA76" s="78">
        <f t="shared" si="45"/>
        <v>26678921</v>
      </c>
      <c r="AB76" s="78">
        <f t="shared" si="46"/>
        <v>158730742</v>
      </c>
      <c r="AC76" s="40">
        <f t="shared" si="47"/>
        <v>0.4719513836627869</v>
      </c>
      <c r="AD76" s="77">
        <v>44035500</v>
      </c>
      <c r="AE76" s="78">
        <v>3574591</v>
      </c>
      <c r="AF76" s="78">
        <f t="shared" si="48"/>
        <v>47610091</v>
      </c>
      <c r="AG76" s="40">
        <f t="shared" si="49"/>
        <v>0.31541504652591823</v>
      </c>
      <c r="AH76" s="40">
        <f t="shared" si="50"/>
        <v>0.5709646091623728</v>
      </c>
      <c r="AI76" s="12">
        <v>365526370</v>
      </c>
      <c r="AJ76" s="12">
        <v>327521214</v>
      </c>
      <c r="AK76" s="12">
        <v>115292517</v>
      </c>
      <c r="AL76" s="12"/>
    </row>
    <row r="77" spans="1:38" s="13" customFormat="1" ht="12.75">
      <c r="A77" s="29" t="s">
        <v>97</v>
      </c>
      <c r="B77" s="60" t="s">
        <v>375</v>
      </c>
      <c r="C77" s="39" t="s">
        <v>376</v>
      </c>
      <c r="D77" s="77">
        <v>114652072</v>
      </c>
      <c r="E77" s="78">
        <v>40020303</v>
      </c>
      <c r="F77" s="79">
        <f t="shared" si="34"/>
        <v>154672375</v>
      </c>
      <c r="G77" s="77">
        <v>114652072</v>
      </c>
      <c r="H77" s="78">
        <v>40020303</v>
      </c>
      <c r="I77" s="79">
        <f t="shared" si="35"/>
        <v>154672375</v>
      </c>
      <c r="J77" s="77">
        <v>15065647</v>
      </c>
      <c r="K77" s="91">
        <v>2599323</v>
      </c>
      <c r="L77" s="78">
        <f t="shared" si="36"/>
        <v>17664970</v>
      </c>
      <c r="M77" s="40">
        <f t="shared" si="37"/>
        <v>0.11420895295620824</v>
      </c>
      <c r="N77" s="105">
        <v>19942876</v>
      </c>
      <c r="O77" s="106">
        <v>4923137</v>
      </c>
      <c r="P77" s="107">
        <f t="shared" si="38"/>
        <v>24866013</v>
      </c>
      <c r="Q77" s="40">
        <f t="shared" si="39"/>
        <v>0.16076570234342105</v>
      </c>
      <c r="R77" s="105">
        <v>0</v>
      </c>
      <c r="S77" s="107">
        <v>0</v>
      </c>
      <c r="T77" s="107">
        <f t="shared" si="40"/>
        <v>0</v>
      </c>
      <c r="U77" s="40">
        <f t="shared" si="41"/>
        <v>0</v>
      </c>
      <c r="V77" s="105">
        <v>0</v>
      </c>
      <c r="W77" s="107">
        <v>0</v>
      </c>
      <c r="X77" s="107">
        <f t="shared" si="42"/>
        <v>0</v>
      </c>
      <c r="Y77" s="40">
        <f t="shared" si="43"/>
        <v>0</v>
      </c>
      <c r="Z77" s="77">
        <f t="shared" si="44"/>
        <v>35008523</v>
      </c>
      <c r="AA77" s="78">
        <f t="shared" si="45"/>
        <v>7522460</v>
      </c>
      <c r="AB77" s="78">
        <f t="shared" si="46"/>
        <v>42530983</v>
      </c>
      <c r="AC77" s="40">
        <f t="shared" si="47"/>
        <v>0.2749746552996293</v>
      </c>
      <c r="AD77" s="77">
        <v>16842795</v>
      </c>
      <c r="AE77" s="78">
        <v>7417824</v>
      </c>
      <c r="AF77" s="78">
        <f t="shared" si="48"/>
        <v>24260619</v>
      </c>
      <c r="AG77" s="40">
        <f t="shared" si="49"/>
        <v>0.3639385389344652</v>
      </c>
      <c r="AH77" s="40">
        <f t="shared" si="50"/>
        <v>0.02495377385053521</v>
      </c>
      <c r="AI77" s="12">
        <v>120239959</v>
      </c>
      <c r="AJ77" s="12">
        <v>148202219</v>
      </c>
      <c r="AK77" s="12">
        <v>43759955</v>
      </c>
      <c r="AL77" s="12"/>
    </row>
    <row r="78" spans="1:38" s="13" customFormat="1" ht="12.75">
      <c r="A78" s="29" t="s">
        <v>97</v>
      </c>
      <c r="B78" s="60" t="s">
        <v>377</v>
      </c>
      <c r="C78" s="39" t="s">
        <v>378</v>
      </c>
      <c r="D78" s="77">
        <v>147096900</v>
      </c>
      <c r="E78" s="78">
        <v>82595680</v>
      </c>
      <c r="F78" s="79">
        <f t="shared" si="34"/>
        <v>229692580</v>
      </c>
      <c r="G78" s="77">
        <v>147096900</v>
      </c>
      <c r="H78" s="78">
        <v>82595680</v>
      </c>
      <c r="I78" s="79">
        <f t="shared" si="35"/>
        <v>229692580</v>
      </c>
      <c r="J78" s="77">
        <v>33668341</v>
      </c>
      <c r="K78" s="91">
        <v>6680617</v>
      </c>
      <c r="L78" s="78">
        <f t="shared" si="36"/>
        <v>40348958</v>
      </c>
      <c r="M78" s="40">
        <f t="shared" si="37"/>
        <v>0.1756650476040628</v>
      </c>
      <c r="N78" s="105">
        <v>38708129</v>
      </c>
      <c r="O78" s="106">
        <v>21174804</v>
      </c>
      <c r="P78" s="107">
        <f t="shared" si="38"/>
        <v>59882933</v>
      </c>
      <c r="Q78" s="40">
        <f t="shared" si="39"/>
        <v>0.26070904423643115</v>
      </c>
      <c r="R78" s="105">
        <v>0</v>
      </c>
      <c r="S78" s="107">
        <v>0</v>
      </c>
      <c r="T78" s="107">
        <f t="shared" si="40"/>
        <v>0</v>
      </c>
      <c r="U78" s="40">
        <f t="shared" si="41"/>
        <v>0</v>
      </c>
      <c r="V78" s="105">
        <v>0</v>
      </c>
      <c r="W78" s="107">
        <v>0</v>
      </c>
      <c r="X78" s="107">
        <f t="shared" si="42"/>
        <v>0</v>
      </c>
      <c r="Y78" s="40">
        <f t="shared" si="43"/>
        <v>0</v>
      </c>
      <c r="Z78" s="77">
        <f t="shared" si="44"/>
        <v>72376470</v>
      </c>
      <c r="AA78" s="78">
        <f t="shared" si="45"/>
        <v>27855421</v>
      </c>
      <c r="AB78" s="78">
        <f t="shared" si="46"/>
        <v>100231891</v>
      </c>
      <c r="AC78" s="40">
        <f t="shared" si="47"/>
        <v>0.4363740918404939</v>
      </c>
      <c r="AD78" s="77">
        <v>31813845</v>
      </c>
      <c r="AE78" s="78">
        <v>28405908</v>
      </c>
      <c r="AF78" s="78">
        <f t="shared" si="48"/>
        <v>60219753</v>
      </c>
      <c r="AG78" s="40">
        <f t="shared" si="49"/>
        <v>0.5305576758231577</v>
      </c>
      <c r="AH78" s="40">
        <f t="shared" si="50"/>
        <v>-0.005593181360275534</v>
      </c>
      <c r="AI78" s="12">
        <v>225773388</v>
      </c>
      <c r="AJ78" s="12">
        <v>231323688</v>
      </c>
      <c r="AK78" s="12">
        <v>119785804</v>
      </c>
      <c r="AL78" s="12"/>
    </row>
    <row r="79" spans="1:38" s="13" customFormat="1" ht="12.75">
      <c r="A79" s="29" t="s">
        <v>116</v>
      </c>
      <c r="B79" s="60" t="s">
        <v>379</v>
      </c>
      <c r="C79" s="39" t="s">
        <v>380</v>
      </c>
      <c r="D79" s="77">
        <v>341158319</v>
      </c>
      <c r="E79" s="78">
        <v>259260000</v>
      </c>
      <c r="F79" s="79">
        <f t="shared" si="34"/>
        <v>600418319</v>
      </c>
      <c r="G79" s="77">
        <v>341158319</v>
      </c>
      <c r="H79" s="78">
        <v>259260000</v>
      </c>
      <c r="I79" s="79">
        <f t="shared" si="35"/>
        <v>600418319</v>
      </c>
      <c r="J79" s="77">
        <v>66607059</v>
      </c>
      <c r="K79" s="91">
        <v>28799961</v>
      </c>
      <c r="L79" s="78">
        <f t="shared" si="36"/>
        <v>95407020</v>
      </c>
      <c r="M79" s="40">
        <f t="shared" si="37"/>
        <v>0.15890091454721253</v>
      </c>
      <c r="N79" s="105">
        <v>71454972</v>
      </c>
      <c r="O79" s="106">
        <v>66812580</v>
      </c>
      <c r="P79" s="107">
        <f t="shared" si="38"/>
        <v>138267552</v>
      </c>
      <c r="Q79" s="40">
        <f t="shared" si="39"/>
        <v>0.2302853654270332</v>
      </c>
      <c r="R79" s="105">
        <v>0</v>
      </c>
      <c r="S79" s="107">
        <v>0</v>
      </c>
      <c r="T79" s="107">
        <f t="shared" si="40"/>
        <v>0</v>
      </c>
      <c r="U79" s="40">
        <f t="shared" si="41"/>
        <v>0</v>
      </c>
      <c r="V79" s="105">
        <v>0</v>
      </c>
      <c r="W79" s="107">
        <v>0</v>
      </c>
      <c r="X79" s="107">
        <f t="shared" si="42"/>
        <v>0</v>
      </c>
      <c r="Y79" s="40">
        <f t="shared" si="43"/>
        <v>0</v>
      </c>
      <c r="Z79" s="77">
        <f t="shared" si="44"/>
        <v>138062031</v>
      </c>
      <c r="AA79" s="78">
        <f t="shared" si="45"/>
        <v>95612541</v>
      </c>
      <c r="AB79" s="78">
        <f t="shared" si="46"/>
        <v>233674572</v>
      </c>
      <c r="AC79" s="40">
        <f t="shared" si="47"/>
        <v>0.38918627997424576</v>
      </c>
      <c r="AD79" s="77">
        <v>60870451</v>
      </c>
      <c r="AE79" s="78">
        <v>66989819</v>
      </c>
      <c r="AF79" s="78">
        <f t="shared" si="48"/>
        <v>127860270</v>
      </c>
      <c r="AG79" s="40">
        <f t="shared" si="49"/>
        <v>0.47944346023531026</v>
      </c>
      <c r="AH79" s="40">
        <f t="shared" si="50"/>
        <v>0.08139574552752005</v>
      </c>
      <c r="AI79" s="12">
        <v>482229262</v>
      </c>
      <c r="AJ79" s="12">
        <v>547900763</v>
      </c>
      <c r="AK79" s="12">
        <v>231201666</v>
      </c>
      <c r="AL79" s="12"/>
    </row>
    <row r="80" spans="1:38" s="57" customFormat="1" ht="12.75">
      <c r="A80" s="61"/>
      <c r="B80" s="62" t="s">
        <v>381</v>
      </c>
      <c r="C80" s="32"/>
      <c r="D80" s="81">
        <f>SUM(D74:D79)</f>
        <v>998178687</v>
      </c>
      <c r="E80" s="82">
        <f>SUM(E74:E79)</f>
        <v>525666873</v>
      </c>
      <c r="F80" s="83">
        <f t="shared" si="34"/>
        <v>1523845560</v>
      </c>
      <c r="G80" s="81">
        <f>SUM(G74:G79)</f>
        <v>998178687</v>
      </c>
      <c r="H80" s="82">
        <f>SUM(H74:H79)</f>
        <v>525666873</v>
      </c>
      <c r="I80" s="90">
        <f t="shared" si="35"/>
        <v>1523845560</v>
      </c>
      <c r="J80" s="81">
        <f>SUM(J74:J79)</f>
        <v>219964806</v>
      </c>
      <c r="K80" s="92">
        <f>SUM(K74:K79)</f>
        <v>52738938</v>
      </c>
      <c r="L80" s="82">
        <f t="shared" si="36"/>
        <v>272703744</v>
      </c>
      <c r="M80" s="44">
        <f t="shared" si="37"/>
        <v>0.17895759987645993</v>
      </c>
      <c r="N80" s="111">
        <f>SUM(N74:N79)</f>
        <v>224250632</v>
      </c>
      <c r="O80" s="112">
        <f>SUM(O74:O79)</f>
        <v>117145970</v>
      </c>
      <c r="P80" s="113">
        <f t="shared" si="38"/>
        <v>341396602</v>
      </c>
      <c r="Q80" s="44">
        <f t="shared" si="39"/>
        <v>0.22403622188589767</v>
      </c>
      <c r="R80" s="111">
        <f>SUM(R74:R79)</f>
        <v>0</v>
      </c>
      <c r="S80" s="113">
        <f>SUM(S74:S79)</f>
        <v>0</v>
      </c>
      <c r="T80" s="113">
        <f t="shared" si="40"/>
        <v>0</v>
      </c>
      <c r="U80" s="44">
        <f t="shared" si="41"/>
        <v>0</v>
      </c>
      <c r="V80" s="111">
        <f>SUM(V74:V79)</f>
        <v>0</v>
      </c>
      <c r="W80" s="113">
        <f>SUM(W74:W79)</f>
        <v>0</v>
      </c>
      <c r="X80" s="113">
        <f t="shared" si="42"/>
        <v>0</v>
      </c>
      <c r="Y80" s="44">
        <f t="shared" si="43"/>
        <v>0</v>
      </c>
      <c r="Z80" s="81">
        <f t="shared" si="44"/>
        <v>444215438</v>
      </c>
      <c r="AA80" s="82">
        <f t="shared" si="45"/>
        <v>169884908</v>
      </c>
      <c r="AB80" s="82">
        <f t="shared" si="46"/>
        <v>614100346</v>
      </c>
      <c r="AC80" s="44">
        <f t="shared" si="47"/>
        <v>0.4029938217623576</v>
      </c>
      <c r="AD80" s="81">
        <f>SUM(AD74:AD79)</f>
        <v>179893158</v>
      </c>
      <c r="AE80" s="82">
        <f>SUM(AE74:AE79)</f>
        <v>119248626</v>
      </c>
      <c r="AF80" s="82">
        <f t="shared" si="48"/>
        <v>299141784</v>
      </c>
      <c r="AG80" s="44">
        <f t="shared" si="49"/>
        <v>0.4259299803337774</v>
      </c>
      <c r="AH80" s="44">
        <f t="shared" si="50"/>
        <v>0.14125347998860627</v>
      </c>
      <c r="AI80" s="63">
        <f>SUM(AI74:AI79)</f>
        <v>1367555962</v>
      </c>
      <c r="AJ80" s="63">
        <f>SUM(AJ74:AJ79)</f>
        <v>1473974107</v>
      </c>
      <c r="AK80" s="63">
        <f>SUM(AK74:AK79)</f>
        <v>582483084</v>
      </c>
      <c r="AL80" s="63"/>
    </row>
    <row r="81" spans="1:38" s="57" customFormat="1" ht="12.75">
      <c r="A81" s="61"/>
      <c r="B81" s="62" t="s">
        <v>382</v>
      </c>
      <c r="C81" s="32"/>
      <c r="D81" s="81">
        <f>SUM(D9,D11:D17,D19:D26,D28:D33,D35:D39,D41:D44,D46:D51,D53:D58,D60:D66,D68:D72,D74:D79)</f>
        <v>47400432979</v>
      </c>
      <c r="E81" s="82">
        <f>SUM(E9,E11:E17,E19:E26,E28:E33,E35:E39,E41:E44,E46:E51,E53:E58,E60:E66,E68:E72,E74:E79)</f>
        <v>12159417548</v>
      </c>
      <c r="F81" s="83">
        <f t="shared" si="34"/>
        <v>59559850527</v>
      </c>
      <c r="G81" s="81">
        <f>SUM(G9,G11:G17,G19:G26,G28:G33,G35:G39,G41:G44,G46:G51,G53:G58,G60:G66,G68:G72,G74:G79)</f>
        <v>47414041457</v>
      </c>
      <c r="H81" s="82">
        <f>SUM(H9,H11:H17,H19:H26,H28:H33,H35:H39,H41:H44,H46:H51,H53:H58,H60:H66,H68:H72,H74:H79)</f>
        <v>12274346919</v>
      </c>
      <c r="I81" s="90">
        <f t="shared" si="35"/>
        <v>59688388376</v>
      </c>
      <c r="J81" s="81">
        <f>SUM(J9,J11:J17,J19:J26,J28:J33,J35:J39,J41:J44,J46:J51,J53:J58,J60:J66,J68:J72,J74:J79)</f>
        <v>10796475529</v>
      </c>
      <c r="K81" s="92">
        <f>SUM(K9,K11:K17,K19:K26,K28:K33,K35:K39,K41:K44,K46:K51,K53:K58,K60:K66,K68:K72,K74:K79)</f>
        <v>2271121924</v>
      </c>
      <c r="L81" s="82">
        <f t="shared" si="36"/>
        <v>13067597453</v>
      </c>
      <c r="M81" s="44">
        <f t="shared" si="37"/>
        <v>0.2194027912658398</v>
      </c>
      <c r="N81" s="111">
        <f>SUM(N9,N11:N17,N19:N26,N28:N33,N35:N39,N41:N44,N46:N51,N53:N58,N60:N66,N68:N72,N74:N79)</f>
        <v>11500149651</v>
      </c>
      <c r="O81" s="112">
        <f>SUM(O9,O11:O17,O19:O26,O28:O33,O35:O39,O41:O44,O46:O51,O53:O58,O60:O66,O68:O72,O74:O79)</f>
        <v>3027139626</v>
      </c>
      <c r="P81" s="113">
        <f t="shared" si="38"/>
        <v>14527289277</v>
      </c>
      <c r="Q81" s="44">
        <f t="shared" si="39"/>
        <v>0.2439107745983078</v>
      </c>
      <c r="R81" s="111">
        <f>SUM(R9,R11:R17,R19:R26,R28:R33,R35:R39,R41:R44,R46:R51,R53:R58,R60:R66,R68:R72,R74:R79)</f>
        <v>0</v>
      </c>
      <c r="S81" s="113">
        <f>SUM(S9,S11:S17,S19:S26,S28:S33,S35:S39,S41:S44,S46:S51,S53:S58,S60:S66,S68:S72,S74:S79)</f>
        <v>0</v>
      </c>
      <c r="T81" s="113">
        <f t="shared" si="40"/>
        <v>0</v>
      </c>
      <c r="U81" s="44">
        <f t="shared" si="41"/>
        <v>0</v>
      </c>
      <c r="V81" s="111">
        <f>SUM(V9,V11:V17,V19:V26,V28:V33,V35:V39,V41:V44,V46:V51,V53:V58,V60:V66,V68:V72,V74:V79)</f>
        <v>0</v>
      </c>
      <c r="W81" s="113">
        <f>SUM(W9,W11:W17,W19:W26,W28:W33,W35:W39,W41:W44,W46:W51,W53:W58,W60:W66,W68:W72,W74:W79)</f>
        <v>0</v>
      </c>
      <c r="X81" s="113">
        <f t="shared" si="42"/>
        <v>0</v>
      </c>
      <c r="Y81" s="44">
        <f t="shared" si="43"/>
        <v>0</v>
      </c>
      <c r="Z81" s="81">
        <f t="shared" si="44"/>
        <v>22296625180</v>
      </c>
      <c r="AA81" s="82">
        <f t="shared" si="45"/>
        <v>5298261550</v>
      </c>
      <c r="AB81" s="82">
        <f t="shared" si="46"/>
        <v>27594886730</v>
      </c>
      <c r="AC81" s="44">
        <f t="shared" si="47"/>
        <v>0.46331356586414757</v>
      </c>
      <c r="AD81" s="81">
        <f>SUM(AD9,AD11:AD17,AD19:AD26,AD28:AD33,AD35:AD39,AD41:AD44,AD46:AD51,AD53:AD58,AD60:AD66,AD68:AD72,AD74:AD79)</f>
        <v>10191301455</v>
      </c>
      <c r="AE81" s="82">
        <f>SUM(AE9,AE11:AE17,AE19:AE26,AE28:AE33,AE35:AE39,AE41:AE44,AE46:AE51,AE53:AE58,AE60:AE66,AE68:AE72,AE74:AE79)</f>
        <v>2536470472</v>
      </c>
      <c r="AF81" s="82">
        <f t="shared" si="48"/>
        <v>12727771927</v>
      </c>
      <c r="AG81" s="44">
        <f t="shared" si="49"/>
        <v>0.44694185792658553</v>
      </c>
      <c r="AH81" s="44">
        <f t="shared" si="50"/>
        <v>0.1413851034038882</v>
      </c>
      <c r="AI81" s="63">
        <f>SUM(AI9,AI11:AI17,AI19:AI26,AI28:AI33,AI35:AI39,AI41:AI44,AI46:AI51,AI53:AI58,AI60:AI66,AI68:AI72,AI74:AI79)</f>
        <v>54820829355</v>
      </c>
      <c r="AJ81" s="63">
        <f>SUM(AJ9,AJ11:AJ17,AJ19:AJ26,AJ28:AJ33,AJ35:AJ39,AJ41:AJ44,AJ46:AJ51,AJ53:AJ58,AJ60:AJ66,AJ68:AJ72,AJ74:AJ79)</f>
        <v>55745829203</v>
      </c>
      <c r="AK81" s="63">
        <f>SUM(AK9,AK11:AK17,AK19:AK26,AK28:AK33,AK35:AK39,AK41:AK44,AK46:AK51,AK53:AK58,AK60:AK66,AK68:AK72,AK74:AK79)</f>
        <v>24501723325</v>
      </c>
      <c r="AL81" s="63"/>
    </row>
    <row r="82" spans="1:38" s="13" customFormat="1" ht="12.75">
      <c r="A82" s="64"/>
      <c r="B82" s="65"/>
      <c r="C82" s="66"/>
      <c r="D82" s="67"/>
      <c r="E82" s="67"/>
      <c r="F82" s="68"/>
      <c r="G82" s="69"/>
      <c r="H82" s="67"/>
      <c r="I82" s="70"/>
      <c r="J82" s="69"/>
      <c r="K82" s="71"/>
      <c r="L82" s="67"/>
      <c r="M82" s="70"/>
      <c r="N82" s="69"/>
      <c r="O82" s="71"/>
      <c r="P82" s="67"/>
      <c r="Q82" s="70"/>
      <c r="R82" s="69"/>
      <c r="S82" s="71"/>
      <c r="T82" s="67"/>
      <c r="U82" s="70"/>
      <c r="V82" s="69"/>
      <c r="W82" s="71"/>
      <c r="X82" s="67"/>
      <c r="Y82" s="70"/>
      <c r="Z82" s="69"/>
      <c r="AA82" s="71"/>
      <c r="AB82" s="67"/>
      <c r="AC82" s="70"/>
      <c r="AD82" s="69"/>
      <c r="AE82" s="67"/>
      <c r="AF82" s="67"/>
      <c r="AG82" s="70"/>
      <c r="AH82" s="70"/>
      <c r="AI82" s="12"/>
      <c r="AJ82" s="12"/>
      <c r="AK82" s="12"/>
      <c r="AL82" s="12"/>
    </row>
    <row r="83" spans="1:38" s="13" customFormat="1" ht="13.5">
      <c r="A83" s="12"/>
      <c r="B83" s="130" t="s">
        <v>657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</row>
    <row r="84" spans="1:38" s="13" customFormat="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656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5"/>
      <c r="B3" s="128" t="s">
        <v>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0" t="s">
        <v>1</v>
      </c>
      <c r="E4" s="120"/>
      <c r="F4" s="120"/>
      <c r="G4" s="120" t="s">
        <v>2</v>
      </c>
      <c r="H4" s="120"/>
      <c r="I4" s="120"/>
      <c r="J4" s="121" t="s">
        <v>3</v>
      </c>
      <c r="K4" s="122"/>
      <c r="L4" s="122"/>
      <c r="M4" s="123"/>
      <c r="N4" s="121" t="s">
        <v>4</v>
      </c>
      <c r="O4" s="124"/>
      <c r="P4" s="124"/>
      <c r="Q4" s="125"/>
      <c r="R4" s="121" t="s">
        <v>5</v>
      </c>
      <c r="S4" s="124"/>
      <c r="T4" s="124"/>
      <c r="U4" s="125"/>
      <c r="V4" s="121" t="s">
        <v>6</v>
      </c>
      <c r="W4" s="126"/>
      <c r="X4" s="126"/>
      <c r="Y4" s="127"/>
      <c r="Z4" s="121" t="s">
        <v>7</v>
      </c>
      <c r="AA4" s="122"/>
      <c r="AB4" s="122"/>
      <c r="AC4" s="123"/>
      <c r="AD4" s="121" t="s">
        <v>8</v>
      </c>
      <c r="AE4" s="122"/>
      <c r="AF4" s="122"/>
      <c r="AG4" s="123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9" t="s">
        <v>29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97</v>
      </c>
      <c r="B9" s="60" t="s">
        <v>383</v>
      </c>
      <c r="C9" s="39" t="s">
        <v>384</v>
      </c>
      <c r="D9" s="77">
        <v>235438450</v>
      </c>
      <c r="E9" s="78">
        <v>100918479</v>
      </c>
      <c r="F9" s="79">
        <f>$D9+$E9</f>
        <v>336356929</v>
      </c>
      <c r="G9" s="77">
        <v>235438450</v>
      </c>
      <c r="H9" s="78">
        <v>100918479</v>
      </c>
      <c r="I9" s="80">
        <f>$G9+$H9</f>
        <v>336356929</v>
      </c>
      <c r="J9" s="77">
        <v>39496030</v>
      </c>
      <c r="K9" s="78">
        <v>12088108</v>
      </c>
      <c r="L9" s="78">
        <f>$J9+$K9</f>
        <v>51584138</v>
      </c>
      <c r="M9" s="40">
        <f>IF($F9=0,0,$L9/$F9)</f>
        <v>0.15336130625690186</v>
      </c>
      <c r="N9" s="105">
        <v>41478253</v>
      </c>
      <c r="O9" s="106">
        <v>24757062</v>
      </c>
      <c r="P9" s="107">
        <f>$N9+$O9</f>
        <v>66235315</v>
      </c>
      <c r="Q9" s="40">
        <f>IF($F9=0,0,$P9/$F9)</f>
        <v>0.19691972809039412</v>
      </c>
      <c r="R9" s="105">
        <v>0</v>
      </c>
      <c r="S9" s="107">
        <v>0</v>
      </c>
      <c r="T9" s="107">
        <f>$R9+$S9</f>
        <v>0</v>
      </c>
      <c r="U9" s="40">
        <f>IF($I9=0,0,$T9/$I9)</f>
        <v>0</v>
      </c>
      <c r="V9" s="105">
        <v>0</v>
      </c>
      <c r="W9" s="107">
        <v>0</v>
      </c>
      <c r="X9" s="107">
        <f>$V9+$W9</f>
        <v>0</v>
      </c>
      <c r="Y9" s="40">
        <f>IF($I9=0,0,$X9/$I9)</f>
        <v>0</v>
      </c>
      <c r="Z9" s="77">
        <f>$J9+$N9</f>
        <v>80974283</v>
      </c>
      <c r="AA9" s="78">
        <f>$K9+$O9</f>
        <v>36845170</v>
      </c>
      <c r="AB9" s="78">
        <f>$Z9+$AA9</f>
        <v>117819453</v>
      </c>
      <c r="AC9" s="40">
        <f>IF($F9=0,0,$AB9/$F9)</f>
        <v>0.350281034347296</v>
      </c>
      <c r="AD9" s="77">
        <v>35324910</v>
      </c>
      <c r="AE9" s="78">
        <v>23911095</v>
      </c>
      <c r="AF9" s="78">
        <f>$AD9+$AE9</f>
        <v>59236005</v>
      </c>
      <c r="AG9" s="40">
        <f>IF($AI9=0,0,$AK9/$AI9)</f>
        <v>0.39488186754619653</v>
      </c>
      <c r="AH9" s="40">
        <f>IF($AF9=0,0,(($P9/$AF9)-1))</f>
        <v>0.1181597239719323</v>
      </c>
      <c r="AI9" s="12">
        <v>278172246</v>
      </c>
      <c r="AJ9" s="12">
        <v>311866957</v>
      </c>
      <c r="AK9" s="12">
        <v>109845176</v>
      </c>
      <c r="AL9" s="12"/>
    </row>
    <row r="10" spans="1:38" s="13" customFormat="1" ht="12.75">
      <c r="A10" s="29" t="s">
        <v>97</v>
      </c>
      <c r="B10" s="60" t="s">
        <v>385</v>
      </c>
      <c r="C10" s="39" t="s">
        <v>386</v>
      </c>
      <c r="D10" s="77">
        <v>164150748</v>
      </c>
      <c r="E10" s="78">
        <v>165975472</v>
      </c>
      <c r="F10" s="80">
        <f aca="true" t="shared" si="0" ref="F10:F44">$D10+$E10</f>
        <v>330126220</v>
      </c>
      <c r="G10" s="77">
        <v>164150748</v>
      </c>
      <c r="H10" s="78">
        <v>165975472</v>
      </c>
      <c r="I10" s="80">
        <f aca="true" t="shared" si="1" ref="I10:I44">$G10+$H10</f>
        <v>330126220</v>
      </c>
      <c r="J10" s="77">
        <v>31005871</v>
      </c>
      <c r="K10" s="78">
        <v>18534809</v>
      </c>
      <c r="L10" s="78">
        <f aca="true" t="shared" si="2" ref="L10:L44">$J10+$K10</f>
        <v>49540680</v>
      </c>
      <c r="M10" s="40">
        <f aca="true" t="shared" si="3" ref="M10:M44">IF($F10=0,0,$L10/$F10)</f>
        <v>0.1500658748038856</v>
      </c>
      <c r="N10" s="105">
        <v>31037865</v>
      </c>
      <c r="O10" s="106">
        <v>30629959</v>
      </c>
      <c r="P10" s="107">
        <f aca="true" t="shared" si="4" ref="P10:P44">$N10+$O10</f>
        <v>61667824</v>
      </c>
      <c r="Q10" s="40">
        <f aca="true" t="shared" si="5" ref="Q10:Q44">IF($F10=0,0,$P10/$F10)</f>
        <v>0.1868007454845604</v>
      </c>
      <c r="R10" s="105">
        <v>0</v>
      </c>
      <c r="S10" s="107">
        <v>0</v>
      </c>
      <c r="T10" s="107">
        <f aca="true" t="shared" si="6" ref="T10:T44">$R10+$S10</f>
        <v>0</v>
      </c>
      <c r="U10" s="40">
        <f aca="true" t="shared" si="7" ref="U10:U44">IF($I10=0,0,$T10/$I10)</f>
        <v>0</v>
      </c>
      <c r="V10" s="105">
        <v>0</v>
      </c>
      <c r="W10" s="107">
        <v>0</v>
      </c>
      <c r="X10" s="107">
        <f aca="true" t="shared" si="8" ref="X10:X44">$V10+$W10</f>
        <v>0</v>
      </c>
      <c r="Y10" s="40">
        <f aca="true" t="shared" si="9" ref="Y10:Y44">IF($I10=0,0,$X10/$I10)</f>
        <v>0</v>
      </c>
      <c r="Z10" s="77">
        <f aca="true" t="shared" si="10" ref="Z10:Z44">$J10+$N10</f>
        <v>62043736</v>
      </c>
      <c r="AA10" s="78">
        <f aca="true" t="shared" si="11" ref="AA10:AA44">$K10+$O10</f>
        <v>49164768</v>
      </c>
      <c r="AB10" s="78">
        <f aca="true" t="shared" si="12" ref="AB10:AB44">$Z10+$AA10</f>
        <v>111208504</v>
      </c>
      <c r="AC10" s="40">
        <f aca="true" t="shared" si="13" ref="AC10:AC44">IF($F10=0,0,$AB10/$F10)</f>
        <v>0.33686662028844605</v>
      </c>
      <c r="AD10" s="77">
        <v>29804424</v>
      </c>
      <c r="AE10" s="78">
        <v>16573062</v>
      </c>
      <c r="AF10" s="78">
        <f aca="true" t="shared" si="14" ref="AF10:AF44">$AD10+$AE10</f>
        <v>46377486</v>
      </c>
      <c r="AG10" s="40">
        <f aca="true" t="shared" si="15" ref="AG10:AG44">IF($AI10=0,0,$AK10/$AI10)</f>
        <v>0.28000668843466675</v>
      </c>
      <c r="AH10" s="40">
        <f aca="true" t="shared" si="16" ref="AH10:AH44">IF($AF10=0,0,(($P10/$AF10)-1))</f>
        <v>0.3296931187688785</v>
      </c>
      <c r="AI10" s="12">
        <v>316361018</v>
      </c>
      <c r="AJ10" s="12">
        <v>305332838</v>
      </c>
      <c r="AK10" s="12">
        <v>88583201</v>
      </c>
      <c r="AL10" s="12"/>
    </row>
    <row r="11" spans="1:38" s="13" customFormat="1" ht="12.75">
      <c r="A11" s="29" t="s">
        <v>97</v>
      </c>
      <c r="B11" s="60" t="s">
        <v>387</v>
      </c>
      <c r="C11" s="39" t="s">
        <v>388</v>
      </c>
      <c r="D11" s="77">
        <v>851014349</v>
      </c>
      <c r="E11" s="78">
        <v>170928970</v>
      </c>
      <c r="F11" s="79">
        <f t="shared" si="0"/>
        <v>1021943319</v>
      </c>
      <c r="G11" s="77">
        <v>851014349</v>
      </c>
      <c r="H11" s="78">
        <v>170928970</v>
      </c>
      <c r="I11" s="80">
        <f t="shared" si="1"/>
        <v>1021943319</v>
      </c>
      <c r="J11" s="77">
        <v>164970592</v>
      </c>
      <c r="K11" s="78">
        <v>23906484</v>
      </c>
      <c r="L11" s="78">
        <f t="shared" si="2"/>
        <v>188877076</v>
      </c>
      <c r="M11" s="40">
        <f t="shared" si="3"/>
        <v>0.18482147932120294</v>
      </c>
      <c r="N11" s="105">
        <v>189409193</v>
      </c>
      <c r="O11" s="106">
        <v>29108062</v>
      </c>
      <c r="P11" s="107">
        <f t="shared" si="4"/>
        <v>218517255</v>
      </c>
      <c r="Q11" s="40">
        <f t="shared" si="5"/>
        <v>0.21382521998756762</v>
      </c>
      <c r="R11" s="105">
        <v>0</v>
      </c>
      <c r="S11" s="107">
        <v>0</v>
      </c>
      <c r="T11" s="107">
        <f t="shared" si="6"/>
        <v>0</v>
      </c>
      <c r="U11" s="40">
        <f t="shared" si="7"/>
        <v>0</v>
      </c>
      <c r="V11" s="105">
        <v>0</v>
      </c>
      <c r="W11" s="107">
        <v>0</v>
      </c>
      <c r="X11" s="107">
        <f t="shared" si="8"/>
        <v>0</v>
      </c>
      <c r="Y11" s="40">
        <f t="shared" si="9"/>
        <v>0</v>
      </c>
      <c r="Z11" s="77">
        <f t="shared" si="10"/>
        <v>354379785</v>
      </c>
      <c r="AA11" s="78">
        <f t="shared" si="11"/>
        <v>53014546</v>
      </c>
      <c r="AB11" s="78">
        <f t="shared" si="12"/>
        <v>407394331</v>
      </c>
      <c r="AC11" s="40">
        <f t="shared" si="13"/>
        <v>0.39864669930877056</v>
      </c>
      <c r="AD11" s="77">
        <v>197445912</v>
      </c>
      <c r="AE11" s="78">
        <v>24730789</v>
      </c>
      <c r="AF11" s="78">
        <f t="shared" si="14"/>
        <v>222176701</v>
      </c>
      <c r="AG11" s="40">
        <f t="shared" si="15"/>
        <v>0.4421785353087401</v>
      </c>
      <c r="AH11" s="40">
        <f t="shared" si="16"/>
        <v>-0.016470880985851033</v>
      </c>
      <c r="AI11" s="12">
        <v>954324381</v>
      </c>
      <c r="AJ11" s="12">
        <v>1017006979</v>
      </c>
      <c r="AK11" s="12">
        <v>421981757</v>
      </c>
      <c r="AL11" s="12"/>
    </row>
    <row r="12" spans="1:38" s="13" customFormat="1" ht="12.75">
      <c r="A12" s="29" t="s">
        <v>97</v>
      </c>
      <c r="B12" s="60" t="s">
        <v>389</v>
      </c>
      <c r="C12" s="39" t="s">
        <v>390</v>
      </c>
      <c r="D12" s="77">
        <v>438818631</v>
      </c>
      <c r="E12" s="78">
        <v>61178650</v>
      </c>
      <c r="F12" s="79">
        <f t="shared" si="0"/>
        <v>499997281</v>
      </c>
      <c r="G12" s="77">
        <v>438818631</v>
      </c>
      <c r="H12" s="78">
        <v>61178650</v>
      </c>
      <c r="I12" s="80">
        <f t="shared" si="1"/>
        <v>499997281</v>
      </c>
      <c r="J12" s="77">
        <v>67008271</v>
      </c>
      <c r="K12" s="78">
        <v>19421935</v>
      </c>
      <c r="L12" s="78">
        <f t="shared" si="2"/>
        <v>86430206</v>
      </c>
      <c r="M12" s="40">
        <f t="shared" si="3"/>
        <v>0.17286135202003228</v>
      </c>
      <c r="N12" s="105">
        <v>80012372</v>
      </c>
      <c r="O12" s="106">
        <v>5722231</v>
      </c>
      <c r="P12" s="107">
        <f t="shared" si="4"/>
        <v>85734603</v>
      </c>
      <c r="Q12" s="40">
        <f t="shared" si="5"/>
        <v>0.17147013845461292</v>
      </c>
      <c r="R12" s="105">
        <v>0</v>
      </c>
      <c r="S12" s="107">
        <v>0</v>
      </c>
      <c r="T12" s="107">
        <f t="shared" si="6"/>
        <v>0</v>
      </c>
      <c r="U12" s="40">
        <f t="shared" si="7"/>
        <v>0</v>
      </c>
      <c r="V12" s="105">
        <v>0</v>
      </c>
      <c r="W12" s="107">
        <v>0</v>
      </c>
      <c r="X12" s="107">
        <f t="shared" si="8"/>
        <v>0</v>
      </c>
      <c r="Y12" s="40">
        <f t="shared" si="9"/>
        <v>0</v>
      </c>
      <c r="Z12" s="77">
        <f t="shared" si="10"/>
        <v>147020643</v>
      </c>
      <c r="AA12" s="78">
        <f t="shared" si="11"/>
        <v>25144166</v>
      </c>
      <c r="AB12" s="78">
        <f t="shared" si="12"/>
        <v>172164809</v>
      </c>
      <c r="AC12" s="40">
        <f t="shared" si="13"/>
        <v>0.3443314904746452</v>
      </c>
      <c r="AD12" s="77">
        <v>96616482</v>
      </c>
      <c r="AE12" s="78">
        <v>11172666</v>
      </c>
      <c r="AF12" s="78">
        <f t="shared" si="14"/>
        <v>107789148</v>
      </c>
      <c r="AG12" s="40">
        <f t="shared" si="15"/>
        <v>0.35765476379948263</v>
      </c>
      <c r="AH12" s="40">
        <f t="shared" si="16"/>
        <v>-0.20460821343536362</v>
      </c>
      <c r="AI12" s="12">
        <v>530879849</v>
      </c>
      <c r="AJ12" s="12">
        <v>518960287</v>
      </c>
      <c r="AK12" s="12">
        <v>189871707</v>
      </c>
      <c r="AL12" s="12"/>
    </row>
    <row r="13" spans="1:38" s="13" customFormat="1" ht="12.75">
      <c r="A13" s="29" t="s">
        <v>97</v>
      </c>
      <c r="B13" s="60" t="s">
        <v>391</v>
      </c>
      <c r="C13" s="39" t="s">
        <v>392</v>
      </c>
      <c r="D13" s="77">
        <v>132706615</v>
      </c>
      <c r="E13" s="78">
        <v>49589000</v>
      </c>
      <c r="F13" s="79">
        <f t="shared" si="0"/>
        <v>182295615</v>
      </c>
      <c r="G13" s="77">
        <v>132706615</v>
      </c>
      <c r="H13" s="78">
        <v>49589000</v>
      </c>
      <c r="I13" s="80">
        <f t="shared" si="1"/>
        <v>182295615</v>
      </c>
      <c r="J13" s="77">
        <v>16161559</v>
      </c>
      <c r="K13" s="78">
        <v>5438663</v>
      </c>
      <c r="L13" s="78">
        <f t="shared" si="2"/>
        <v>21600222</v>
      </c>
      <c r="M13" s="40">
        <f t="shared" si="3"/>
        <v>0.1184900799725764</v>
      </c>
      <c r="N13" s="105">
        <v>13617539</v>
      </c>
      <c r="O13" s="106">
        <v>4522750</v>
      </c>
      <c r="P13" s="107">
        <f t="shared" si="4"/>
        <v>18140289</v>
      </c>
      <c r="Q13" s="40">
        <f t="shared" si="5"/>
        <v>0.09951028717832845</v>
      </c>
      <c r="R13" s="105">
        <v>0</v>
      </c>
      <c r="S13" s="107">
        <v>0</v>
      </c>
      <c r="T13" s="107">
        <f t="shared" si="6"/>
        <v>0</v>
      </c>
      <c r="U13" s="40">
        <f t="shared" si="7"/>
        <v>0</v>
      </c>
      <c r="V13" s="105">
        <v>0</v>
      </c>
      <c r="W13" s="107">
        <v>0</v>
      </c>
      <c r="X13" s="107">
        <f t="shared" si="8"/>
        <v>0</v>
      </c>
      <c r="Y13" s="40">
        <f t="shared" si="9"/>
        <v>0</v>
      </c>
      <c r="Z13" s="77">
        <f t="shared" si="10"/>
        <v>29779098</v>
      </c>
      <c r="AA13" s="78">
        <f t="shared" si="11"/>
        <v>9961413</v>
      </c>
      <c r="AB13" s="78">
        <f t="shared" si="12"/>
        <v>39740511</v>
      </c>
      <c r="AC13" s="40">
        <f t="shared" si="13"/>
        <v>0.21800036715090487</v>
      </c>
      <c r="AD13" s="77">
        <v>16888994</v>
      </c>
      <c r="AE13" s="78">
        <v>13538546</v>
      </c>
      <c r="AF13" s="78">
        <f t="shared" si="14"/>
        <v>30427540</v>
      </c>
      <c r="AG13" s="40">
        <f t="shared" si="15"/>
        <v>0.4130425655653613</v>
      </c>
      <c r="AH13" s="40">
        <f t="shared" si="16"/>
        <v>-0.4038200590649129</v>
      </c>
      <c r="AI13" s="12">
        <v>130240112</v>
      </c>
      <c r="AJ13" s="12">
        <v>155978792</v>
      </c>
      <c r="AK13" s="12">
        <v>53794710</v>
      </c>
      <c r="AL13" s="12"/>
    </row>
    <row r="14" spans="1:38" s="13" customFormat="1" ht="12.75">
      <c r="A14" s="29" t="s">
        <v>116</v>
      </c>
      <c r="B14" s="60" t="s">
        <v>393</v>
      </c>
      <c r="C14" s="39" t="s">
        <v>394</v>
      </c>
      <c r="D14" s="77">
        <v>894275745</v>
      </c>
      <c r="E14" s="78">
        <v>674966000</v>
      </c>
      <c r="F14" s="79">
        <f t="shared" si="0"/>
        <v>1569241745</v>
      </c>
      <c r="G14" s="77">
        <v>894275745</v>
      </c>
      <c r="H14" s="78">
        <v>674966000</v>
      </c>
      <c r="I14" s="80">
        <f t="shared" si="1"/>
        <v>1569241745</v>
      </c>
      <c r="J14" s="77">
        <v>76244862</v>
      </c>
      <c r="K14" s="78">
        <v>14634719</v>
      </c>
      <c r="L14" s="78">
        <f t="shared" si="2"/>
        <v>90879581</v>
      </c>
      <c r="M14" s="40">
        <f t="shared" si="3"/>
        <v>0.05791305341548889</v>
      </c>
      <c r="N14" s="105">
        <v>113356548</v>
      </c>
      <c r="O14" s="106">
        <v>13855714</v>
      </c>
      <c r="P14" s="107">
        <f t="shared" si="4"/>
        <v>127212262</v>
      </c>
      <c r="Q14" s="40">
        <f t="shared" si="5"/>
        <v>0.0810660705435159</v>
      </c>
      <c r="R14" s="105">
        <v>0</v>
      </c>
      <c r="S14" s="107">
        <v>0</v>
      </c>
      <c r="T14" s="107">
        <f t="shared" si="6"/>
        <v>0</v>
      </c>
      <c r="U14" s="40">
        <f t="shared" si="7"/>
        <v>0</v>
      </c>
      <c r="V14" s="105">
        <v>0</v>
      </c>
      <c r="W14" s="107">
        <v>0</v>
      </c>
      <c r="X14" s="107">
        <f t="shared" si="8"/>
        <v>0</v>
      </c>
      <c r="Y14" s="40">
        <f t="shared" si="9"/>
        <v>0</v>
      </c>
      <c r="Z14" s="77">
        <f t="shared" si="10"/>
        <v>189601410</v>
      </c>
      <c r="AA14" s="78">
        <f t="shared" si="11"/>
        <v>28490433</v>
      </c>
      <c r="AB14" s="78">
        <f t="shared" si="12"/>
        <v>218091843</v>
      </c>
      <c r="AC14" s="40">
        <f t="shared" si="13"/>
        <v>0.1389791239590048</v>
      </c>
      <c r="AD14" s="77">
        <v>120147689</v>
      </c>
      <c r="AE14" s="78">
        <v>78416149</v>
      </c>
      <c r="AF14" s="78">
        <f t="shared" si="14"/>
        <v>198563838</v>
      </c>
      <c r="AG14" s="40">
        <f t="shared" si="15"/>
        <v>0.24341612338477087</v>
      </c>
      <c r="AH14" s="40">
        <f t="shared" si="16"/>
        <v>-0.3593382194798229</v>
      </c>
      <c r="AI14" s="12">
        <v>1317214425</v>
      </c>
      <c r="AJ14" s="12">
        <v>1322604526</v>
      </c>
      <c r="AK14" s="12">
        <v>320631229</v>
      </c>
      <c r="AL14" s="12"/>
    </row>
    <row r="15" spans="1:38" s="57" customFormat="1" ht="12.75">
      <c r="A15" s="61"/>
      <c r="B15" s="62" t="s">
        <v>395</v>
      </c>
      <c r="C15" s="32"/>
      <c r="D15" s="81">
        <f>SUM(D9:D14)</f>
        <v>2716404538</v>
      </c>
      <c r="E15" s="82">
        <f>SUM(E9:E14)</f>
        <v>1223556571</v>
      </c>
      <c r="F15" s="90">
        <f t="shared" si="0"/>
        <v>3939961109</v>
      </c>
      <c r="G15" s="81">
        <f>SUM(G9:G14)</f>
        <v>2716404538</v>
      </c>
      <c r="H15" s="82">
        <f>SUM(H9:H14)</f>
        <v>1223556571</v>
      </c>
      <c r="I15" s="83">
        <f t="shared" si="1"/>
        <v>3939961109</v>
      </c>
      <c r="J15" s="81">
        <f>SUM(J9:J14)</f>
        <v>394887185</v>
      </c>
      <c r="K15" s="82">
        <f>SUM(K9:K14)</f>
        <v>94024718</v>
      </c>
      <c r="L15" s="82">
        <f t="shared" si="2"/>
        <v>488911903</v>
      </c>
      <c r="M15" s="44">
        <f t="shared" si="3"/>
        <v>0.12409054035665101</v>
      </c>
      <c r="N15" s="111">
        <f>SUM(N9:N14)</f>
        <v>468911770</v>
      </c>
      <c r="O15" s="112">
        <f>SUM(O9:O14)</f>
        <v>108595778</v>
      </c>
      <c r="P15" s="113">
        <f t="shared" si="4"/>
        <v>577507548</v>
      </c>
      <c r="Q15" s="44">
        <f t="shared" si="5"/>
        <v>0.14657696663066225</v>
      </c>
      <c r="R15" s="111">
        <f>SUM(R9:R14)</f>
        <v>0</v>
      </c>
      <c r="S15" s="113">
        <f>SUM(S9:S14)</f>
        <v>0</v>
      </c>
      <c r="T15" s="113">
        <f t="shared" si="6"/>
        <v>0</v>
      </c>
      <c r="U15" s="44">
        <f t="shared" si="7"/>
        <v>0</v>
      </c>
      <c r="V15" s="111">
        <f>SUM(V9:V14)</f>
        <v>0</v>
      </c>
      <c r="W15" s="113">
        <f>SUM(W9:W14)</f>
        <v>0</v>
      </c>
      <c r="X15" s="113">
        <f t="shared" si="8"/>
        <v>0</v>
      </c>
      <c r="Y15" s="44">
        <f t="shared" si="9"/>
        <v>0</v>
      </c>
      <c r="Z15" s="81">
        <f t="shared" si="10"/>
        <v>863798955</v>
      </c>
      <c r="AA15" s="82">
        <f t="shared" si="11"/>
        <v>202620496</v>
      </c>
      <c r="AB15" s="82">
        <f t="shared" si="12"/>
        <v>1066419451</v>
      </c>
      <c r="AC15" s="44">
        <f t="shared" si="13"/>
        <v>0.27066750698731323</v>
      </c>
      <c r="AD15" s="81">
        <f>SUM(AD9:AD14)</f>
        <v>496228411</v>
      </c>
      <c r="AE15" s="82">
        <f>SUM(AE9:AE14)</f>
        <v>168342307</v>
      </c>
      <c r="AF15" s="82">
        <f t="shared" si="14"/>
        <v>664570718</v>
      </c>
      <c r="AG15" s="44">
        <f t="shared" si="15"/>
        <v>0.33587844653417454</v>
      </c>
      <c r="AH15" s="44">
        <f t="shared" si="16"/>
        <v>-0.13100662975644373</v>
      </c>
      <c r="AI15" s="63">
        <f>SUM(AI9:AI14)</f>
        <v>3527192031</v>
      </c>
      <c r="AJ15" s="63">
        <f>SUM(AJ9:AJ14)</f>
        <v>3631750379</v>
      </c>
      <c r="AK15" s="63">
        <f>SUM(AK9:AK14)</f>
        <v>1184707780</v>
      </c>
      <c r="AL15" s="63"/>
    </row>
    <row r="16" spans="1:38" s="13" customFormat="1" ht="12.75">
      <c r="A16" s="29" t="s">
        <v>97</v>
      </c>
      <c r="B16" s="60" t="s">
        <v>396</v>
      </c>
      <c r="C16" s="39" t="s">
        <v>397</v>
      </c>
      <c r="D16" s="77">
        <v>195663668</v>
      </c>
      <c r="E16" s="78">
        <v>29450000</v>
      </c>
      <c r="F16" s="79">
        <f t="shared" si="0"/>
        <v>225113668</v>
      </c>
      <c r="G16" s="77">
        <v>195663668</v>
      </c>
      <c r="H16" s="78">
        <v>29450000</v>
      </c>
      <c r="I16" s="80">
        <f t="shared" si="1"/>
        <v>225113668</v>
      </c>
      <c r="J16" s="77">
        <v>76028312</v>
      </c>
      <c r="K16" s="78">
        <v>1653358</v>
      </c>
      <c r="L16" s="78">
        <f t="shared" si="2"/>
        <v>77681670</v>
      </c>
      <c r="M16" s="40">
        <f t="shared" si="3"/>
        <v>0.34507753656255113</v>
      </c>
      <c r="N16" s="105">
        <v>76556245</v>
      </c>
      <c r="O16" s="106">
        <v>488399</v>
      </c>
      <c r="P16" s="107">
        <f t="shared" si="4"/>
        <v>77044644</v>
      </c>
      <c r="Q16" s="40">
        <f t="shared" si="5"/>
        <v>0.3422477394842147</v>
      </c>
      <c r="R16" s="105">
        <v>0</v>
      </c>
      <c r="S16" s="107">
        <v>0</v>
      </c>
      <c r="T16" s="107">
        <f t="shared" si="6"/>
        <v>0</v>
      </c>
      <c r="U16" s="40">
        <f t="shared" si="7"/>
        <v>0</v>
      </c>
      <c r="V16" s="105">
        <v>0</v>
      </c>
      <c r="W16" s="107">
        <v>0</v>
      </c>
      <c r="X16" s="107">
        <f t="shared" si="8"/>
        <v>0</v>
      </c>
      <c r="Y16" s="40">
        <f t="shared" si="9"/>
        <v>0</v>
      </c>
      <c r="Z16" s="77">
        <f t="shared" si="10"/>
        <v>152584557</v>
      </c>
      <c r="AA16" s="78">
        <f t="shared" si="11"/>
        <v>2141757</v>
      </c>
      <c r="AB16" s="78">
        <f t="shared" si="12"/>
        <v>154726314</v>
      </c>
      <c r="AC16" s="40">
        <f t="shared" si="13"/>
        <v>0.6873252760467659</v>
      </c>
      <c r="AD16" s="77">
        <v>60481181</v>
      </c>
      <c r="AE16" s="78">
        <v>4928282</v>
      </c>
      <c r="AF16" s="78">
        <f t="shared" si="14"/>
        <v>65409463</v>
      </c>
      <c r="AG16" s="40">
        <f t="shared" si="15"/>
        <v>0.5035936128357061</v>
      </c>
      <c r="AH16" s="40">
        <f t="shared" si="16"/>
        <v>0.17788222783605478</v>
      </c>
      <c r="AI16" s="12">
        <v>235916900</v>
      </c>
      <c r="AJ16" s="12">
        <v>235916900</v>
      </c>
      <c r="AK16" s="12">
        <v>118806244</v>
      </c>
      <c r="AL16" s="12"/>
    </row>
    <row r="17" spans="1:38" s="13" customFormat="1" ht="12.75">
      <c r="A17" s="29" t="s">
        <v>97</v>
      </c>
      <c r="B17" s="60" t="s">
        <v>398</v>
      </c>
      <c r="C17" s="39" t="s">
        <v>399</v>
      </c>
      <c r="D17" s="77">
        <v>71383597</v>
      </c>
      <c r="E17" s="78">
        <v>33567100</v>
      </c>
      <c r="F17" s="79">
        <f t="shared" si="0"/>
        <v>104950697</v>
      </c>
      <c r="G17" s="77">
        <v>71383597</v>
      </c>
      <c r="H17" s="78">
        <v>33567100</v>
      </c>
      <c r="I17" s="80">
        <f t="shared" si="1"/>
        <v>104950697</v>
      </c>
      <c r="J17" s="77">
        <v>26058777</v>
      </c>
      <c r="K17" s="78">
        <v>4109225</v>
      </c>
      <c r="L17" s="78">
        <f t="shared" si="2"/>
        <v>30168002</v>
      </c>
      <c r="M17" s="40">
        <f t="shared" si="3"/>
        <v>0.28744927725444264</v>
      </c>
      <c r="N17" s="105">
        <v>20997838</v>
      </c>
      <c r="O17" s="106">
        <v>7468195</v>
      </c>
      <c r="P17" s="107">
        <f t="shared" si="4"/>
        <v>28466033</v>
      </c>
      <c r="Q17" s="40">
        <f t="shared" si="5"/>
        <v>0.27123243402566444</v>
      </c>
      <c r="R17" s="105">
        <v>0</v>
      </c>
      <c r="S17" s="107">
        <v>0</v>
      </c>
      <c r="T17" s="107">
        <f t="shared" si="6"/>
        <v>0</v>
      </c>
      <c r="U17" s="40">
        <f t="shared" si="7"/>
        <v>0</v>
      </c>
      <c r="V17" s="105">
        <v>0</v>
      </c>
      <c r="W17" s="107">
        <v>0</v>
      </c>
      <c r="X17" s="107">
        <f t="shared" si="8"/>
        <v>0</v>
      </c>
      <c r="Y17" s="40">
        <f t="shared" si="9"/>
        <v>0</v>
      </c>
      <c r="Z17" s="77">
        <f t="shared" si="10"/>
        <v>47056615</v>
      </c>
      <c r="AA17" s="78">
        <f t="shared" si="11"/>
        <v>11577420</v>
      </c>
      <c r="AB17" s="78">
        <f t="shared" si="12"/>
        <v>58634035</v>
      </c>
      <c r="AC17" s="40">
        <f t="shared" si="13"/>
        <v>0.5586817112801071</v>
      </c>
      <c r="AD17" s="77">
        <v>31150498</v>
      </c>
      <c r="AE17" s="78">
        <v>12146046</v>
      </c>
      <c r="AF17" s="78">
        <f t="shared" si="14"/>
        <v>43296544</v>
      </c>
      <c r="AG17" s="40">
        <f t="shared" si="15"/>
        <v>0.619487100805802</v>
      </c>
      <c r="AH17" s="40">
        <f t="shared" si="16"/>
        <v>-0.34253336709738313</v>
      </c>
      <c r="AI17" s="12">
        <v>92538106</v>
      </c>
      <c r="AJ17" s="12">
        <v>108389035</v>
      </c>
      <c r="AK17" s="12">
        <v>57326163</v>
      </c>
      <c r="AL17" s="12"/>
    </row>
    <row r="18" spans="1:38" s="13" customFormat="1" ht="12.75">
      <c r="A18" s="29" t="s">
        <v>97</v>
      </c>
      <c r="B18" s="60" t="s">
        <v>400</v>
      </c>
      <c r="C18" s="39" t="s">
        <v>401</v>
      </c>
      <c r="D18" s="77">
        <v>549786776</v>
      </c>
      <c r="E18" s="78">
        <v>333863000</v>
      </c>
      <c r="F18" s="79">
        <f t="shared" si="0"/>
        <v>883649776</v>
      </c>
      <c r="G18" s="77">
        <v>549786776</v>
      </c>
      <c r="H18" s="78">
        <v>333863000</v>
      </c>
      <c r="I18" s="80">
        <f t="shared" si="1"/>
        <v>883649776</v>
      </c>
      <c r="J18" s="77">
        <v>103888941</v>
      </c>
      <c r="K18" s="78">
        <v>31004166</v>
      </c>
      <c r="L18" s="78">
        <f t="shared" si="2"/>
        <v>134893107</v>
      </c>
      <c r="M18" s="40">
        <f t="shared" si="3"/>
        <v>0.15265449125174677</v>
      </c>
      <c r="N18" s="105">
        <v>110913831</v>
      </c>
      <c r="O18" s="106">
        <v>39009831</v>
      </c>
      <c r="P18" s="107">
        <f t="shared" si="4"/>
        <v>149923662</v>
      </c>
      <c r="Q18" s="40">
        <f t="shared" si="5"/>
        <v>0.16966412041505458</v>
      </c>
      <c r="R18" s="105">
        <v>0</v>
      </c>
      <c r="S18" s="107">
        <v>0</v>
      </c>
      <c r="T18" s="107">
        <f t="shared" si="6"/>
        <v>0</v>
      </c>
      <c r="U18" s="40">
        <f t="shared" si="7"/>
        <v>0</v>
      </c>
      <c r="V18" s="105">
        <v>0</v>
      </c>
      <c r="W18" s="107">
        <v>0</v>
      </c>
      <c r="X18" s="107">
        <f t="shared" si="8"/>
        <v>0</v>
      </c>
      <c r="Y18" s="40">
        <f t="shared" si="9"/>
        <v>0</v>
      </c>
      <c r="Z18" s="77">
        <f t="shared" si="10"/>
        <v>214802772</v>
      </c>
      <c r="AA18" s="78">
        <f t="shared" si="11"/>
        <v>70013997</v>
      </c>
      <c r="AB18" s="78">
        <f t="shared" si="12"/>
        <v>284816769</v>
      </c>
      <c r="AC18" s="40">
        <f t="shared" si="13"/>
        <v>0.32231861166680137</v>
      </c>
      <c r="AD18" s="77">
        <v>74835039</v>
      </c>
      <c r="AE18" s="78">
        <v>33313713</v>
      </c>
      <c r="AF18" s="78">
        <f t="shared" si="14"/>
        <v>108148752</v>
      </c>
      <c r="AG18" s="40">
        <f t="shared" si="15"/>
        <v>0.25289637511784585</v>
      </c>
      <c r="AH18" s="40">
        <f t="shared" si="16"/>
        <v>0.38627269596231684</v>
      </c>
      <c r="AI18" s="12">
        <v>640725795</v>
      </c>
      <c r="AJ18" s="12">
        <v>740111381</v>
      </c>
      <c r="AK18" s="12">
        <v>162037231</v>
      </c>
      <c r="AL18" s="12"/>
    </row>
    <row r="19" spans="1:38" s="13" customFormat="1" ht="12.75">
      <c r="A19" s="29" t="s">
        <v>97</v>
      </c>
      <c r="B19" s="60" t="s">
        <v>402</v>
      </c>
      <c r="C19" s="39" t="s">
        <v>403</v>
      </c>
      <c r="D19" s="77">
        <v>746269000</v>
      </c>
      <c r="E19" s="78">
        <v>150941000</v>
      </c>
      <c r="F19" s="79">
        <f t="shared" si="0"/>
        <v>897210000</v>
      </c>
      <c r="G19" s="77">
        <v>746269000</v>
      </c>
      <c r="H19" s="78">
        <v>150941000</v>
      </c>
      <c r="I19" s="80">
        <f t="shared" si="1"/>
        <v>897210000</v>
      </c>
      <c r="J19" s="77">
        <v>173600471</v>
      </c>
      <c r="K19" s="78">
        <v>23083575</v>
      </c>
      <c r="L19" s="78">
        <f t="shared" si="2"/>
        <v>196684046</v>
      </c>
      <c r="M19" s="40">
        <f t="shared" si="3"/>
        <v>0.2192174028376857</v>
      </c>
      <c r="N19" s="105">
        <v>154057905</v>
      </c>
      <c r="O19" s="106">
        <v>34654485</v>
      </c>
      <c r="P19" s="107">
        <f t="shared" si="4"/>
        <v>188712390</v>
      </c>
      <c r="Q19" s="40">
        <f t="shared" si="5"/>
        <v>0.21033246397164543</v>
      </c>
      <c r="R19" s="105">
        <v>0</v>
      </c>
      <c r="S19" s="107">
        <v>0</v>
      </c>
      <c r="T19" s="107">
        <f t="shared" si="6"/>
        <v>0</v>
      </c>
      <c r="U19" s="40">
        <f t="shared" si="7"/>
        <v>0</v>
      </c>
      <c r="V19" s="105">
        <v>0</v>
      </c>
      <c r="W19" s="107">
        <v>0</v>
      </c>
      <c r="X19" s="107">
        <f t="shared" si="8"/>
        <v>0</v>
      </c>
      <c r="Y19" s="40">
        <f t="shared" si="9"/>
        <v>0</v>
      </c>
      <c r="Z19" s="77">
        <f t="shared" si="10"/>
        <v>327658376</v>
      </c>
      <c r="AA19" s="78">
        <f t="shared" si="11"/>
        <v>57738060</v>
      </c>
      <c r="AB19" s="78">
        <f t="shared" si="12"/>
        <v>385396436</v>
      </c>
      <c r="AC19" s="40">
        <f t="shared" si="13"/>
        <v>0.42954986680933116</v>
      </c>
      <c r="AD19" s="77">
        <v>156707856</v>
      </c>
      <c r="AE19" s="78">
        <v>35498394</v>
      </c>
      <c r="AF19" s="78">
        <f t="shared" si="14"/>
        <v>192206250</v>
      </c>
      <c r="AG19" s="40">
        <f t="shared" si="15"/>
        <v>0.30438911959006376</v>
      </c>
      <c r="AH19" s="40">
        <f t="shared" si="16"/>
        <v>-0.018177660716027666</v>
      </c>
      <c r="AI19" s="12">
        <v>1021879880</v>
      </c>
      <c r="AJ19" s="12">
        <v>937778527</v>
      </c>
      <c r="AK19" s="12">
        <v>311049117</v>
      </c>
      <c r="AL19" s="12"/>
    </row>
    <row r="20" spans="1:38" s="13" customFormat="1" ht="12.75">
      <c r="A20" s="29" t="s">
        <v>116</v>
      </c>
      <c r="B20" s="60" t="s">
        <v>404</v>
      </c>
      <c r="C20" s="39" t="s">
        <v>405</v>
      </c>
      <c r="D20" s="77">
        <v>800549000</v>
      </c>
      <c r="E20" s="78">
        <v>704498219</v>
      </c>
      <c r="F20" s="79">
        <f t="shared" si="0"/>
        <v>1505047219</v>
      </c>
      <c r="G20" s="77">
        <v>800549000</v>
      </c>
      <c r="H20" s="78">
        <v>704498219</v>
      </c>
      <c r="I20" s="80">
        <f t="shared" si="1"/>
        <v>1505047219</v>
      </c>
      <c r="J20" s="77">
        <v>139154496</v>
      </c>
      <c r="K20" s="78">
        <v>99899302</v>
      </c>
      <c r="L20" s="78">
        <f t="shared" si="2"/>
        <v>239053798</v>
      </c>
      <c r="M20" s="40">
        <f t="shared" si="3"/>
        <v>0.15883474948967696</v>
      </c>
      <c r="N20" s="105">
        <v>165628645</v>
      </c>
      <c r="O20" s="106">
        <v>139328750</v>
      </c>
      <c r="P20" s="107">
        <f t="shared" si="4"/>
        <v>304957395</v>
      </c>
      <c r="Q20" s="40">
        <f t="shared" si="5"/>
        <v>0.20262314108830629</v>
      </c>
      <c r="R20" s="105">
        <v>0</v>
      </c>
      <c r="S20" s="107">
        <v>0</v>
      </c>
      <c r="T20" s="107">
        <f t="shared" si="6"/>
        <v>0</v>
      </c>
      <c r="U20" s="40">
        <f t="shared" si="7"/>
        <v>0</v>
      </c>
      <c r="V20" s="105">
        <v>0</v>
      </c>
      <c r="W20" s="107">
        <v>0</v>
      </c>
      <c r="X20" s="107">
        <f t="shared" si="8"/>
        <v>0</v>
      </c>
      <c r="Y20" s="40">
        <f t="shared" si="9"/>
        <v>0</v>
      </c>
      <c r="Z20" s="77">
        <f t="shared" si="10"/>
        <v>304783141</v>
      </c>
      <c r="AA20" s="78">
        <f t="shared" si="11"/>
        <v>239228052</v>
      </c>
      <c r="AB20" s="78">
        <f t="shared" si="12"/>
        <v>544011193</v>
      </c>
      <c r="AC20" s="40">
        <f t="shared" si="13"/>
        <v>0.3614578905779833</v>
      </c>
      <c r="AD20" s="77">
        <v>168246178</v>
      </c>
      <c r="AE20" s="78">
        <v>122692402</v>
      </c>
      <c r="AF20" s="78">
        <f t="shared" si="14"/>
        <v>290938580</v>
      </c>
      <c r="AG20" s="40">
        <f t="shared" si="15"/>
        <v>0.3870013709354646</v>
      </c>
      <c r="AH20" s="40">
        <f t="shared" si="16"/>
        <v>0.04818479213035265</v>
      </c>
      <c r="AI20" s="12">
        <v>1278620362</v>
      </c>
      <c r="AJ20" s="12">
        <v>1301161000</v>
      </c>
      <c r="AK20" s="12">
        <v>494827833</v>
      </c>
      <c r="AL20" s="12"/>
    </row>
    <row r="21" spans="1:38" s="57" customFormat="1" ht="12.75">
      <c r="A21" s="61"/>
      <c r="B21" s="62" t="s">
        <v>406</v>
      </c>
      <c r="C21" s="32"/>
      <c r="D21" s="81">
        <f>SUM(D16:D20)</f>
        <v>2363652041</v>
      </c>
      <c r="E21" s="82">
        <f>SUM(E16:E20)</f>
        <v>1252319319</v>
      </c>
      <c r="F21" s="83">
        <f t="shared" si="0"/>
        <v>3615971360</v>
      </c>
      <c r="G21" s="81">
        <f>SUM(G16:G20)</f>
        <v>2363652041</v>
      </c>
      <c r="H21" s="82">
        <f>SUM(H16:H20)</f>
        <v>1252319319</v>
      </c>
      <c r="I21" s="83">
        <f t="shared" si="1"/>
        <v>3615971360</v>
      </c>
      <c r="J21" s="81">
        <f>SUM(J16:J20)</f>
        <v>518730997</v>
      </c>
      <c r="K21" s="82">
        <f>SUM(K16:K20)</f>
        <v>159749626</v>
      </c>
      <c r="L21" s="82">
        <f t="shared" si="2"/>
        <v>678480623</v>
      </c>
      <c r="M21" s="44">
        <f t="shared" si="3"/>
        <v>0.18763440178353624</v>
      </c>
      <c r="N21" s="111">
        <f>SUM(N16:N20)</f>
        <v>528154464</v>
      </c>
      <c r="O21" s="112">
        <f>SUM(O16:O20)</f>
        <v>220949660</v>
      </c>
      <c r="P21" s="113">
        <f t="shared" si="4"/>
        <v>749104124</v>
      </c>
      <c r="Q21" s="44">
        <f t="shared" si="5"/>
        <v>0.20716539192943165</v>
      </c>
      <c r="R21" s="111">
        <f>SUM(R16:R20)</f>
        <v>0</v>
      </c>
      <c r="S21" s="113">
        <f>SUM(S16:S20)</f>
        <v>0</v>
      </c>
      <c r="T21" s="113">
        <f t="shared" si="6"/>
        <v>0</v>
      </c>
      <c r="U21" s="44">
        <f t="shared" si="7"/>
        <v>0</v>
      </c>
      <c r="V21" s="111">
        <f>SUM(V16:V20)</f>
        <v>0</v>
      </c>
      <c r="W21" s="113">
        <f>SUM(W16:W20)</f>
        <v>0</v>
      </c>
      <c r="X21" s="113">
        <f t="shared" si="8"/>
        <v>0</v>
      </c>
      <c r="Y21" s="44">
        <f t="shared" si="9"/>
        <v>0</v>
      </c>
      <c r="Z21" s="81">
        <f t="shared" si="10"/>
        <v>1046885461</v>
      </c>
      <c r="AA21" s="82">
        <f t="shared" si="11"/>
        <v>380699286</v>
      </c>
      <c r="AB21" s="82">
        <f t="shared" si="12"/>
        <v>1427584747</v>
      </c>
      <c r="AC21" s="44">
        <f t="shared" si="13"/>
        <v>0.3947997937129679</v>
      </c>
      <c r="AD21" s="81">
        <f>SUM(AD16:AD20)</f>
        <v>491420752</v>
      </c>
      <c r="AE21" s="82">
        <f>SUM(AE16:AE20)</f>
        <v>208578837</v>
      </c>
      <c r="AF21" s="82">
        <f t="shared" si="14"/>
        <v>699999589</v>
      </c>
      <c r="AG21" s="44">
        <f t="shared" si="15"/>
        <v>0.3498954708286511</v>
      </c>
      <c r="AH21" s="44">
        <f t="shared" si="16"/>
        <v>0.07014937690199119</v>
      </c>
      <c r="AI21" s="63">
        <f>SUM(AI16:AI20)</f>
        <v>3269681043</v>
      </c>
      <c r="AJ21" s="63">
        <f>SUM(AJ16:AJ20)</f>
        <v>3323356843</v>
      </c>
      <c r="AK21" s="63">
        <f>SUM(AK16:AK20)</f>
        <v>1144046588</v>
      </c>
      <c r="AL21" s="63"/>
    </row>
    <row r="22" spans="1:38" s="13" customFormat="1" ht="12.75">
      <c r="A22" s="29" t="s">
        <v>97</v>
      </c>
      <c r="B22" s="60" t="s">
        <v>407</v>
      </c>
      <c r="C22" s="39" t="s">
        <v>408</v>
      </c>
      <c r="D22" s="77">
        <v>159469079</v>
      </c>
      <c r="E22" s="78">
        <v>46896832</v>
      </c>
      <c r="F22" s="79">
        <f t="shared" si="0"/>
        <v>206365911</v>
      </c>
      <c r="G22" s="77">
        <v>159469079</v>
      </c>
      <c r="H22" s="78">
        <v>46896832</v>
      </c>
      <c r="I22" s="80">
        <f t="shared" si="1"/>
        <v>206365911</v>
      </c>
      <c r="J22" s="77">
        <v>32403982</v>
      </c>
      <c r="K22" s="78">
        <v>1031182</v>
      </c>
      <c r="L22" s="78">
        <f t="shared" si="2"/>
        <v>33435164</v>
      </c>
      <c r="M22" s="40">
        <f t="shared" si="3"/>
        <v>0.16201883265497274</v>
      </c>
      <c r="N22" s="105">
        <v>35191476</v>
      </c>
      <c r="O22" s="106">
        <v>15412489</v>
      </c>
      <c r="P22" s="107">
        <f t="shared" si="4"/>
        <v>50603965</v>
      </c>
      <c r="Q22" s="40">
        <f t="shared" si="5"/>
        <v>0.2452147486703848</v>
      </c>
      <c r="R22" s="105">
        <v>0</v>
      </c>
      <c r="S22" s="107">
        <v>0</v>
      </c>
      <c r="T22" s="107">
        <f t="shared" si="6"/>
        <v>0</v>
      </c>
      <c r="U22" s="40">
        <f t="shared" si="7"/>
        <v>0</v>
      </c>
      <c r="V22" s="105">
        <v>0</v>
      </c>
      <c r="W22" s="107">
        <v>0</v>
      </c>
      <c r="X22" s="107">
        <f t="shared" si="8"/>
        <v>0</v>
      </c>
      <c r="Y22" s="40">
        <f t="shared" si="9"/>
        <v>0</v>
      </c>
      <c r="Z22" s="77">
        <f t="shared" si="10"/>
        <v>67595458</v>
      </c>
      <c r="AA22" s="78">
        <f t="shared" si="11"/>
        <v>16443671</v>
      </c>
      <c r="AB22" s="78">
        <f t="shared" si="12"/>
        <v>84039129</v>
      </c>
      <c r="AC22" s="40">
        <f t="shared" si="13"/>
        <v>0.4072335813253576</v>
      </c>
      <c r="AD22" s="77">
        <v>32971922</v>
      </c>
      <c r="AE22" s="78">
        <v>3248636</v>
      </c>
      <c r="AF22" s="78">
        <f t="shared" si="14"/>
        <v>36220558</v>
      </c>
      <c r="AG22" s="40">
        <f t="shared" si="15"/>
        <v>0.3712062395192538</v>
      </c>
      <c r="AH22" s="40">
        <f t="shared" si="16"/>
        <v>0.39710616827051637</v>
      </c>
      <c r="AI22" s="12">
        <v>179448697</v>
      </c>
      <c r="AJ22" s="12">
        <v>186392801</v>
      </c>
      <c r="AK22" s="12">
        <v>66612476</v>
      </c>
      <c r="AL22" s="12"/>
    </row>
    <row r="23" spans="1:38" s="13" customFormat="1" ht="12.75">
      <c r="A23" s="29" t="s">
        <v>97</v>
      </c>
      <c r="B23" s="60" t="s">
        <v>409</v>
      </c>
      <c r="C23" s="39" t="s">
        <v>410</v>
      </c>
      <c r="D23" s="77">
        <v>111409622</v>
      </c>
      <c r="E23" s="78">
        <v>52706220</v>
      </c>
      <c r="F23" s="79">
        <f t="shared" si="0"/>
        <v>164115842</v>
      </c>
      <c r="G23" s="77">
        <v>111409622</v>
      </c>
      <c r="H23" s="78">
        <v>52706220</v>
      </c>
      <c r="I23" s="80">
        <f t="shared" si="1"/>
        <v>164115842</v>
      </c>
      <c r="J23" s="77">
        <v>16466028</v>
      </c>
      <c r="K23" s="78">
        <v>1433358</v>
      </c>
      <c r="L23" s="78">
        <f t="shared" si="2"/>
        <v>17899386</v>
      </c>
      <c r="M23" s="40">
        <f t="shared" si="3"/>
        <v>0.1090655587045643</v>
      </c>
      <c r="N23" s="105">
        <v>19318939</v>
      </c>
      <c r="O23" s="106">
        <v>5312756</v>
      </c>
      <c r="P23" s="107">
        <f t="shared" si="4"/>
        <v>24631695</v>
      </c>
      <c r="Q23" s="40">
        <f t="shared" si="5"/>
        <v>0.1500872475187374</v>
      </c>
      <c r="R23" s="105">
        <v>0</v>
      </c>
      <c r="S23" s="107">
        <v>0</v>
      </c>
      <c r="T23" s="107">
        <f t="shared" si="6"/>
        <v>0</v>
      </c>
      <c r="U23" s="40">
        <f t="shared" si="7"/>
        <v>0</v>
      </c>
      <c r="V23" s="105">
        <v>0</v>
      </c>
      <c r="W23" s="107">
        <v>0</v>
      </c>
      <c r="X23" s="107">
        <f t="shared" si="8"/>
        <v>0</v>
      </c>
      <c r="Y23" s="40">
        <f t="shared" si="9"/>
        <v>0</v>
      </c>
      <c r="Z23" s="77">
        <f t="shared" si="10"/>
        <v>35784967</v>
      </c>
      <c r="AA23" s="78">
        <f t="shared" si="11"/>
        <v>6746114</v>
      </c>
      <c r="AB23" s="78">
        <f t="shared" si="12"/>
        <v>42531081</v>
      </c>
      <c r="AC23" s="40">
        <f t="shared" si="13"/>
        <v>0.2591528062233017</v>
      </c>
      <c r="AD23" s="77">
        <v>18234658</v>
      </c>
      <c r="AE23" s="78">
        <v>14031960</v>
      </c>
      <c r="AF23" s="78">
        <f t="shared" si="14"/>
        <v>32266618</v>
      </c>
      <c r="AG23" s="40">
        <f t="shared" si="15"/>
        <v>0.34619791675548944</v>
      </c>
      <c r="AH23" s="40">
        <f t="shared" si="16"/>
        <v>-0.2366198713481531</v>
      </c>
      <c r="AI23" s="12">
        <v>146593450</v>
      </c>
      <c r="AJ23" s="12">
        <v>165023594</v>
      </c>
      <c r="AK23" s="12">
        <v>50750347</v>
      </c>
      <c r="AL23" s="12"/>
    </row>
    <row r="24" spans="1:38" s="13" customFormat="1" ht="12.75">
      <c r="A24" s="29" t="s">
        <v>97</v>
      </c>
      <c r="B24" s="60" t="s">
        <v>411</v>
      </c>
      <c r="C24" s="39" t="s">
        <v>412</v>
      </c>
      <c r="D24" s="77">
        <v>117321404</v>
      </c>
      <c r="E24" s="78">
        <v>42784870</v>
      </c>
      <c r="F24" s="79">
        <f t="shared" si="0"/>
        <v>160106274</v>
      </c>
      <c r="G24" s="77">
        <v>117321404</v>
      </c>
      <c r="H24" s="78">
        <v>42784870</v>
      </c>
      <c r="I24" s="80">
        <f t="shared" si="1"/>
        <v>160106274</v>
      </c>
      <c r="J24" s="77">
        <v>25619937</v>
      </c>
      <c r="K24" s="78">
        <v>2917203</v>
      </c>
      <c r="L24" s="78">
        <f t="shared" si="2"/>
        <v>28537140</v>
      </c>
      <c r="M24" s="40">
        <f t="shared" si="3"/>
        <v>0.17823873660316397</v>
      </c>
      <c r="N24" s="105">
        <v>24565099</v>
      </c>
      <c r="O24" s="106">
        <v>6943605</v>
      </c>
      <c r="P24" s="107">
        <f t="shared" si="4"/>
        <v>31508704</v>
      </c>
      <c r="Q24" s="40">
        <f t="shared" si="5"/>
        <v>0.1967986838542005</v>
      </c>
      <c r="R24" s="105">
        <v>0</v>
      </c>
      <c r="S24" s="107">
        <v>0</v>
      </c>
      <c r="T24" s="107">
        <f t="shared" si="6"/>
        <v>0</v>
      </c>
      <c r="U24" s="40">
        <f t="shared" si="7"/>
        <v>0</v>
      </c>
      <c r="V24" s="105">
        <v>0</v>
      </c>
      <c r="W24" s="107">
        <v>0</v>
      </c>
      <c r="X24" s="107">
        <f t="shared" si="8"/>
        <v>0</v>
      </c>
      <c r="Y24" s="40">
        <f t="shared" si="9"/>
        <v>0</v>
      </c>
      <c r="Z24" s="77">
        <f t="shared" si="10"/>
        <v>50185036</v>
      </c>
      <c r="AA24" s="78">
        <f t="shared" si="11"/>
        <v>9860808</v>
      </c>
      <c r="AB24" s="78">
        <f t="shared" si="12"/>
        <v>60045844</v>
      </c>
      <c r="AC24" s="40">
        <f t="shared" si="13"/>
        <v>0.3750374204573645</v>
      </c>
      <c r="AD24" s="77">
        <v>22735850</v>
      </c>
      <c r="AE24" s="78">
        <v>2939017</v>
      </c>
      <c r="AF24" s="78">
        <f t="shared" si="14"/>
        <v>25674867</v>
      </c>
      <c r="AG24" s="40">
        <f t="shared" si="15"/>
        <v>0.37138370105294616</v>
      </c>
      <c r="AH24" s="40">
        <f t="shared" si="16"/>
        <v>0.22721975541294914</v>
      </c>
      <c r="AI24" s="12">
        <v>147341248</v>
      </c>
      <c r="AJ24" s="12">
        <v>154556185</v>
      </c>
      <c r="AK24" s="12">
        <v>54720138</v>
      </c>
      <c r="AL24" s="12"/>
    </row>
    <row r="25" spans="1:38" s="13" customFormat="1" ht="12.75">
      <c r="A25" s="29" t="s">
        <v>97</v>
      </c>
      <c r="B25" s="60" t="s">
        <v>81</v>
      </c>
      <c r="C25" s="39" t="s">
        <v>82</v>
      </c>
      <c r="D25" s="77">
        <v>2145711001</v>
      </c>
      <c r="E25" s="78">
        <v>518749000</v>
      </c>
      <c r="F25" s="79">
        <f t="shared" si="0"/>
        <v>2664460001</v>
      </c>
      <c r="G25" s="77">
        <v>2145711001</v>
      </c>
      <c r="H25" s="78">
        <v>518749000</v>
      </c>
      <c r="I25" s="80">
        <f t="shared" si="1"/>
        <v>2664460001</v>
      </c>
      <c r="J25" s="77">
        <v>516435739</v>
      </c>
      <c r="K25" s="78">
        <v>60156979</v>
      </c>
      <c r="L25" s="78">
        <f t="shared" si="2"/>
        <v>576592718</v>
      </c>
      <c r="M25" s="40">
        <f t="shared" si="3"/>
        <v>0.21640134127875768</v>
      </c>
      <c r="N25" s="105">
        <v>531803305</v>
      </c>
      <c r="O25" s="106">
        <v>127055047</v>
      </c>
      <c r="P25" s="107">
        <f t="shared" si="4"/>
        <v>658858352</v>
      </c>
      <c r="Q25" s="40">
        <f t="shared" si="5"/>
        <v>0.24727650321368064</v>
      </c>
      <c r="R25" s="105">
        <v>0</v>
      </c>
      <c r="S25" s="107">
        <v>0</v>
      </c>
      <c r="T25" s="107">
        <f t="shared" si="6"/>
        <v>0</v>
      </c>
      <c r="U25" s="40">
        <f t="shared" si="7"/>
        <v>0</v>
      </c>
      <c r="V25" s="105">
        <v>0</v>
      </c>
      <c r="W25" s="107">
        <v>0</v>
      </c>
      <c r="X25" s="107">
        <f t="shared" si="8"/>
        <v>0</v>
      </c>
      <c r="Y25" s="40">
        <f t="shared" si="9"/>
        <v>0</v>
      </c>
      <c r="Z25" s="77">
        <f t="shared" si="10"/>
        <v>1048239044</v>
      </c>
      <c r="AA25" s="78">
        <f t="shared" si="11"/>
        <v>187212026</v>
      </c>
      <c r="AB25" s="78">
        <f t="shared" si="12"/>
        <v>1235451070</v>
      </c>
      <c r="AC25" s="40">
        <f t="shared" si="13"/>
        <v>0.4636778444924383</v>
      </c>
      <c r="AD25" s="77">
        <v>481415854</v>
      </c>
      <c r="AE25" s="78">
        <v>118012203</v>
      </c>
      <c r="AF25" s="78">
        <f t="shared" si="14"/>
        <v>599428057</v>
      </c>
      <c r="AG25" s="40">
        <f t="shared" si="15"/>
        <v>0.4369307832601112</v>
      </c>
      <c r="AH25" s="40">
        <f t="shared" si="16"/>
        <v>0.09914500048168406</v>
      </c>
      <c r="AI25" s="12">
        <v>2448714000</v>
      </c>
      <c r="AJ25" s="12">
        <v>2655114164</v>
      </c>
      <c r="AK25" s="12">
        <v>1069918526</v>
      </c>
      <c r="AL25" s="12"/>
    </row>
    <row r="26" spans="1:38" s="13" customFormat="1" ht="12.75">
      <c r="A26" s="29" t="s">
        <v>97</v>
      </c>
      <c r="B26" s="60" t="s">
        <v>413</v>
      </c>
      <c r="C26" s="39" t="s">
        <v>414</v>
      </c>
      <c r="D26" s="77">
        <v>237017021</v>
      </c>
      <c r="E26" s="78">
        <v>111977136</v>
      </c>
      <c r="F26" s="79">
        <f t="shared" si="0"/>
        <v>348994157</v>
      </c>
      <c r="G26" s="77">
        <v>237017021</v>
      </c>
      <c r="H26" s="78">
        <v>111977136</v>
      </c>
      <c r="I26" s="80">
        <f t="shared" si="1"/>
        <v>348994157</v>
      </c>
      <c r="J26" s="77">
        <v>31462157</v>
      </c>
      <c r="K26" s="78">
        <v>11338236</v>
      </c>
      <c r="L26" s="78">
        <f t="shared" si="2"/>
        <v>42800393</v>
      </c>
      <c r="M26" s="40">
        <f t="shared" si="3"/>
        <v>0.122639282467987</v>
      </c>
      <c r="N26" s="105">
        <v>33328964</v>
      </c>
      <c r="O26" s="106">
        <v>17824521</v>
      </c>
      <c r="P26" s="107">
        <f t="shared" si="4"/>
        <v>51153485</v>
      </c>
      <c r="Q26" s="40">
        <f t="shared" si="5"/>
        <v>0.14657404421816725</v>
      </c>
      <c r="R26" s="105">
        <v>0</v>
      </c>
      <c r="S26" s="107">
        <v>0</v>
      </c>
      <c r="T26" s="107">
        <f t="shared" si="6"/>
        <v>0</v>
      </c>
      <c r="U26" s="40">
        <f t="shared" si="7"/>
        <v>0</v>
      </c>
      <c r="V26" s="105">
        <v>0</v>
      </c>
      <c r="W26" s="107">
        <v>0</v>
      </c>
      <c r="X26" s="107">
        <f t="shared" si="8"/>
        <v>0</v>
      </c>
      <c r="Y26" s="40">
        <f t="shared" si="9"/>
        <v>0</v>
      </c>
      <c r="Z26" s="77">
        <f t="shared" si="10"/>
        <v>64791121</v>
      </c>
      <c r="AA26" s="78">
        <f t="shared" si="11"/>
        <v>29162757</v>
      </c>
      <c r="AB26" s="78">
        <f t="shared" si="12"/>
        <v>93953878</v>
      </c>
      <c r="AC26" s="40">
        <f t="shared" si="13"/>
        <v>0.2692133266861542</v>
      </c>
      <c r="AD26" s="77">
        <v>30418752</v>
      </c>
      <c r="AE26" s="78">
        <v>2483704</v>
      </c>
      <c r="AF26" s="78">
        <f t="shared" si="14"/>
        <v>32902456</v>
      </c>
      <c r="AG26" s="40">
        <f t="shared" si="15"/>
        <v>0.20934776044522835</v>
      </c>
      <c r="AH26" s="40">
        <f t="shared" si="16"/>
        <v>0.5547011141052813</v>
      </c>
      <c r="AI26" s="12">
        <v>290870783</v>
      </c>
      <c r="AJ26" s="12">
        <v>309643246</v>
      </c>
      <c r="AK26" s="12">
        <v>60893147</v>
      </c>
      <c r="AL26" s="12"/>
    </row>
    <row r="27" spans="1:38" s="13" customFormat="1" ht="12.75">
      <c r="A27" s="29" t="s">
        <v>116</v>
      </c>
      <c r="B27" s="60" t="s">
        <v>415</v>
      </c>
      <c r="C27" s="39" t="s">
        <v>416</v>
      </c>
      <c r="D27" s="77">
        <v>685034000</v>
      </c>
      <c r="E27" s="78">
        <v>264179000</v>
      </c>
      <c r="F27" s="79">
        <f t="shared" si="0"/>
        <v>949213000</v>
      </c>
      <c r="G27" s="77">
        <v>685034000</v>
      </c>
      <c r="H27" s="78">
        <v>264179000</v>
      </c>
      <c r="I27" s="80">
        <f t="shared" si="1"/>
        <v>949213000</v>
      </c>
      <c r="J27" s="77">
        <v>117208110</v>
      </c>
      <c r="K27" s="78">
        <v>24535494</v>
      </c>
      <c r="L27" s="78">
        <f t="shared" si="2"/>
        <v>141743604</v>
      </c>
      <c r="M27" s="40">
        <f t="shared" si="3"/>
        <v>0.14932749972872264</v>
      </c>
      <c r="N27" s="105">
        <v>174046964</v>
      </c>
      <c r="O27" s="106">
        <v>84795587</v>
      </c>
      <c r="P27" s="107">
        <f t="shared" si="4"/>
        <v>258842551</v>
      </c>
      <c r="Q27" s="40">
        <f t="shared" si="5"/>
        <v>0.2726917467417745</v>
      </c>
      <c r="R27" s="105">
        <v>0</v>
      </c>
      <c r="S27" s="107">
        <v>0</v>
      </c>
      <c r="T27" s="107">
        <f t="shared" si="6"/>
        <v>0</v>
      </c>
      <c r="U27" s="40">
        <f t="shared" si="7"/>
        <v>0</v>
      </c>
      <c r="V27" s="105">
        <v>0</v>
      </c>
      <c r="W27" s="107">
        <v>0</v>
      </c>
      <c r="X27" s="107">
        <f t="shared" si="8"/>
        <v>0</v>
      </c>
      <c r="Y27" s="40">
        <f t="shared" si="9"/>
        <v>0</v>
      </c>
      <c r="Z27" s="77">
        <f t="shared" si="10"/>
        <v>291255074</v>
      </c>
      <c r="AA27" s="78">
        <f t="shared" si="11"/>
        <v>109331081</v>
      </c>
      <c r="AB27" s="78">
        <f t="shared" si="12"/>
        <v>400586155</v>
      </c>
      <c r="AC27" s="40">
        <f t="shared" si="13"/>
        <v>0.42201924647049716</v>
      </c>
      <c r="AD27" s="77">
        <v>141689050</v>
      </c>
      <c r="AE27" s="78">
        <v>32732038</v>
      </c>
      <c r="AF27" s="78">
        <f t="shared" si="14"/>
        <v>174421088</v>
      </c>
      <c r="AG27" s="40">
        <f t="shared" si="15"/>
        <v>0.3222666536603025</v>
      </c>
      <c r="AH27" s="40">
        <f t="shared" si="16"/>
        <v>0.4840094966039885</v>
      </c>
      <c r="AI27" s="12">
        <v>908273300</v>
      </c>
      <c r="AJ27" s="12">
        <v>983547402</v>
      </c>
      <c r="AK27" s="12">
        <v>292706197</v>
      </c>
      <c r="AL27" s="12"/>
    </row>
    <row r="28" spans="1:38" s="57" customFormat="1" ht="12.75">
      <c r="A28" s="61"/>
      <c r="B28" s="62" t="s">
        <v>417</v>
      </c>
      <c r="C28" s="32"/>
      <c r="D28" s="81">
        <f>SUM(D22:D27)</f>
        <v>3455962127</v>
      </c>
      <c r="E28" s="82">
        <f>SUM(E22:E27)</f>
        <v>1037293058</v>
      </c>
      <c r="F28" s="90">
        <f t="shared" si="0"/>
        <v>4493255185</v>
      </c>
      <c r="G28" s="81">
        <f>SUM(G22:G27)</f>
        <v>3455962127</v>
      </c>
      <c r="H28" s="82">
        <f>SUM(H22:H27)</f>
        <v>1037293058</v>
      </c>
      <c r="I28" s="83">
        <f t="shared" si="1"/>
        <v>4493255185</v>
      </c>
      <c r="J28" s="81">
        <f>SUM(J22:J27)</f>
        <v>739595953</v>
      </c>
      <c r="K28" s="82">
        <f>SUM(K22:K27)</f>
        <v>101412452</v>
      </c>
      <c r="L28" s="82">
        <f t="shared" si="2"/>
        <v>841008405</v>
      </c>
      <c r="M28" s="44">
        <f t="shared" si="3"/>
        <v>0.1871712979506638</v>
      </c>
      <c r="N28" s="111">
        <f>SUM(N22:N27)</f>
        <v>818254747</v>
      </c>
      <c r="O28" s="112">
        <f>SUM(O22:O27)</f>
        <v>257344005</v>
      </c>
      <c r="P28" s="113">
        <f t="shared" si="4"/>
        <v>1075598752</v>
      </c>
      <c r="Q28" s="44">
        <f t="shared" si="5"/>
        <v>0.23938074017934952</v>
      </c>
      <c r="R28" s="111">
        <f>SUM(R22:R27)</f>
        <v>0</v>
      </c>
      <c r="S28" s="113">
        <f>SUM(S22:S27)</f>
        <v>0</v>
      </c>
      <c r="T28" s="113">
        <f t="shared" si="6"/>
        <v>0</v>
      </c>
      <c r="U28" s="44">
        <f t="shared" si="7"/>
        <v>0</v>
      </c>
      <c r="V28" s="111">
        <f>SUM(V22:V27)</f>
        <v>0</v>
      </c>
      <c r="W28" s="113">
        <f>SUM(W22:W27)</f>
        <v>0</v>
      </c>
      <c r="X28" s="113">
        <f t="shared" si="8"/>
        <v>0</v>
      </c>
      <c r="Y28" s="44">
        <f t="shared" si="9"/>
        <v>0</v>
      </c>
      <c r="Z28" s="81">
        <f t="shared" si="10"/>
        <v>1557850700</v>
      </c>
      <c r="AA28" s="82">
        <f t="shared" si="11"/>
        <v>358756457</v>
      </c>
      <c r="AB28" s="82">
        <f t="shared" si="12"/>
        <v>1916607157</v>
      </c>
      <c r="AC28" s="44">
        <f t="shared" si="13"/>
        <v>0.4265520381300133</v>
      </c>
      <c r="AD28" s="81">
        <f>SUM(AD22:AD27)</f>
        <v>727466086</v>
      </c>
      <c r="AE28" s="82">
        <f>SUM(AE22:AE27)</f>
        <v>173447558</v>
      </c>
      <c r="AF28" s="82">
        <f t="shared" si="14"/>
        <v>900913644</v>
      </c>
      <c r="AG28" s="44">
        <f t="shared" si="15"/>
        <v>0.3871650907906348</v>
      </c>
      <c r="AH28" s="44">
        <f t="shared" si="16"/>
        <v>0.19389772722767207</v>
      </c>
      <c r="AI28" s="63">
        <f>SUM(AI22:AI27)</f>
        <v>4121241478</v>
      </c>
      <c r="AJ28" s="63">
        <f>SUM(AJ22:AJ27)</f>
        <v>4454277392</v>
      </c>
      <c r="AK28" s="63">
        <f>SUM(AK22:AK27)</f>
        <v>1595600831</v>
      </c>
      <c r="AL28" s="63"/>
    </row>
    <row r="29" spans="1:38" s="13" customFormat="1" ht="12.75">
      <c r="A29" s="29" t="s">
        <v>97</v>
      </c>
      <c r="B29" s="60" t="s">
        <v>418</v>
      </c>
      <c r="C29" s="39" t="s">
        <v>419</v>
      </c>
      <c r="D29" s="77">
        <v>230272418</v>
      </c>
      <c r="E29" s="78">
        <v>180373600</v>
      </c>
      <c r="F29" s="79">
        <f t="shared" si="0"/>
        <v>410646018</v>
      </c>
      <c r="G29" s="77">
        <v>230272418</v>
      </c>
      <c r="H29" s="78">
        <v>180373600</v>
      </c>
      <c r="I29" s="80">
        <f t="shared" si="1"/>
        <v>410646018</v>
      </c>
      <c r="J29" s="77">
        <v>36838370</v>
      </c>
      <c r="K29" s="78">
        <v>3980</v>
      </c>
      <c r="L29" s="78">
        <f t="shared" si="2"/>
        <v>36842350</v>
      </c>
      <c r="M29" s="40">
        <f t="shared" si="3"/>
        <v>0.08971802570845823</v>
      </c>
      <c r="N29" s="105">
        <v>62166326</v>
      </c>
      <c r="O29" s="106">
        <v>2146471</v>
      </c>
      <c r="P29" s="107">
        <f t="shared" si="4"/>
        <v>64312797</v>
      </c>
      <c r="Q29" s="40">
        <f t="shared" si="5"/>
        <v>0.15661371152027098</v>
      </c>
      <c r="R29" s="105">
        <v>0</v>
      </c>
      <c r="S29" s="107">
        <v>0</v>
      </c>
      <c r="T29" s="107">
        <f t="shared" si="6"/>
        <v>0</v>
      </c>
      <c r="U29" s="40">
        <f t="shared" si="7"/>
        <v>0</v>
      </c>
      <c r="V29" s="105">
        <v>0</v>
      </c>
      <c r="W29" s="107">
        <v>0</v>
      </c>
      <c r="X29" s="107">
        <f t="shared" si="8"/>
        <v>0</v>
      </c>
      <c r="Y29" s="40">
        <f t="shared" si="9"/>
        <v>0</v>
      </c>
      <c r="Z29" s="77">
        <f t="shared" si="10"/>
        <v>99004696</v>
      </c>
      <c r="AA29" s="78">
        <f t="shared" si="11"/>
        <v>2150451</v>
      </c>
      <c r="AB29" s="78">
        <f t="shared" si="12"/>
        <v>101155147</v>
      </c>
      <c r="AC29" s="40">
        <f t="shared" si="13"/>
        <v>0.2463317372287292</v>
      </c>
      <c r="AD29" s="77">
        <v>59527662</v>
      </c>
      <c r="AE29" s="78">
        <v>14374261</v>
      </c>
      <c r="AF29" s="78">
        <f t="shared" si="14"/>
        <v>73901923</v>
      </c>
      <c r="AG29" s="40">
        <f t="shared" si="15"/>
        <v>0.4163746419652086</v>
      </c>
      <c r="AH29" s="40">
        <f t="shared" si="16"/>
        <v>-0.12975475617867205</v>
      </c>
      <c r="AI29" s="12">
        <v>349046386</v>
      </c>
      <c r="AJ29" s="12">
        <v>1427619393</v>
      </c>
      <c r="AK29" s="12">
        <v>145334064</v>
      </c>
      <c r="AL29" s="12"/>
    </row>
    <row r="30" spans="1:38" s="13" customFormat="1" ht="12.75">
      <c r="A30" s="29" t="s">
        <v>97</v>
      </c>
      <c r="B30" s="60" t="s">
        <v>420</v>
      </c>
      <c r="C30" s="39" t="s">
        <v>421</v>
      </c>
      <c r="D30" s="77">
        <v>394905992</v>
      </c>
      <c r="E30" s="78">
        <v>66963000</v>
      </c>
      <c r="F30" s="79">
        <f t="shared" si="0"/>
        <v>461868992</v>
      </c>
      <c r="G30" s="77">
        <v>394905992</v>
      </c>
      <c r="H30" s="78">
        <v>66963000</v>
      </c>
      <c r="I30" s="80">
        <f t="shared" si="1"/>
        <v>461868992</v>
      </c>
      <c r="J30" s="77">
        <v>33805692</v>
      </c>
      <c r="K30" s="78">
        <v>4657209</v>
      </c>
      <c r="L30" s="78">
        <f t="shared" si="2"/>
        <v>38462901</v>
      </c>
      <c r="M30" s="40">
        <f t="shared" si="3"/>
        <v>0.08327664698477961</v>
      </c>
      <c r="N30" s="105">
        <v>0</v>
      </c>
      <c r="O30" s="106">
        <v>3627844</v>
      </c>
      <c r="P30" s="107">
        <f t="shared" si="4"/>
        <v>3627844</v>
      </c>
      <c r="Q30" s="40">
        <f t="shared" si="5"/>
        <v>0.00785470352597301</v>
      </c>
      <c r="R30" s="105">
        <v>0</v>
      </c>
      <c r="S30" s="107">
        <v>0</v>
      </c>
      <c r="T30" s="107">
        <f t="shared" si="6"/>
        <v>0</v>
      </c>
      <c r="U30" s="40">
        <f t="shared" si="7"/>
        <v>0</v>
      </c>
      <c r="V30" s="105">
        <v>0</v>
      </c>
      <c r="W30" s="107">
        <v>0</v>
      </c>
      <c r="X30" s="107">
        <f t="shared" si="8"/>
        <v>0</v>
      </c>
      <c r="Y30" s="40">
        <f t="shared" si="9"/>
        <v>0</v>
      </c>
      <c r="Z30" s="77">
        <f t="shared" si="10"/>
        <v>33805692</v>
      </c>
      <c r="AA30" s="78">
        <f t="shared" si="11"/>
        <v>8285053</v>
      </c>
      <c r="AB30" s="78">
        <f t="shared" si="12"/>
        <v>42090745</v>
      </c>
      <c r="AC30" s="40">
        <f t="shared" si="13"/>
        <v>0.09113135051075262</v>
      </c>
      <c r="AD30" s="77">
        <v>0</v>
      </c>
      <c r="AE30" s="78">
        <v>12558056</v>
      </c>
      <c r="AF30" s="78">
        <f t="shared" si="14"/>
        <v>12558056</v>
      </c>
      <c r="AG30" s="40">
        <f t="shared" si="15"/>
        <v>0.16572096239471493</v>
      </c>
      <c r="AH30" s="40">
        <f t="shared" si="16"/>
        <v>-0.7111142043004108</v>
      </c>
      <c r="AI30" s="12">
        <v>389855840</v>
      </c>
      <c r="AJ30" s="12">
        <v>389855840</v>
      </c>
      <c r="AK30" s="12">
        <v>64607285</v>
      </c>
      <c r="AL30" s="12"/>
    </row>
    <row r="31" spans="1:38" s="13" customFormat="1" ht="12.75">
      <c r="A31" s="29" t="s">
        <v>97</v>
      </c>
      <c r="B31" s="60" t="s">
        <v>422</v>
      </c>
      <c r="C31" s="39" t="s">
        <v>423</v>
      </c>
      <c r="D31" s="77">
        <v>135928475</v>
      </c>
      <c r="E31" s="78">
        <v>14985000</v>
      </c>
      <c r="F31" s="80">
        <f t="shared" si="0"/>
        <v>150913475</v>
      </c>
      <c r="G31" s="77">
        <v>135928475</v>
      </c>
      <c r="H31" s="78">
        <v>14985000</v>
      </c>
      <c r="I31" s="80">
        <f t="shared" si="1"/>
        <v>150913475</v>
      </c>
      <c r="J31" s="77">
        <v>24342435</v>
      </c>
      <c r="K31" s="78">
        <v>278526</v>
      </c>
      <c r="L31" s="78">
        <f t="shared" si="2"/>
        <v>24620961</v>
      </c>
      <c r="M31" s="40">
        <f t="shared" si="3"/>
        <v>0.1631462067916732</v>
      </c>
      <c r="N31" s="105">
        <v>20213888</v>
      </c>
      <c r="O31" s="106">
        <v>1409229</v>
      </c>
      <c r="P31" s="107">
        <f t="shared" si="4"/>
        <v>21623117</v>
      </c>
      <c r="Q31" s="40">
        <f t="shared" si="5"/>
        <v>0.14328155255851077</v>
      </c>
      <c r="R31" s="105">
        <v>0</v>
      </c>
      <c r="S31" s="107">
        <v>0</v>
      </c>
      <c r="T31" s="107">
        <f t="shared" si="6"/>
        <v>0</v>
      </c>
      <c r="U31" s="40">
        <f t="shared" si="7"/>
        <v>0</v>
      </c>
      <c r="V31" s="105">
        <v>0</v>
      </c>
      <c r="W31" s="107">
        <v>0</v>
      </c>
      <c r="X31" s="107">
        <f t="shared" si="8"/>
        <v>0</v>
      </c>
      <c r="Y31" s="40">
        <f t="shared" si="9"/>
        <v>0</v>
      </c>
      <c r="Z31" s="77">
        <f t="shared" si="10"/>
        <v>44556323</v>
      </c>
      <c r="AA31" s="78">
        <f t="shared" si="11"/>
        <v>1687755</v>
      </c>
      <c r="AB31" s="78">
        <f t="shared" si="12"/>
        <v>46244078</v>
      </c>
      <c r="AC31" s="40">
        <f t="shared" si="13"/>
        <v>0.30642775935018396</v>
      </c>
      <c r="AD31" s="77">
        <v>33870240</v>
      </c>
      <c r="AE31" s="78">
        <v>0</v>
      </c>
      <c r="AF31" s="78">
        <f t="shared" si="14"/>
        <v>33870240</v>
      </c>
      <c r="AG31" s="40">
        <f t="shared" si="15"/>
        <v>0.44681603379414364</v>
      </c>
      <c r="AH31" s="40">
        <f t="shared" si="16"/>
        <v>-0.36158949567525944</v>
      </c>
      <c r="AI31" s="12">
        <v>150064344</v>
      </c>
      <c r="AJ31" s="12">
        <v>146013098</v>
      </c>
      <c r="AK31" s="12">
        <v>67051155</v>
      </c>
      <c r="AL31" s="12"/>
    </row>
    <row r="32" spans="1:38" s="13" customFormat="1" ht="12.75">
      <c r="A32" s="29" t="s">
        <v>97</v>
      </c>
      <c r="B32" s="60" t="s">
        <v>424</v>
      </c>
      <c r="C32" s="39" t="s">
        <v>425</v>
      </c>
      <c r="D32" s="77">
        <v>296243661</v>
      </c>
      <c r="E32" s="78">
        <v>41306800</v>
      </c>
      <c r="F32" s="79">
        <f t="shared" si="0"/>
        <v>337550461</v>
      </c>
      <c r="G32" s="77">
        <v>296243661</v>
      </c>
      <c r="H32" s="78">
        <v>41306800</v>
      </c>
      <c r="I32" s="80">
        <f t="shared" si="1"/>
        <v>337550461</v>
      </c>
      <c r="J32" s="77">
        <v>66478863</v>
      </c>
      <c r="K32" s="78">
        <v>2495097</v>
      </c>
      <c r="L32" s="78">
        <f t="shared" si="2"/>
        <v>68973960</v>
      </c>
      <c r="M32" s="40">
        <f t="shared" si="3"/>
        <v>0.20433673767075672</v>
      </c>
      <c r="N32" s="105">
        <v>55202273</v>
      </c>
      <c r="O32" s="106">
        <v>11672433</v>
      </c>
      <c r="P32" s="107">
        <f t="shared" si="4"/>
        <v>66874706</v>
      </c>
      <c r="Q32" s="40">
        <f t="shared" si="5"/>
        <v>0.19811765565919343</v>
      </c>
      <c r="R32" s="105">
        <v>0</v>
      </c>
      <c r="S32" s="107">
        <v>0</v>
      </c>
      <c r="T32" s="107">
        <f t="shared" si="6"/>
        <v>0</v>
      </c>
      <c r="U32" s="40">
        <f t="shared" si="7"/>
        <v>0</v>
      </c>
      <c r="V32" s="105">
        <v>0</v>
      </c>
      <c r="W32" s="107">
        <v>0</v>
      </c>
      <c r="X32" s="107">
        <f t="shared" si="8"/>
        <v>0</v>
      </c>
      <c r="Y32" s="40">
        <f t="shared" si="9"/>
        <v>0</v>
      </c>
      <c r="Z32" s="77">
        <f t="shared" si="10"/>
        <v>121681136</v>
      </c>
      <c r="AA32" s="78">
        <f t="shared" si="11"/>
        <v>14167530</v>
      </c>
      <c r="AB32" s="78">
        <f t="shared" si="12"/>
        <v>135848666</v>
      </c>
      <c r="AC32" s="40">
        <f t="shared" si="13"/>
        <v>0.40245439332995014</v>
      </c>
      <c r="AD32" s="77">
        <v>76639862</v>
      </c>
      <c r="AE32" s="78">
        <v>10255414</v>
      </c>
      <c r="AF32" s="78">
        <f t="shared" si="14"/>
        <v>86895276</v>
      </c>
      <c r="AG32" s="40">
        <f t="shared" si="15"/>
        <v>0.45531502668460044</v>
      </c>
      <c r="AH32" s="40">
        <f t="shared" si="16"/>
        <v>-0.23039883088696334</v>
      </c>
      <c r="AI32" s="12">
        <v>310271462</v>
      </c>
      <c r="AJ32" s="12">
        <v>339391386</v>
      </c>
      <c r="AK32" s="12">
        <v>141271259</v>
      </c>
      <c r="AL32" s="12"/>
    </row>
    <row r="33" spans="1:38" s="13" customFormat="1" ht="12.75">
      <c r="A33" s="29" t="s">
        <v>97</v>
      </c>
      <c r="B33" s="60" t="s">
        <v>426</v>
      </c>
      <c r="C33" s="39" t="s">
        <v>427</v>
      </c>
      <c r="D33" s="77">
        <v>296980450</v>
      </c>
      <c r="E33" s="78">
        <v>31083350</v>
      </c>
      <c r="F33" s="79">
        <f t="shared" si="0"/>
        <v>328063800</v>
      </c>
      <c r="G33" s="77">
        <v>296980450</v>
      </c>
      <c r="H33" s="78">
        <v>31083350</v>
      </c>
      <c r="I33" s="80">
        <f t="shared" si="1"/>
        <v>328063800</v>
      </c>
      <c r="J33" s="77">
        <v>97386779</v>
      </c>
      <c r="K33" s="78">
        <v>4993934</v>
      </c>
      <c r="L33" s="78">
        <f t="shared" si="2"/>
        <v>102380713</v>
      </c>
      <c r="M33" s="40">
        <f t="shared" si="3"/>
        <v>0.31207561760852615</v>
      </c>
      <c r="N33" s="105">
        <v>77826078</v>
      </c>
      <c r="O33" s="106">
        <v>5713931</v>
      </c>
      <c r="P33" s="107">
        <f t="shared" si="4"/>
        <v>83540009</v>
      </c>
      <c r="Q33" s="40">
        <f t="shared" si="5"/>
        <v>0.25464561771216454</v>
      </c>
      <c r="R33" s="105">
        <v>0</v>
      </c>
      <c r="S33" s="107">
        <v>0</v>
      </c>
      <c r="T33" s="107">
        <f t="shared" si="6"/>
        <v>0</v>
      </c>
      <c r="U33" s="40">
        <f t="shared" si="7"/>
        <v>0</v>
      </c>
      <c r="V33" s="105">
        <v>0</v>
      </c>
      <c r="W33" s="107">
        <v>0</v>
      </c>
      <c r="X33" s="107">
        <f t="shared" si="8"/>
        <v>0</v>
      </c>
      <c r="Y33" s="40">
        <f t="shared" si="9"/>
        <v>0</v>
      </c>
      <c r="Z33" s="77">
        <f t="shared" si="10"/>
        <v>175212857</v>
      </c>
      <c r="AA33" s="78">
        <f t="shared" si="11"/>
        <v>10707865</v>
      </c>
      <c r="AB33" s="78">
        <f t="shared" si="12"/>
        <v>185920722</v>
      </c>
      <c r="AC33" s="40">
        <f t="shared" si="13"/>
        <v>0.5667212353206906</v>
      </c>
      <c r="AD33" s="77">
        <v>33819681</v>
      </c>
      <c r="AE33" s="78">
        <v>0</v>
      </c>
      <c r="AF33" s="78">
        <f t="shared" si="14"/>
        <v>33819681</v>
      </c>
      <c r="AG33" s="40">
        <f t="shared" si="15"/>
        <v>0.3597028589397799</v>
      </c>
      <c r="AH33" s="40">
        <f t="shared" si="16"/>
        <v>1.4701595795655198</v>
      </c>
      <c r="AI33" s="12">
        <v>257252498</v>
      </c>
      <c r="AJ33" s="12">
        <v>303135868</v>
      </c>
      <c r="AK33" s="12">
        <v>92534459</v>
      </c>
      <c r="AL33" s="12"/>
    </row>
    <row r="34" spans="1:38" s="13" customFormat="1" ht="12.75">
      <c r="A34" s="29" t="s">
        <v>97</v>
      </c>
      <c r="B34" s="60" t="s">
        <v>428</v>
      </c>
      <c r="C34" s="39" t="s">
        <v>429</v>
      </c>
      <c r="D34" s="77">
        <v>711568485</v>
      </c>
      <c r="E34" s="78">
        <v>369844683</v>
      </c>
      <c r="F34" s="79">
        <f t="shared" si="0"/>
        <v>1081413168</v>
      </c>
      <c r="G34" s="77">
        <v>711568485</v>
      </c>
      <c r="H34" s="78">
        <v>369844683</v>
      </c>
      <c r="I34" s="80">
        <f t="shared" si="1"/>
        <v>1081413168</v>
      </c>
      <c r="J34" s="77">
        <v>135361294</v>
      </c>
      <c r="K34" s="78">
        <v>34555404</v>
      </c>
      <c r="L34" s="78">
        <f t="shared" si="2"/>
        <v>169916698</v>
      </c>
      <c r="M34" s="40">
        <f t="shared" si="3"/>
        <v>0.15712468002793914</v>
      </c>
      <c r="N34" s="105">
        <v>40234295</v>
      </c>
      <c r="O34" s="106">
        <v>0</v>
      </c>
      <c r="P34" s="107">
        <f t="shared" si="4"/>
        <v>40234295</v>
      </c>
      <c r="Q34" s="40">
        <f t="shared" si="5"/>
        <v>0.037205294137864615</v>
      </c>
      <c r="R34" s="105">
        <v>0</v>
      </c>
      <c r="S34" s="107">
        <v>0</v>
      </c>
      <c r="T34" s="107">
        <f t="shared" si="6"/>
        <v>0</v>
      </c>
      <c r="U34" s="40">
        <f t="shared" si="7"/>
        <v>0</v>
      </c>
      <c r="V34" s="105">
        <v>0</v>
      </c>
      <c r="W34" s="107">
        <v>0</v>
      </c>
      <c r="X34" s="107">
        <f t="shared" si="8"/>
        <v>0</v>
      </c>
      <c r="Y34" s="40">
        <f t="shared" si="9"/>
        <v>0</v>
      </c>
      <c r="Z34" s="77">
        <f t="shared" si="10"/>
        <v>175595589</v>
      </c>
      <c r="AA34" s="78">
        <f t="shared" si="11"/>
        <v>34555404</v>
      </c>
      <c r="AB34" s="78">
        <f t="shared" si="12"/>
        <v>210150993</v>
      </c>
      <c r="AC34" s="40">
        <f t="shared" si="13"/>
        <v>0.19432997416580375</v>
      </c>
      <c r="AD34" s="77">
        <v>130440405</v>
      </c>
      <c r="AE34" s="78">
        <v>65759532</v>
      </c>
      <c r="AF34" s="78">
        <f t="shared" si="14"/>
        <v>196199937</v>
      </c>
      <c r="AG34" s="40">
        <f t="shared" si="15"/>
        <v>0.3628077317082048</v>
      </c>
      <c r="AH34" s="40">
        <f t="shared" si="16"/>
        <v>-0.7949321716652743</v>
      </c>
      <c r="AI34" s="12">
        <v>1037132156</v>
      </c>
      <c r="AJ34" s="12">
        <v>1180838312</v>
      </c>
      <c r="AK34" s="12">
        <v>376279565</v>
      </c>
      <c r="AL34" s="12"/>
    </row>
    <row r="35" spans="1:38" s="13" customFormat="1" ht="12.75">
      <c r="A35" s="29" t="s">
        <v>116</v>
      </c>
      <c r="B35" s="60" t="s">
        <v>430</v>
      </c>
      <c r="C35" s="39" t="s">
        <v>431</v>
      </c>
      <c r="D35" s="77">
        <v>125216108</v>
      </c>
      <c r="E35" s="78">
        <v>0</v>
      </c>
      <c r="F35" s="79">
        <f t="shared" si="0"/>
        <v>125216108</v>
      </c>
      <c r="G35" s="77">
        <v>125216108</v>
      </c>
      <c r="H35" s="78">
        <v>0</v>
      </c>
      <c r="I35" s="80">
        <f t="shared" si="1"/>
        <v>125216108</v>
      </c>
      <c r="J35" s="77">
        <v>23818292</v>
      </c>
      <c r="K35" s="78">
        <v>0</v>
      </c>
      <c r="L35" s="78">
        <f t="shared" si="2"/>
        <v>23818292</v>
      </c>
      <c r="M35" s="40">
        <f t="shared" si="3"/>
        <v>0.19021747585382545</v>
      </c>
      <c r="N35" s="105">
        <v>31292146</v>
      </c>
      <c r="O35" s="106">
        <v>0</v>
      </c>
      <c r="P35" s="107">
        <f t="shared" si="4"/>
        <v>31292146</v>
      </c>
      <c r="Q35" s="40">
        <f t="shared" si="5"/>
        <v>0.2499051160414601</v>
      </c>
      <c r="R35" s="105">
        <v>0</v>
      </c>
      <c r="S35" s="107">
        <v>0</v>
      </c>
      <c r="T35" s="107">
        <f t="shared" si="6"/>
        <v>0</v>
      </c>
      <c r="U35" s="40">
        <f t="shared" si="7"/>
        <v>0</v>
      </c>
      <c r="V35" s="105">
        <v>0</v>
      </c>
      <c r="W35" s="107">
        <v>0</v>
      </c>
      <c r="X35" s="107">
        <f t="shared" si="8"/>
        <v>0</v>
      </c>
      <c r="Y35" s="40">
        <f t="shared" si="9"/>
        <v>0</v>
      </c>
      <c r="Z35" s="77">
        <f t="shared" si="10"/>
        <v>55110438</v>
      </c>
      <c r="AA35" s="78">
        <f t="shared" si="11"/>
        <v>0</v>
      </c>
      <c r="AB35" s="78">
        <f t="shared" si="12"/>
        <v>55110438</v>
      </c>
      <c r="AC35" s="40">
        <f t="shared" si="13"/>
        <v>0.4401225918952856</v>
      </c>
      <c r="AD35" s="77">
        <v>30162160</v>
      </c>
      <c r="AE35" s="78">
        <v>2403567</v>
      </c>
      <c r="AF35" s="78">
        <f t="shared" si="14"/>
        <v>32565727</v>
      </c>
      <c r="AG35" s="40">
        <f t="shared" si="15"/>
        <v>0.41802820698710913</v>
      </c>
      <c r="AH35" s="40">
        <f t="shared" si="16"/>
        <v>-0.03910801684236931</v>
      </c>
      <c r="AI35" s="12">
        <v>135069938</v>
      </c>
      <c r="AJ35" s="12">
        <v>157820257</v>
      </c>
      <c r="AK35" s="12">
        <v>56463044</v>
      </c>
      <c r="AL35" s="12"/>
    </row>
    <row r="36" spans="1:38" s="57" customFormat="1" ht="12.75">
      <c r="A36" s="61"/>
      <c r="B36" s="62" t="s">
        <v>432</v>
      </c>
      <c r="C36" s="32"/>
      <c r="D36" s="81">
        <f>SUM(D29:D35)</f>
        <v>2191115589</v>
      </c>
      <c r="E36" s="82">
        <f>SUM(E29:E35)</f>
        <v>704556433</v>
      </c>
      <c r="F36" s="90">
        <f t="shared" si="0"/>
        <v>2895672022</v>
      </c>
      <c r="G36" s="81">
        <f>SUM(G29:G35)</f>
        <v>2191115589</v>
      </c>
      <c r="H36" s="82">
        <f>SUM(H29:H35)</f>
        <v>704556433</v>
      </c>
      <c r="I36" s="83">
        <f t="shared" si="1"/>
        <v>2895672022</v>
      </c>
      <c r="J36" s="81">
        <f>SUM(J29:J35)</f>
        <v>418031725</v>
      </c>
      <c r="K36" s="82">
        <f>SUM(K29:K35)</f>
        <v>46984150</v>
      </c>
      <c r="L36" s="82">
        <f t="shared" si="2"/>
        <v>465015875</v>
      </c>
      <c r="M36" s="44">
        <f t="shared" si="3"/>
        <v>0.16058996718793453</v>
      </c>
      <c r="N36" s="111">
        <f>SUM(N29:N35)</f>
        <v>286935006</v>
      </c>
      <c r="O36" s="112">
        <f>SUM(O29:O35)</f>
        <v>24569908</v>
      </c>
      <c r="P36" s="113">
        <f t="shared" si="4"/>
        <v>311504914</v>
      </c>
      <c r="Q36" s="44">
        <f t="shared" si="5"/>
        <v>0.1075760347281485</v>
      </c>
      <c r="R36" s="111">
        <f>SUM(R29:R35)</f>
        <v>0</v>
      </c>
      <c r="S36" s="113">
        <f>SUM(S29:S35)</f>
        <v>0</v>
      </c>
      <c r="T36" s="113">
        <f t="shared" si="6"/>
        <v>0</v>
      </c>
      <c r="U36" s="44">
        <f t="shared" si="7"/>
        <v>0</v>
      </c>
      <c r="V36" s="111">
        <f>SUM(V29:V35)</f>
        <v>0</v>
      </c>
      <c r="W36" s="113">
        <f>SUM(W29:W35)</f>
        <v>0</v>
      </c>
      <c r="X36" s="113">
        <f t="shared" si="8"/>
        <v>0</v>
      </c>
      <c r="Y36" s="44">
        <f t="shared" si="9"/>
        <v>0</v>
      </c>
      <c r="Z36" s="81">
        <f t="shared" si="10"/>
        <v>704966731</v>
      </c>
      <c r="AA36" s="82">
        <f t="shared" si="11"/>
        <v>71554058</v>
      </c>
      <c r="AB36" s="82">
        <f t="shared" si="12"/>
        <v>776520789</v>
      </c>
      <c r="AC36" s="44">
        <f t="shared" si="13"/>
        <v>0.26816600191608303</v>
      </c>
      <c r="AD36" s="81">
        <f>SUM(AD29:AD35)</f>
        <v>364460010</v>
      </c>
      <c r="AE36" s="82">
        <f>SUM(AE29:AE35)</f>
        <v>105350830</v>
      </c>
      <c r="AF36" s="82">
        <f t="shared" si="14"/>
        <v>469810840</v>
      </c>
      <c r="AG36" s="44">
        <f t="shared" si="15"/>
        <v>0.35893920132976337</v>
      </c>
      <c r="AH36" s="44">
        <f t="shared" si="16"/>
        <v>-0.3369567334802237</v>
      </c>
      <c r="AI36" s="63">
        <f>SUM(AI29:AI35)</f>
        <v>2628692624</v>
      </c>
      <c r="AJ36" s="63">
        <f>SUM(AJ29:AJ35)</f>
        <v>3944674154</v>
      </c>
      <c r="AK36" s="63">
        <f>SUM(AK29:AK35)</f>
        <v>943540831</v>
      </c>
      <c r="AL36" s="63"/>
    </row>
    <row r="37" spans="1:38" s="13" customFormat="1" ht="12.75">
      <c r="A37" s="29" t="s">
        <v>97</v>
      </c>
      <c r="B37" s="60" t="s">
        <v>433</v>
      </c>
      <c r="C37" s="39" t="s">
        <v>434</v>
      </c>
      <c r="D37" s="77">
        <v>166564043</v>
      </c>
      <c r="E37" s="78">
        <v>83807320</v>
      </c>
      <c r="F37" s="79">
        <f t="shared" si="0"/>
        <v>250371363</v>
      </c>
      <c r="G37" s="77">
        <v>166564043</v>
      </c>
      <c r="H37" s="78">
        <v>83807320</v>
      </c>
      <c r="I37" s="80">
        <f t="shared" si="1"/>
        <v>250371363</v>
      </c>
      <c r="J37" s="77">
        <v>30120312</v>
      </c>
      <c r="K37" s="78">
        <v>5127036</v>
      </c>
      <c r="L37" s="78">
        <f t="shared" si="2"/>
        <v>35247348</v>
      </c>
      <c r="M37" s="40">
        <f t="shared" si="3"/>
        <v>0.14078026966686283</v>
      </c>
      <c r="N37" s="105">
        <v>32456014</v>
      </c>
      <c r="O37" s="106">
        <v>11217394</v>
      </c>
      <c r="P37" s="107">
        <f t="shared" si="4"/>
        <v>43673408</v>
      </c>
      <c r="Q37" s="40">
        <f t="shared" si="5"/>
        <v>0.17443451789652156</v>
      </c>
      <c r="R37" s="105">
        <v>0</v>
      </c>
      <c r="S37" s="107">
        <v>0</v>
      </c>
      <c r="T37" s="107">
        <f t="shared" si="6"/>
        <v>0</v>
      </c>
      <c r="U37" s="40">
        <f t="shared" si="7"/>
        <v>0</v>
      </c>
      <c r="V37" s="105">
        <v>0</v>
      </c>
      <c r="W37" s="107">
        <v>0</v>
      </c>
      <c r="X37" s="107">
        <f t="shared" si="8"/>
        <v>0</v>
      </c>
      <c r="Y37" s="40">
        <f t="shared" si="9"/>
        <v>0</v>
      </c>
      <c r="Z37" s="77">
        <f t="shared" si="10"/>
        <v>62576326</v>
      </c>
      <c r="AA37" s="78">
        <f t="shared" si="11"/>
        <v>16344430</v>
      </c>
      <c r="AB37" s="78">
        <f t="shared" si="12"/>
        <v>78920756</v>
      </c>
      <c r="AC37" s="40">
        <f t="shared" si="13"/>
        <v>0.3152147875633844</v>
      </c>
      <c r="AD37" s="77">
        <v>29103563</v>
      </c>
      <c r="AE37" s="78">
        <v>4029521</v>
      </c>
      <c r="AF37" s="78">
        <f t="shared" si="14"/>
        <v>33133084</v>
      </c>
      <c r="AG37" s="40">
        <f t="shared" si="15"/>
        <v>0.25297762046600436</v>
      </c>
      <c r="AH37" s="40">
        <f t="shared" si="16"/>
        <v>0.31812082449071144</v>
      </c>
      <c r="AI37" s="12">
        <v>234914677</v>
      </c>
      <c r="AJ37" s="12">
        <v>234914677</v>
      </c>
      <c r="AK37" s="12">
        <v>59428156</v>
      </c>
      <c r="AL37" s="12"/>
    </row>
    <row r="38" spans="1:38" s="13" customFormat="1" ht="12.75">
      <c r="A38" s="29" t="s">
        <v>97</v>
      </c>
      <c r="B38" s="60" t="s">
        <v>435</v>
      </c>
      <c r="C38" s="39" t="s">
        <v>436</v>
      </c>
      <c r="D38" s="77">
        <v>291496837</v>
      </c>
      <c r="E38" s="78">
        <v>77290000</v>
      </c>
      <c r="F38" s="79">
        <f t="shared" si="0"/>
        <v>368786837</v>
      </c>
      <c r="G38" s="77">
        <v>291496837</v>
      </c>
      <c r="H38" s="78">
        <v>77290000</v>
      </c>
      <c r="I38" s="80">
        <f t="shared" si="1"/>
        <v>368786837</v>
      </c>
      <c r="J38" s="77">
        <v>62570588</v>
      </c>
      <c r="K38" s="78">
        <v>215258</v>
      </c>
      <c r="L38" s="78">
        <f t="shared" si="2"/>
        <v>62785846</v>
      </c>
      <c r="M38" s="40">
        <f t="shared" si="3"/>
        <v>0.17024969359196515</v>
      </c>
      <c r="N38" s="105">
        <v>63895407</v>
      </c>
      <c r="O38" s="106">
        <v>11767824</v>
      </c>
      <c r="P38" s="107">
        <f t="shared" si="4"/>
        <v>75663231</v>
      </c>
      <c r="Q38" s="40">
        <f t="shared" si="5"/>
        <v>0.20516792740083617</v>
      </c>
      <c r="R38" s="105">
        <v>0</v>
      </c>
      <c r="S38" s="107">
        <v>0</v>
      </c>
      <c r="T38" s="107">
        <f t="shared" si="6"/>
        <v>0</v>
      </c>
      <c r="U38" s="40">
        <f t="shared" si="7"/>
        <v>0</v>
      </c>
      <c r="V38" s="105">
        <v>0</v>
      </c>
      <c r="W38" s="107">
        <v>0</v>
      </c>
      <c r="X38" s="107">
        <f t="shared" si="8"/>
        <v>0</v>
      </c>
      <c r="Y38" s="40">
        <f t="shared" si="9"/>
        <v>0</v>
      </c>
      <c r="Z38" s="77">
        <f t="shared" si="10"/>
        <v>126465995</v>
      </c>
      <c r="AA38" s="78">
        <f t="shared" si="11"/>
        <v>11983082</v>
      </c>
      <c r="AB38" s="78">
        <f t="shared" si="12"/>
        <v>138449077</v>
      </c>
      <c r="AC38" s="40">
        <f t="shared" si="13"/>
        <v>0.37541762099280135</v>
      </c>
      <c r="AD38" s="77">
        <v>58059138</v>
      </c>
      <c r="AE38" s="78">
        <v>5119967</v>
      </c>
      <c r="AF38" s="78">
        <f t="shared" si="14"/>
        <v>63179105</v>
      </c>
      <c r="AG38" s="40">
        <f t="shared" si="15"/>
        <v>0.3204410876649272</v>
      </c>
      <c r="AH38" s="40">
        <f t="shared" si="16"/>
        <v>0.1975989688362949</v>
      </c>
      <c r="AI38" s="12">
        <v>351064000</v>
      </c>
      <c r="AJ38" s="12">
        <v>364439384</v>
      </c>
      <c r="AK38" s="12">
        <v>112495330</v>
      </c>
      <c r="AL38" s="12"/>
    </row>
    <row r="39" spans="1:38" s="13" customFormat="1" ht="12.75">
      <c r="A39" s="29" t="s">
        <v>97</v>
      </c>
      <c r="B39" s="60" t="s">
        <v>437</v>
      </c>
      <c r="C39" s="39" t="s">
        <v>438</v>
      </c>
      <c r="D39" s="77">
        <v>190859175</v>
      </c>
      <c r="E39" s="78">
        <v>156677663</v>
      </c>
      <c r="F39" s="79">
        <f t="shared" si="0"/>
        <v>347536838</v>
      </c>
      <c r="G39" s="77">
        <v>190859175</v>
      </c>
      <c r="H39" s="78">
        <v>156677663</v>
      </c>
      <c r="I39" s="80">
        <f t="shared" si="1"/>
        <v>347536838</v>
      </c>
      <c r="J39" s="77">
        <v>35378256</v>
      </c>
      <c r="K39" s="78">
        <v>20849535</v>
      </c>
      <c r="L39" s="78">
        <f t="shared" si="2"/>
        <v>56227791</v>
      </c>
      <c r="M39" s="40">
        <f t="shared" si="3"/>
        <v>0.16178944172818882</v>
      </c>
      <c r="N39" s="105">
        <v>20732149</v>
      </c>
      <c r="O39" s="106">
        <v>20458120</v>
      </c>
      <c r="P39" s="107">
        <f t="shared" si="4"/>
        <v>41190269</v>
      </c>
      <c r="Q39" s="40">
        <f t="shared" si="5"/>
        <v>0.11852058399633596</v>
      </c>
      <c r="R39" s="105">
        <v>0</v>
      </c>
      <c r="S39" s="107">
        <v>0</v>
      </c>
      <c r="T39" s="107">
        <f t="shared" si="6"/>
        <v>0</v>
      </c>
      <c r="U39" s="40">
        <f t="shared" si="7"/>
        <v>0</v>
      </c>
      <c r="V39" s="105">
        <v>0</v>
      </c>
      <c r="W39" s="107">
        <v>0</v>
      </c>
      <c r="X39" s="107">
        <f t="shared" si="8"/>
        <v>0</v>
      </c>
      <c r="Y39" s="40">
        <f t="shared" si="9"/>
        <v>0</v>
      </c>
      <c r="Z39" s="77">
        <f t="shared" si="10"/>
        <v>56110405</v>
      </c>
      <c r="AA39" s="78">
        <f t="shared" si="11"/>
        <v>41307655</v>
      </c>
      <c r="AB39" s="78">
        <f t="shared" si="12"/>
        <v>97418060</v>
      </c>
      <c r="AC39" s="40">
        <f t="shared" si="13"/>
        <v>0.2803100257245248</v>
      </c>
      <c r="AD39" s="77">
        <v>29522061</v>
      </c>
      <c r="AE39" s="78">
        <v>8612623</v>
      </c>
      <c r="AF39" s="78">
        <f t="shared" si="14"/>
        <v>38134684</v>
      </c>
      <c r="AG39" s="40">
        <f t="shared" si="15"/>
        <v>0.23899475080064259</v>
      </c>
      <c r="AH39" s="40">
        <f t="shared" si="16"/>
        <v>0.08012613923849488</v>
      </c>
      <c r="AI39" s="12">
        <v>345918087</v>
      </c>
      <c r="AJ39" s="12">
        <v>342940070</v>
      </c>
      <c r="AK39" s="12">
        <v>82672607</v>
      </c>
      <c r="AL39" s="12"/>
    </row>
    <row r="40" spans="1:38" s="13" customFormat="1" ht="12.75">
      <c r="A40" s="29" t="s">
        <v>97</v>
      </c>
      <c r="B40" s="60" t="s">
        <v>439</v>
      </c>
      <c r="C40" s="39" t="s">
        <v>440</v>
      </c>
      <c r="D40" s="77">
        <v>87472767</v>
      </c>
      <c r="E40" s="78">
        <v>24447980</v>
      </c>
      <c r="F40" s="79">
        <f t="shared" si="0"/>
        <v>111920747</v>
      </c>
      <c r="G40" s="77">
        <v>87472767</v>
      </c>
      <c r="H40" s="78">
        <v>24447980</v>
      </c>
      <c r="I40" s="80">
        <f t="shared" si="1"/>
        <v>111920747</v>
      </c>
      <c r="J40" s="77">
        <v>17806153</v>
      </c>
      <c r="K40" s="78">
        <v>3703663</v>
      </c>
      <c r="L40" s="78">
        <f t="shared" si="2"/>
        <v>21509816</v>
      </c>
      <c r="M40" s="40">
        <f t="shared" si="3"/>
        <v>0.19218792383506875</v>
      </c>
      <c r="N40" s="105">
        <v>22491473</v>
      </c>
      <c r="O40" s="106">
        <v>2153361</v>
      </c>
      <c r="P40" s="107">
        <f t="shared" si="4"/>
        <v>24644834</v>
      </c>
      <c r="Q40" s="40">
        <f t="shared" si="5"/>
        <v>0.22019897704935798</v>
      </c>
      <c r="R40" s="105">
        <v>0</v>
      </c>
      <c r="S40" s="107">
        <v>0</v>
      </c>
      <c r="T40" s="107">
        <f t="shared" si="6"/>
        <v>0</v>
      </c>
      <c r="U40" s="40">
        <f t="shared" si="7"/>
        <v>0</v>
      </c>
      <c r="V40" s="105">
        <v>0</v>
      </c>
      <c r="W40" s="107">
        <v>0</v>
      </c>
      <c r="X40" s="107">
        <f t="shared" si="8"/>
        <v>0</v>
      </c>
      <c r="Y40" s="40">
        <f t="shared" si="9"/>
        <v>0</v>
      </c>
      <c r="Z40" s="77">
        <f t="shared" si="10"/>
        <v>40297626</v>
      </c>
      <c r="AA40" s="78">
        <f t="shared" si="11"/>
        <v>5857024</v>
      </c>
      <c r="AB40" s="78">
        <f t="shared" si="12"/>
        <v>46154650</v>
      </c>
      <c r="AC40" s="40">
        <f t="shared" si="13"/>
        <v>0.41238690088442675</v>
      </c>
      <c r="AD40" s="77">
        <v>17920966</v>
      </c>
      <c r="AE40" s="78">
        <v>1259026</v>
      </c>
      <c r="AF40" s="78">
        <f t="shared" si="14"/>
        <v>19179992</v>
      </c>
      <c r="AG40" s="40">
        <f t="shared" si="15"/>
        <v>0.3707825694849125</v>
      </c>
      <c r="AH40" s="40">
        <f t="shared" si="16"/>
        <v>0.2849241021581239</v>
      </c>
      <c r="AI40" s="12">
        <v>100966127</v>
      </c>
      <c r="AJ40" s="12">
        <v>111345838</v>
      </c>
      <c r="AK40" s="12">
        <v>37436480</v>
      </c>
      <c r="AL40" s="12"/>
    </row>
    <row r="41" spans="1:38" s="13" customFormat="1" ht="12.75">
      <c r="A41" s="29" t="s">
        <v>97</v>
      </c>
      <c r="B41" s="60" t="s">
        <v>441</v>
      </c>
      <c r="C41" s="39" t="s">
        <v>442</v>
      </c>
      <c r="D41" s="77">
        <v>0</v>
      </c>
      <c r="E41" s="78">
        <v>0</v>
      </c>
      <c r="F41" s="79">
        <f t="shared" si="0"/>
        <v>0</v>
      </c>
      <c r="G41" s="77">
        <v>218517487</v>
      </c>
      <c r="H41" s="78">
        <v>184450000</v>
      </c>
      <c r="I41" s="80">
        <f t="shared" si="1"/>
        <v>402967487</v>
      </c>
      <c r="J41" s="77">
        <v>49040261</v>
      </c>
      <c r="K41" s="78">
        <v>10312062</v>
      </c>
      <c r="L41" s="78">
        <f t="shared" si="2"/>
        <v>59352323</v>
      </c>
      <c r="M41" s="40">
        <f t="shared" si="3"/>
        <v>0</v>
      </c>
      <c r="N41" s="105">
        <v>56280811</v>
      </c>
      <c r="O41" s="106">
        <v>13929436</v>
      </c>
      <c r="P41" s="107">
        <f t="shared" si="4"/>
        <v>70210247</v>
      </c>
      <c r="Q41" s="40">
        <f t="shared" si="5"/>
        <v>0</v>
      </c>
      <c r="R41" s="105">
        <v>0</v>
      </c>
      <c r="S41" s="107">
        <v>0</v>
      </c>
      <c r="T41" s="107">
        <f t="shared" si="6"/>
        <v>0</v>
      </c>
      <c r="U41" s="40">
        <f t="shared" si="7"/>
        <v>0</v>
      </c>
      <c r="V41" s="105">
        <v>0</v>
      </c>
      <c r="W41" s="107">
        <v>0</v>
      </c>
      <c r="X41" s="107">
        <f t="shared" si="8"/>
        <v>0</v>
      </c>
      <c r="Y41" s="40">
        <f t="shared" si="9"/>
        <v>0</v>
      </c>
      <c r="Z41" s="77">
        <f t="shared" si="10"/>
        <v>105321072</v>
      </c>
      <c r="AA41" s="78">
        <f t="shared" si="11"/>
        <v>24241498</v>
      </c>
      <c r="AB41" s="78">
        <f t="shared" si="12"/>
        <v>129562570</v>
      </c>
      <c r="AC41" s="40">
        <f t="shared" si="13"/>
        <v>0</v>
      </c>
      <c r="AD41" s="77">
        <v>59157407</v>
      </c>
      <c r="AE41" s="78">
        <v>0</v>
      </c>
      <c r="AF41" s="78">
        <f t="shared" si="14"/>
        <v>59157407</v>
      </c>
      <c r="AG41" s="40">
        <f t="shared" si="15"/>
        <v>0.7179276276171757</v>
      </c>
      <c r="AH41" s="40">
        <f t="shared" si="16"/>
        <v>0.18683780375972203</v>
      </c>
      <c r="AI41" s="12">
        <v>147794056</v>
      </c>
      <c r="AJ41" s="12">
        <v>147794056</v>
      </c>
      <c r="AK41" s="12">
        <v>106105436</v>
      </c>
      <c r="AL41" s="12"/>
    </row>
    <row r="42" spans="1:38" s="13" customFormat="1" ht="12.75">
      <c r="A42" s="29" t="s">
        <v>116</v>
      </c>
      <c r="B42" s="60" t="s">
        <v>443</v>
      </c>
      <c r="C42" s="39" t="s">
        <v>444</v>
      </c>
      <c r="D42" s="77">
        <v>739148088</v>
      </c>
      <c r="E42" s="78">
        <v>957752000</v>
      </c>
      <c r="F42" s="79">
        <f t="shared" si="0"/>
        <v>1696900088</v>
      </c>
      <c r="G42" s="77">
        <v>739148088</v>
      </c>
      <c r="H42" s="78">
        <v>957752000</v>
      </c>
      <c r="I42" s="80">
        <f t="shared" si="1"/>
        <v>1696900088</v>
      </c>
      <c r="J42" s="77">
        <v>115715550</v>
      </c>
      <c r="K42" s="78">
        <v>36589373</v>
      </c>
      <c r="L42" s="78">
        <f t="shared" si="2"/>
        <v>152304923</v>
      </c>
      <c r="M42" s="40">
        <f t="shared" si="3"/>
        <v>0.08975479704259406</v>
      </c>
      <c r="N42" s="105">
        <v>132164979</v>
      </c>
      <c r="O42" s="106">
        <v>48083905</v>
      </c>
      <c r="P42" s="107">
        <f t="shared" si="4"/>
        <v>180248884</v>
      </c>
      <c r="Q42" s="40">
        <f t="shared" si="5"/>
        <v>0.10622244955649976</v>
      </c>
      <c r="R42" s="105">
        <v>0</v>
      </c>
      <c r="S42" s="107">
        <v>0</v>
      </c>
      <c r="T42" s="107">
        <f t="shared" si="6"/>
        <v>0</v>
      </c>
      <c r="U42" s="40">
        <f t="shared" si="7"/>
        <v>0</v>
      </c>
      <c r="V42" s="105">
        <v>0</v>
      </c>
      <c r="W42" s="107">
        <v>0</v>
      </c>
      <c r="X42" s="107">
        <f t="shared" si="8"/>
        <v>0</v>
      </c>
      <c r="Y42" s="40">
        <f t="shared" si="9"/>
        <v>0</v>
      </c>
      <c r="Z42" s="77">
        <f t="shared" si="10"/>
        <v>247880529</v>
      </c>
      <c r="AA42" s="78">
        <f t="shared" si="11"/>
        <v>84673278</v>
      </c>
      <c r="AB42" s="78">
        <f t="shared" si="12"/>
        <v>332553807</v>
      </c>
      <c r="AC42" s="40">
        <f t="shared" si="13"/>
        <v>0.19597724659909382</v>
      </c>
      <c r="AD42" s="77">
        <v>131828952</v>
      </c>
      <c r="AE42" s="78">
        <v>199409783</v>
      </c>
      <c r="AF42" s="78">
        <f t="shared" si="14"/>
        <v>331238735</v>
      </c>
      <c r="AG42" s="40">
        <f t="shared" si="15"/>
        <v>0.3465260516345896</v>
      </c>
      <c r="AH42" s="40">
        <f t="shared" si="16"/>
        <v>-0.4558339199067404</v>
      </c>
      <c r="AI42" s="12">
        <v>1445192004</v>
      </c>
      <c r="AJ42" s="12">
        <v>1589377087</v>
      </c>
      <c r="AK42" s="12">
        <v>500796679</v>
      </c>
      <c r="AL42" s="12"/>
    </row>
    <row r="43" spans="1:38" s="57" customFormat="1" ht="12.75">
      <c r="A43" s="61"/>
      <c r="B43" s="62" t="s">
        <v>445</v>
      </c>
      <c r="C43" s="32"/>
      <c r="D43" s="81">
        <f>SUM(D37:D42)</f>
        <v>1475540910</v>
      </c>
      <c r="E43" s="82">
        <f>SUM(E37:E42)</f>
        <v>1299974963</v>
      </c>
      <c r="F43" s="83">
        <f t="shared" si="0"/>
        <v>2775515873</v>
      </c>
      <c r="G43" s="81">
        <f>SUM(G37:G42)</f>
        <v>1694058397</v>
      </c>
      <c r="H43" s="82">
        <f>SUM(H37:H42)</f>
        <v>1484424963</v>
      </c>
      <c r="I43" s="90">
        <f t="shared" si="1"/>
        <v>3178483360</v>
      </c>
      <c r="J43" s="81">
        <f>SUM(J37:J42)</f>
        <v>310631120</v>
      </c>
      <c r="K43" s="92">
        <f>SUM(K37:K42)</f>
        <v>76796927</v>
      </c>
      <c r="L43" s="82">
        <f t="shared" si="2"/>
        <v>387428047</v>
      </c>
      <c r="M43" s="44">
        <f t="shared" si="3"/>
        <v>0.13958776124066505</v>
      </c>
      <c r="N43" s="111">
        <f>SUM(N37:N42)</f>
        <v>328020833</v>
      </c>
      <c r="O43" s="112">
        <f>SUM(O37:O42)</f>
        <v>107610040</v>
      </c>
      <c r="P43" s="113">
        <f t="shared" si="4"/>
        <v>435630873</v>
      </c>
      <c r="Q43" s="44">
        <f t="shared" si="5"/>
        <v>0.1569549204303902</v>
      </c>
      <c r="R43" s="111">
        <f>SUM(R37:R42)</f>
        <v>0</v>
      </c>
      <c r="S43" s="113">
        <f>SUM(S37:S42)</f>
        <v>0</v>
      </c>
      <c r="T43" s="113">
        <f t="shared" si="6"/>
        <v>0</v>
      </c>
      <c r="U43" s="44">
        <f t="shared" si="7"/>
        <v>0</v>
      </c>
      <c r="V43" s="111">
        <f>SUM(V37:V42)</f>
        <v>0</v>
      </c>
      <c r="W43" s="113">
        <f>SUM(W37:W42)</f>
        <v>0</v>
      </c>
      <c r="X43" s="113">
        <f t="shared" si="8"/>
        <v>0</v>
      </c>
      <c r="Y43" s="44">
        <f t="shared" si="9"/>
        <v>0</v>
      </c>
      <c r="Z43" s="81">
        <f t="shared" si="10"/>
        <v>638651953</v>
      </c>
      <c r="AA43" s="82">
        <f t="shared" si="11"/>
        <v>184406967</v>
      </c>
      <c r="AB43" s="82">
        <f t="shared" si="12"/>
        <v>823058920</v>
      </c>
      <c r="AC43" s="44">
        <f t="shared" si="13"/>
        <v>0.29654268167105524</v>
      </c>
      <c r="AD43" s="81">
        <f>SUM(AD37:AD42)</f>
        <v>325592087</v>
      </c>
      <c r="AE43" s="82">
        <f>SUM(AE37:AE42)</f>
        <v>218430920</v>
      </c>
      <c r="AF43" s="82">
        <f t="shared" si="14"/>
        <v>544023007</v>
      </c>
      <c r="AG43" s="44">
        <f t="shared" si="15"/>
        <v>0.342340593375586</v>
      </c>
      <c r="AH43" s="44">
        <f t="shared" si="16"/>
        <v>-0.19924181993281032</v>
      </c>
      <c r="AI43" s="63">
        <f>SUM(AI37:AI42)</f>
        <v>2625848951</v>
      </c>
      <c r="AJ43" s="63">
        <f>SUM(AJ37:AJ42)</f>
        <v>2790811112</v>
      </c>
      <c r="AK43" s="63">
        <f>SUM(AK37:AK42)</f>
        <v>898934688</v>
      </c>
      <c r="AL43" s="63"/>
    </row>
    <row r="44" spans="1:38" s="57" customFormat="1" ht="12.75">
      <c r="A44" s="61"/>
      <c r="B44" s="62" t="s">
        <v>446</v>
      </c>
      <c r="C44" s="32"/>
      <c r="D44" s="81">
        <f>SUM(D9:D14,D16:D20,D22:D27,D29:D35,D37:D42)</f>
        <v>12202675205</v>
      </c>
      <c r="E44" s="82">
        <f>SUM(E9:E14,E16:E20,E22:E27,E29:E35,E37:E42)</f>
        <v>5517700344</v>
      </c>
      <c r="F44" s="83">
        <f t="shared" si="0"/>
        <v>17720375549</v>
      </c>
      <c r="G44" s="81">
        <f>SUM(G9:G14,G16:G20,G22:G27,G29:G35,G37:G42)</f>
        <v>12421192692</v>
      </c>
      <c r="H44" s="82">
        <f>SUM(H9:H14,H16:H20,H22:H27,H29:H35,H37:H42)</f>
        <v>5702150344</v>
      </c>
      <c r="I44" s="90">
        <f t="shared" si="1"/>
        <v>18123343036</v>
      </c>
      <c r="J44" s="81">
        <f>SUM(J9:J14,J16:J20,J22:J27,J29:J35,J37:J42)</f>
        <v>2381876980</v>
      </c>
      <c r="K44" s="92">
        <f>SUM(K9:K14,K16:K20,K22:K27,K29:K35,K37:K42)</f>
        <v>478967873</v>
      </c>
      <c r="L44" s="82">
        <f t="shared" si="2"/>
        <v>2860844853</v>
      </c>
      <c r="M44" s="44">
        <f t="shared" si="3"/>
        <v>0.16144380490634938</v>
      </c>
      <c r="N44" s="111">
        <f>SUM(N9:N14,N16:N20,N22:N27,N29:N35,N37:N42)</f>
        <v>2430276820</v>
      </c>
      <c r="O44" s="112">
        <f>SUM(O9:O14,O16:O20,O22:O27,O29:O35,O37:O42)</f>
        <v>719069391</v>
      </c>
      <c r="P44" s="113">
        <f t="shared" si="4"/>
        <v>3149346211</v>
      </c>
      <c r="Q44" s="44">
        <f t="shared" si="5"/>
        <v>0.17772457487097246</v>
      </c>
      <c r="R44" s="111">
        <f>SUM(R9:R14,R16:R20,R22:R27,R29:R35,R37:R42)</f>
        <v>0</v>
      </c>
      <c r="S44" s="113">
        <f>SUM(S9:S14,S16:S20,S22:S27,S29:S35,S37:S42)</f>
        <v>0</v>
      </c>
      <c r="T44" s="113">
        <f t="shared" si="6"/>
        <v>0</v>
      </c>
      <c r="U44" s="44">
        <f t="shared" si="7"/>
        <v>0</v>
      </c>
      <c r="V44" s="111">
        <f>SUM(V9:V14,V16:V20,V22:V27,V29:V35,V37:V42)</f>
        <v>0</v>
      </c>
      <c r="W44" s="113">
        <f>SUM(W9:W14,W16:W20,W22:W27,W29:W35,W37:W42)</f>
        <v>0</v>
      </c>
      <c r="X44" s="113">
        <f t="shared" si="8"/>
        <v>0</v>
      </c>
      <c r="Y44" s="44">
        <f t="shared" si="9"/>
        <v>0</v>
      </c>
      <c r="Z44" s="81">
        <f t="shared" si="10"/>
        <v>4812153800</v>
      </c>
      <c r="AA44" s="82">
        <f t="shared" si="11"/>
        <v>1198037264</v>
      </c>
      <c r="AB44" s="82">
        <f t="shared" si="12"/>
        <v>6010191064</v>
      </c>
      <c r="AC44" s="44">
        <f t="shared" si="13"/>
        <v>0.33916837977732184</v>
      </c>
      <c r="AD44" s="81">
        <f>SUM(AD9:AD14,AD16:AD20,AD22:AD27,AD29:AD35,AD37:AD42)</f>
        <v>2405167346</v>
      </c>
      <c r="AE44" s="82">
        <f>SUM(AE9:AE14,AE16:AE20,AE22:AE27,AE29:AE35,AE37:AE42)</f>
        <v>874150452</v>
      </c>
      <c r="AF44" s="82">
        <f t="shared" si="14"/>
        <v>3279317798</v>
      </c>
      <c r="AG44" s="44">
        <f t="shared" si="15"/>
        <v>0.35657907227572627</v>
      </c>
      <c r="AH44" s="44">
        <f t="shared" si="16"/>
        <v>-0.03963372719754932</v>
      </c>
      <c r="AI44" s="63">
        <f>SUM(AI9:AI14,AI16:AI20,AI22:AI27,AI29:AI35,AI37:AI42)</f>
        <v>16172656127</v>
      </c>
      <c r="AJ44" s="63">
        <f>SUM(AJ9:AJ14,AJ16:AJ20,AJ22:AJ27,AJ29:AJ35,AJ37:AJ42)</f>
        <v>18144869880</v>
      </c>
      <c r="AK44" s="63">
        <f>SUM(AK9:AK14,AK16:AK20,AK22:AK27,AK29:AK35,AK37:AK42)</f>
        <v>5766830718</v>
      </c>
      <c r="AL44" s="63"/>
    </row>
    <row r="45" spans="1:38" s="13" customFormat="1" ht="12.75">
      <c r="A45" s="64"/>
      <c r="B45" s="65"/>
      <c r="C45" s="66"/>
      <c r="D45" s="93"/>
      <c r="E45" s="93"/>
      <c r="F45" s="94"/>
      <c r="G45" s="95"/>
      <c r="H45" s="93"/>
      <c r="I45" s="96"/>
      <c r="J45" s="95"/>
      <c r="K45" s="97"/>
      <c r="L45" s="93"/>
      <c r="M45" s="70"/>
      <c r="N45" s="95"/>
      <c r="O45" s="97"/>
      <c r="P45" s="93"/>
      <c r="Q45" s="70"/>
      <c r="R45" s="95"/>
      <c r="S45" s="97"/>
      <c r="T45" s="93"/>
      <c r="U45" s="70"/>
      <c r="V45" s="95"/>
      <c r="W45" s="97"/>
      <c r="X45" s="93"/>
      <c r="Y45" s="70"/>
      <c r="Z45" s="95"/>
      <c r="AA45" s="97"/>
      <c r="AB45" s="93"/>
      <c r="AC45" s="70"/>
      <c r="AD45" s="95"/>
      <c r="AE45" s="93"/>
      <c r="AF45" s="93"/>
      <c r="AG45" s="70"/>
      <c r="AH45" s="70"/>
      <c r="AI45" s="12"/>
      <c r="AJ45" s="12"/>
      <c r="AK45" s="12"/>
      <c r="AL45" s="12"/>
    </row>
    <row r="46" spans="1:38" s="73" customFormat="1" ht="13.5">
      <c r="A46" s="75"/>
      <c r="B46" s="130" t="s">
        <v>657</v>
      </c>
      <c r="C46" s="75"/>
      <c r="D46" s="98"/>
      <c r="E46" s="98"/>
      <c r="F46" s="98"/>
      <c r="G46" s="98"/>
      <c r="H46" s="98"/>
      <c r="I46" s="98"/>
      <c r="J46" s="98"/>
      <c r="K46" s="98"/>
      <c r="L46" s="98"/>
      <c r="M46" s="75"/>
      <c r="N46" s="98"/>
      <c r="O46" s="98"/>
      <c r="P46" s="98"/>
      <c r="Q46" s="75"/>
      <c r="R46" s="98"/>
      <c r="S46" s="98"/>
      <c r="T46" s="98"/>
      <c r="U46" s="75"/>
      <c r="V46" s="98"/>
      <c r="W46" s="98"/>
      <c r="X46" s="98"/>
      <c r="Y46" s="75"/>
      <c r="Z46" s="98"/>
      <c r="AA46" s="98"/>
      <c r="AB46" s="98"/>
      <c r="AC46" s="75"/>
      <c r="AD46" s="98"/>
      <c r="AE46" s="98"/>
      <c r="AF46" s="98"/>
      <c r="AG46" s="75"/>
      <c r="AH46" s="75"/>
      <c r="AI46" s="75"/>
      <c r="AJ46" s="75"/>
      <c r="AK46" s="75"/>
      <c r="AL46" s="75"/>
    </row>
    <row r="47" spans="1:38" s="74" customFormat="1" ht="12.75">
      <c r="A47" s="76"/>
      <c r="B47" s="76"/>
      <c r="C47" s="76"/>
      <c r="D47" s="99"/>
      <c r="E47" s="99"/>
      <c r="F47" s="99"/>
      <c r="G47" s="99"/>
      <c r="H47" s="99"/>
      <c r="I47" s="99"/>
      <c r="J47" s="99"/>
      <c r="K47" s="99"/>
      <c r="L47" s="99"/>
      <c r="M47" s="76"/>
      <c r="N47" s="99"/>
      <c r="O47" s="99"/>
      <c r="P47" s="99"/>
      <c r="Q47" s="76"/>
      <c r="R47" s="99"/>
      <c r="S47" s="99"/>
      <c r="T47" s="99"/>
      <c r="U47" s="76"/>
      <c r="V47" s="99"/>
      <c r="W47" s="99"/>
      <c r="X47" s="99"/>
      <c r="Y47" s="76"/>
      <c r="Z47" s="99"/>
      <c r="AA47" s="99"/>
      <c r="AB47" s="99"/>
      <c r="AC47" s="76"/>
      <c r="AD47" s="99"/>
      <c r="AE47" s="99"/>
      <c r="AF47" s="99"/>
      <c r="AG47" s="76"/>
      <c r="AH47" s="76"/>
      <c r="AI47" s="76"/>
      <c r="AJ47" s="76"/>
      <c r="AK47" s="76"/>
      <c r="AL47" s="76"/>
    </row>
    <row r="48" spans="1:38" s="74" customFormat="1" ht="12.75">
      <c r="A48" s="76"/>
      <c r="B48" s="76"/>
      <c r="C48" s="76"/>
      <c r="D48" s="99"/>
      <c r="E48" s="99"/>
      <c r="F48" s="99"/>
      <c r="G48" s="99"/>
      <c r="H48" s="99"/>
      <c r="I48" s="99"/>
      <c r="J48" s="99"/>
      <c r="K48" s="99"/>
      <c r="L48" s="99"/>
      <c r="M48" s="76"/>
      <c r="N48" s="99"/>
      <c r="O48" s="99"/>
      <c r="P48" s="99"/>
      <c r="Q48" s="76"/>
      <c r="R48" s="99"/>
      <c r="S48" s="99"/>
      <c r="T48" s="99"/>
      <c r="U48" s="76"/>
      <c r="V48" s="99"/>
      <c r="W48" s="99"/>
      <c r="X48" s="99"/>
      <c r="Y48" s="76"/>
      <c r="Z48" s="99"/>
      <c r="AA48" s="99"/>
      <c r="AB48" s="99"/>
      <c r="AC48" s="76"/>
      <c r="AD48" s="99"/>
      <c r="AE48" s="99"/>
      <c r="AF48" s="99"/>
      <c r="AG48" s="76"/>
      <c r="AH48" s="76"/>
      <c r="AI48" s="76"/>
      <c r="AJ48" s="76"/>
      <c r="AK48" s="76"/>
      <c r="AL48" s="76"/>
    </row>
    <row r="49" spans="1:38" s="74" customFormat="1" ht="12.75">
      <c r="A49" s="76"/>
      <c r="B49" s="76"/>
      <c r="C49" s="76"/>
      <c r="D49" s="99"/>
      <c r="E49" s="99"/>
      <c r="F49" s="99"/>
      <c r="G49" s="99"/>
      <c r="H49" s="99"/>
      <c r="I49" s="99"/>
      <c r="J49" s="99"/>
      <c r="K49" s="99"/>
      <c r="L49" s="99"/>
      <c r="M49" s="76"/>
      <c r="N49" s="99"/>
      <c r="O49" s="99"/>
      <c r="P49" s="99"/>
      <c r="Q49" s="76"/>
      <c r="R49" s="99"/>
      <c r="S49" s="99"/>
      <c r="T49" s="99"/>
      <c r="U49" s="76"/>
      <c r="V49" s="99"/>
      <c r="W49" s="99"/>
      <c r="X49" s="99"/>
      <c r="Y49" s="76"/>
      <c r="Z49" s="99"/>
      <c r="AA49" s="99"/>
      <c r="AB49" s="99"/>
      <c r="AC49" s="76"/>
      <c r="AD49" s="99"/>
      <c r="AE49" s="99"/>
      <c r="AF49" s="99"/>
      <c r="AG49" s="76"/>
      <c r="AH49" s="76"/>
      <c r="AI49" s="76"/>
      <c r="AJ49" s="76"/>
      <c r="AK49" s="76"/>
      <c r="AL49" s="76"/>
    </row>
    <row r="50" spans="1:38" s="74" customFormat="1" ht="12.75">
      <c r="A50" s="76"/>
      <c r="B50" s="76"/>
      <c r="C50" s="76"/>
      <c r="D50" s="99"/>
      <c r="E50" s="99"/>
      <c r="F50" s="99"/>
      <c r="G50" s="99"/>
      <c r="H50" s="99"/>
      <c r="I50" s="99"/>
      <c r="J50" s="99"/>
      <c r="K50" s="99"/>
      <c r="L50" s="99"/>
      <c r="M50" s="76"/>
      <c r="N50" s="99"/>
      <c r="O50" s="99"/>
      <c r="P50" s="99"/>
      <c r="Q50" s="76"/>
      <c r="R50" s="99"/>
      <c r="S50" s="99"/>
      <c r="T50" s="99"/>
      <c r="U50" s="76"/>
      <c r="V50" s="99"/>
      <c r="W50" s="99"/>
      <c r="X50" s="99"/>
      <c r="Y50" s="76"/>
      <c r="Z50" s="99"/>
      <c r="AA50" s="99"/>
      <c r="AB50" s="99"/>
      <c r="AC50" s="76"/>
      <c r="AD50" s="99"/>
      <c r="AE50" s="99"/>
      <c r="AF50" s="99"/>
      <c r="AG50" s="76"/>
      <c r="AH50" s="76"/>
      <c r="AI50" s="76"/>
      <c r="AJ50" s="76"/>
      <c r="AK50" s="76"/>
      <c r="AL50" s="76"/>
    </row>
    <row r="51" spans="1:38" s="74" customFormat="1" ht="12.75">
      <c r="A51" s="76"/>
      <c r="B51" s="76"/>
      <c r="C51" s="76"/>
      <c r="D51" s="99"/>
      <c r="E51" s="99"/>
      <c r="F51" s="99"/>
      <c r="G51" s="99"/>
      <c r="H51" s="99"/>
      <c r="I51" s="99"/>
      <c r="J51" s="99"/>
      <c r="K51" s="99"/>
      <c r="L51" s="99"/>
      <c r="M51" s="76"/>
      <c r="N51" s="99"/>
      <c r="O51" s="99"/>
      <c r="P51" s="99"/>
      <c r="Q51" s="76"/>
      <c r="R51" s="99"/>
      <c r="S51" s="99"/>
      <c r="T51" s="99"/>
      <c r="U51" s="76"/>
      <c r="V51" s="99"/>
      <c r="W51" s="99"/>
      <c r="X51" s="99"/>
      <c r="Y51" s="76"/>
      <c r="Z51" s="99"/>
      <c r="AA51" s="99"/>
      <c r="AB51" s="99"/>
      <c r="AC51" s="76"/>
      <c r="AD51" s="99"/>
      <c r="AE51" s="99"/>
      <c r="AF51" s="99"/>
      <c r="AG51" s="76"/>
      <c r="AH51" s="76"/>
      <c r="AI51" s="76"/>
      <c r="AJ51" s="76"/>
      <c r="AK51" s="76"/>
      <c r="AL51" s="76"/>
    </row>
    <row r="52" spans="1:38" s="74" customFormat="1" ht="12.75">
      <c r="A52" s="76"/>
      <c r="B52" s="76"/>
      <c r="C52" s="76"/>
      <c r="D52" s="99"/>
      <c r="E52" s="99"/>
      <c r="F52" s="99"/>
      <c r="G52" s="99"/>
      <c r="H52" s="99"/>
      <c r="I52" s="99"/>
      <c r="J52" s="99"/>
      <c r="K52" s="99"/>
      <c r="L52" s="99"/>
      <c r="M52" s="76"/>
      <c r="N52" s="99"/>
      <c r="O52" s="99"/>
      <c r="P52" s="99"/>
      <c r="Q52" s="76"/>
      <c r="R52" s="99"/>
      <c r="S52" s="99"/>
      <c r="T52" s="99"/>
      <c r="U52" s="76"/>
      <c r="V52" s="99"/>
      <c r="W52" s="99"/>
      <c r="X52" s="99"/>
      <c r="Y52" s="76"/>
      <c r="Z52" s="99"/>
      <c r="AA52" s="99"/>
      <c r="AB52" s="99"/>
      <c r="AC52" s="76"/>
      <c r="AD52" s="99"/>
      <c r="AE52" s="99"/>
      <c r="AF52" s="99"/>
      <c r="AG52" s="76"/>
      <c r="AH52" s="76"/>
      <c r="AI52" s="76"/>
      <c r="AJ52" s="76"/>
      <c r="AK52" s="76"/>
      <c r="AL52" s="76"/>
    </row>
    <row r="53" spans="1:38" s="74" customFormat="1" ht="12.75">
      <c r="A53" s="76"/>
      <c r="B53" s="76"/>
      <c r="C53" s="76"/>
      <c r="D53" s="99"/>
      <c r="E53" s="99"/>
      <c r="F53" s="99"/>
      <c r="G53" s="99"/>
      <c r="H53" s="99"/>
      <c r="I53" s="99"/>
      <c r="J53" s="99"/>
      <c r="K53" s="99"/>
      <c r="L53" s="99"/>
      <c r="M53" s="76"/>
      <c r="N53" s="99"/>
      <c r="O53" s="99"/>
      <c r="P53" s="99"/>
      <c r="Q53" s="76"/>
      <c r="R53" s="99"/>
      <c r="S53" s="99"/>
      <c r="T53" s="99"/>
      <c r="U53" s="76"/>
      <c r="V53" s="99"/>
      <c r="W53" s="99"/>
      <c r="X53" s="99"/>
      <c r="Y53" s="76"/>
      <c r="Z53" s="99"/>
      <c r="AA53" s="99"/>
      <c r="AB53" s="99"/>
      <c r="AC53" s="76"/>
      <c r="AD53" s="99"/>
      <c r="AE53" s="99"/>
      <c r="AF53" s="99"/>
      <c r="AG53" s="76"/>
      <c r="AH53" s="76"/>
      <c r="AI53" s="76"/>
      <c r="AJ53" s="76"/>
      <c r="AK53" s="76"/>
      <c r="AL53" s="76"/>
    </row>
    <row r="54" spans="1:38" s="74" customFormat="1" ht="12.75">
      <c r="A54" s="76"/>
      <c r="B54" s="76"/>
      <c r="C54" s="76"/>
      <c r="D54" s="99"/>
      <c r="E54" s="99"/>
      <c r="F54" s="99"/>
      <c r="G54" s="99"/>
      <c r="H54" s="99"/>
      <c r="I54" s="99"/>
      <c r="J54" s="99"/>
      <c r="K54" s="99"/>
      <c r="L54" s="99"/>
      <c r="M54" s="76"/>
      <c r="N54" s="99"/>
      <c r="O54" s="99"/>
      <c r="P54" s="99"/>
      <c r="Q54" s="76"/>
      <c r="R54" s="99"/>
      <c r="S54" s="99"/>
      <c r="T54" s="99"/>
      <c r="U54" s="76"/>
      <c r="V54" s="99"/>
      <c r="W54" s="99"/>
      <c r="X54" s="99"/>
      <c r="Y54" s="76"/>
      <c r="Z54" s="99"/>
      <c r="AA54" s="99"/>
      <c r="AB54" s="99"/>
      <c r="AC54" s="76"/>
      <c r="AD54" s="99"/>
      <c r="AE54" s="99"/>
      <c r="AF54" s="99"/>
      <c r="AG54" s="76"/>
      <c r="AH54" s="76"/>
      <c r="AI54" s="76"/>
      <c r="AJ54" s="76"/>
      <c r="AK54" s="76"/>
      <c r="AL54" s="76"/>
    </row>
    <row r="55" spans="1:38" s="74" customFormat="1" ht="12.75">
      <c r="A55" s="76"/>
      <c r="B55" s="76"/>
      <c r="C55" s="76"/>
      <c r="D55" s="99"/>
      <c r="E55" s="99"/>
      <c r="F55" s="99"/>
      <c r="G55" s="99"/>
      <c r="H55" s="99"/>
      <c r="I55" s="99"/>
      <c r="J55" s="99"/>
      <c r="K55" s="99"/>
      <c r="L55" s="99"/>
      <c r="M55" s="76"/>
      <c r="N55" s="99"/>
      <c r="O55" s="99"/>
      <c r="P55" s="99"/>
      <c r="Q55" s="76"/>
      <c r="R55" s="99"/>
      <c r="S55" s="99"/>
      <c r="T55" s="99"/>
      <c r="U55" s="76"/>
      <c r="V55" s="99"/>
      <c r="W55" s="99"/>
      <c r="X55" s="99"/>
      <c r="Y55" s="76"/>
      <c r="Z55" s="99"/>
      <c r="AA55" s="99"/>
      <c r="AB55" s="99"/>
      <c r="AC55" s="76"/>
      <c r="AD55" s="99"/>
      <c r="AE55" s="99"/>
      <c r="AF55" s="99"/>
      <c r="AG55" s="76"/>
      <c r="AH55" s="76"/>
      <c r="AI55" s="76"/>
      <c r="AJ55" s="76"/>
      <c r="AK55" s="76"/>
      <c r="AL55" s="76"/>
    </row>
    <row r="56" spans="1:38" s="74" customFormat="1" ht="12.75">
      <c r="A56" s="76"/>
      <c r="B56" s="76"/>
      <c r="C56" s="76"/>
      <c r="D56" s="99"/>
      <c r="E56" s="99"/>
      <c r="F56" s="99"/>
      <c r="G56" s="99"/>
      <c r="H56" s="99"/>
      <c r="I56" s="99"/>
      <c r="J56" s="99"/>
      <c r="K56" s="99"/>
      <c r="L56" s="99"/>
      <c r="M56" s="76"/>
      <c r="N56" s="99"/>
      <c r="O56" s="99"/>
      <c r="P56" s="99"/>
      <c r="Q56" s="76"/>
      <c r="R56" s="99"/>
      <c r="S56" s="99"/>
      <c r="T56" s="99"/>
      <c r="U56" s="76"/>
      <c r="V56" s="99"/>
      <c r="W56" s="99"/>
      <c r="X56" s="99"/>
      <c r="Y56" s="76"/>
      <c r="Z56" s="99"/>
      <c r="AA56" s="99"/>
      <c r="AB56" s="99"/>
      <c r="AC56" s="76"/>
      <c r="AD56" s="99"/>
      <c r="AE56" s="99"/>
      <c r="AF56" s="99"/>
      <c r="AG56" s="76"/>
      <c r="AH56" s="76"/>
      <c r="AI56" s="76"/>
      <c r="AJ56" s="76"/>
      <c r="AK56" s="76"/>
      <c r="AL56" s="76"/>
    </row>
    <row r="57" spans="1:38" s="74" customFormat="1" ht="12.75">
      <c r="A57" s="76"/>
      <c r="B57" s="76"/>
      <c r="C57" s="76"/>
      <c r="D57" s="99"/>
      <c r="E57" s="99"/>
      <c r="F57" s="99"/>
      <c r="G57" s="99"/>
      <c r="H57" s="99"/>
      <c r="I57" s="99"/>
      <c r="J57" s="99"/>
      <c r="K57" s="99"/>
      <c r="L57" s="99"/>
      <c r="M57" s="76"/>
      <c r="N57" s="99"/>
      <c r="O57" s="99"/>
      <c r="P57" s="99"/>
      <c r="Q57" s="76"/>
      <c r="R57" s="99"/>
      <c r="S57" s="99"/>
      <c r="T57" s="99"/>
      <c r="U57" s="76"/>
      <c r="V57" s="99"/>
      <c r="W57" s="99"/>
      <c r="X57" s="99"/>
      <c r="Y57" s="76"/>
      <c r="Z57" s="99"/>
      <c r="AA57" s="99"/>
      <c r="AB57" s="99"/>
      <c r="AC57" s="76"/>
      <c r="AD57" s="99"/>
      <c r="AE57" s="99"/>
      <c r="AF57" s="99"/>
      <c r="AG57" s="76"/>
      <c r="AH57" s="76"/>
      <c r="AI57" s="76"/>
      <c r="AJ57" s="76"/>
      <c r="AK57" s="76"/>
      <c r="AL57" s="76"/>
    </row>
    <row r="58" spans="1:38" s="74" customFormat="1" ht="12.75">
      <c r="A58" s="76"/>
      <c r="B58" s="76"/>
      <c r="C58" s="76"/>
      <c r="D58" s="99"/>
      <c r="E58" s="99"/>
      <c r="F58" s="99"/>
      <c r="G58" s="99"/>
      <c r="H58" s="99"/>
      <c r="I58" s="99"/>
      <c r="J58" s="99"/>
      <c r="K58" s="99"/>
      <c r="L58" s="99"/>
      <c r="M58" s="76"/>
      <c r="N58" s="99"/>
      <c r="O58" s="99"/>
      <c r="P58" s="99"/>
      <c r="Q58" s="76"/>
      <c r="R58" s="99"/>
      <c r="S58" s="99"/>
      <c r="T58" s="99"/>
      <c r="U58" s="76"/>
      <c r="V58" s="99"/>
      <c r="W58" s="99"/>
      <c r="X58" s="99"/>
      <c r="Y58" s="76"/>
      <c r="Z58" s="99"/>
      <c r="AA58" s="99"/>
      <c r="AB58" s="99"/>
      <c r="AC58" s="76"/>
      <c r="AD58" s="99"/>
      <c r="AE58" s="99"/>
      <c r="AF58" s="99"/>
      <c r="AG58" s="76"/>
      <c r="AH58" s="76"/>
      <c r="AI58" s="76"/>
      <c r="AJ58" s="76"/>
      <c r="AK58" s="76"/>
      <c r="AL58" s="76"/>
    </row>
    <row r="59" spans="1:38" s="74" customFormat="1" ht="12.75">
      <c r="A59" s="76"/>
      <c r="B59" s="76"/>
      <c r="C59" s="76"/>
      <c r="D59" s="99"/>
      <c r="E59" s="99"/>
      <c r="F59" s="99"/>
      <c r="G59" s="99"/>
      <c r="H59" s="99"/>
      <c r="I59" s="99"/>
      <c r="J59" s="99"/>
      <c r="K59" s="99"/>
      <c r="L59" s="99"/>
      <c r="M59" s="76"/>
      <c r="N59" s="99"/>
      <c r="O59" s="99"/>
      <c r="P59" s="99"/>
      <c r="Q59" s="76"/>
      <c r="R59" s="99"/>
      <c r="S59" s="99"/>
      <c r="T59" s="99"/>
      <c r="U59" s="76"/>
      <c r="V59" s="99"/>
      <c r="W59" s="99"/>
      <c r="X59" s="99"/>
      <c r="Y59" s="76"/>
      <c r="Z59" s="99"/>
      <c r="AA59" s="99"/>
      <c r="AB59" s="99"/>
      <c r="AC59" s="76"/>
      <c r="AD59" s="99"/>
      <c r="AE59" s="99"/>
      <c r="AF59" s="99"/>
      <c r="AG59" s="76"/>
      <c r="AH59" s="76"/>
      <c r="AI59" s="76"/>
      <c r="AJ59" s="76"/>
      <c r="AK59" s="76"/>
      <c r="AL59" s="76"/>
    </row>
    <row r="60" spans="1:38" s="74" customFormat="1" ht="12.75">
      <c r="A60" s="76"/>
      <c r="B60" s="76"/>
      <c r="C60" s="76"/>
      <c r="D60" s="99"/>
      <c r="E60" s="99"/>
      <c r="F60" s="99"/>
      <c r="G60" s="99"/>
      <c r="H60" s="99"/>
      <c r="I60" s="99"/>
      <c r="J60" s="99"/>
      <c r="K60" s="99"/>
      <c r="L60" s="99"/>
      <c r="M60" s="76"/>
      <c r="N60" s="99"/>
      <c r="O60" s="99"/>
      <c r="P60" s="99"/>
      <c r="Q60" s="76"/>
      <c r="R60" s="99"/>
      <c r="S60" s="99"/>
      <c r="T60" s="99"/>
      <c r="U60" s="76"/>
      <c r="V60" s="99"/>
      <c r="W60" s="99"/>
      <c r="X60" s="99"/>
      <c r="Y60" s="76"/>
      <c r="Z60" s="99"/>
      <c r="AA60" s="99"/>
      <c r="AB60" s="99"/>
      <c r="AC60" s="76"/>
      <c r="AD60" s="99"/>
      <c r="AE60" s="99"/>
      <c r="AF60" s="99"/>
      <c r="AG60" s="76"/>
      <c r="AH60" s="76"/>
      <c r="AI60" s="76"/>
      <c r="AJ60" s="76"/>
      <c r="AK60" s="76"/>
      <c r="AL60" s="76"/>
    </row>
    <row r="61" spans="1:38" s="74" customFormat="1" ht="12.75">
      <c r="A61" s="76"/>
      <c r="B61" s="76"/>
      <c r="C61" s="76"/>
      <c r="D61" s="99"/>
      <c r="E61" s="99"/>
      <c r="F61" s="99"/>
      <c r="G61" s="99"/>
      <c r="H61" s="99"/>
      <c r="I61" s="99"/>
      <c r="J61" s="99"/>
      <c r="K61" s="99"/>
      <c r="L61" s="99"/>
      <c r="M61" s="76"/>
      <c r="N61" s="99"/>
      <c r="O61" s="99"/>
      <c r="P61" s="99"/>
      <c r="Q61" s="76"/>
      <c r="R61" s="99"/>
      <c r="S61" s="99"/>
      <c r="T61" s="99"/>
      <c r="U61" s="76"/>
      <c r="V61" s="99"/>
      <c r="W61" s="99"/>
      <c r="X61" s="99"/>
      <c r="Y61" s="76"/>
      <c r="Z61" s="99"/>
      <c r="AA61" s="99"/>
      <c r="AB61" s="99"/>
      <c r="AC61" s="76"/>
      <c r="AD61" s="99"/>
      <c r="AE61" s="99"/>
      <c r="AF61" s="99"/>
      <c r="AG61" s="76"/>
      <c r="AH61" s="76"/>
      <c r="AI61" s="76"/>
      <c r="AJ61" s="76"/>
      <c r="AK61" s="76"/>
      <c r="AL61" s="76"/>
    </row>
    <row r="62" spans="1:38" s="74" customFormat="1" ht="12.75">
      <c r="A62" s="76"/>
      <c r="B62" s="76"/>
      <c r="C62" s="76"/>
      <c r="D62" s="99"/>
      <c r="E62" s="99"/>
      <c r="F62" s="99"/>
      <c r="G62" s="99"/>
      <c r="H62" s="99"/>
      <c r="I62" s="99"/>
      <c r="J62" s="99"/>
      <c r="K62" s="99"/>
      <c r="L62" s="99"/>
      <c r="M62" s="76"/>
      <c r="N62" s="99"/>
      <c r="O62" s="99"/>
      <c r="P62" s="99"/>
      <c r="Q62" s="76"/>
      <c r="R62" s="99"/>
      <c r="S62" s="99"/>
      <c r="T62" s="99"/>
      <c r="U62" s="76"/>
      <c r="V62" s="99"/>
      <c r="W62" s="99"/>
      <c r="X62" s="99"/>
      <c r="Y62" s="76"/>
      <c r="Z62" s="99"/>
      <c r="AA62" s="99"/>
      <c r="AB62" s="99"/>
      <c r="AC62" s="76"/>
      <c r="AD62" s="99"/>
      <c r="AE62" s="99"/>
      <c r="AF62" s="99"/>
      <c r="AG62" s="76"/>
      <c r="AH62" s="76"/>
      <c r="AI62" s="76"/>
      <c r="AJ62" s="76"/>
      <c r="AK62" s="76"/>
      <c r="AL62" s="76"/>
    </row>
    <row r="63" spans="1:38" s="74" customFormat="1" ht="12.75">
      <c r="A63" s="76"/>
      <c r="B63" s="76"/>
      <c r="C63" s="76"/>
      <c r="D63" s="99"/>
      <c r="E63" s="99"/>
      <c r="F63" s="99"/>
      <c r="G63" s="99"/>
      <c r="H63" s="99"/>
      <c r="I63" s="99"/>
      <c r="J63" s="99"/>
      <c r="K63" s="99"/>
      <c r="L63" s="99"/>
      <c r="M63" s="76"/>
      <c r="N63" s="99"/>
      <c r="O63" s="99"/>
      <c r="P63" s="99"/>
      <c r="Q63" s="76"/>
      <c r="R63" s="99"/>
      <c r="S63" s="99"/>
      <c r="T63" s="99"/>
      <c r="U63" s="76"/>
      <c r="V63" s="99"/>
      <c r="W63" s="99"/>
      <c r="X63" s="99"/>
      <c r="Y63" s="76"/>
      <c r="Z63" s="99"/>
      <c r="AA63" s="99"/>
      <c r="AB63" s="99"/>
      <c r="AC63" s="76"/>
      <c r="AD63" s="99"/>
      <c r="AE63" s="99"/>
      <c r="AF63" s="99"/>
      <c r="AG63" s="76"/>
      <c r="AH63" s="76"/>
      <c r="AI63" s="76"/>
      <c r="AJ63" s="76"/>
      <c r="AK63" s="76"/>
      <c r="AL63" s="76"/>
    </row>
    <row r="64" spans="1:38" s="74" customFormat="1" ht="12.75">
      <c r="A64" s="76"/>
      <c r="B64" s="76"/>
      <c r="C64" s="76"/>
      <c r="D64" s="99"/>
      <c r="E64" s="99"/>
      <c r="F64" s="99"/>
      <c r="G64" s="99"/>
      <c r="H64" s="99"/>
      <c r="I64" s="99"/>
      <c r="J64" s="99"/>
      <c r="K64" s="99"/>
      <c r="L64" s="99"/>
      <c r="M64" s="76"/>
      <c r="N64" s="99"/>
      <c r="O64" s="99"/>
      <c r="P64" s="99"/>
      <c r="Q64" s="76"/>
      <c r="R64" s="99"/>
      <c r="S64" s="99"/>
      <c r="T64" s="99"/>
      <c r="U64" s="76"/>
      <c r="V64" s="99"/>
      <c r="W64" s="99"/>
      <c r="X64" s="99"/>
      <c r="Y64" s="76"/>
      <c r="Z64" s="99"/>
      <c r="AA64" s="99"/>
      <c r="AB64" s="99"/>
      <c r="AC64" s="76"/>
      <c r="AD64" s="99"/>
      <c r="AE64" s="99"/>
      <c r="AF64" s="99"/>
      <c r="AG64" s="76"/>
      <c r="AH64" s="76"/>
      <c r="AI64" s="76"/>
      <c r="AJ64" s="76"/>
      <c r="AK64" s="76"/>
      <c r="AL64" s="76"/>
    </row>
    <row r="65" spans="1:38" s="74" customFormat="1" ht="12.75">
      <c r="A65" s="76"/>
      <c r="B65" s="76"/>
      <c r="C65" s="76"/>
      <c r="D65" s="99"/>
      <c r="E65" s="99"/>
      <c r="F65" s="99"/>
      <c r="G65" s="99"/>
      <c r="H65" s="99"/>
      <c r="I65" s="99"/>
      <c r="J65" s="99"/>
      <c r="K65" s="99"/>
      <c r="L65" s="99"/>
      <c r="M65" s="76"/>
      <c r="N65" s="99"/>
      <c r="O65" s="99"/>
      <c r="P65" s="99"/>
      <c r="Q65" s="76"/>
      <c r="R65" s="99"/>
      <c r="S65" s="99"/>
      <c r="T65" s="99"/>
      <c r="U65" s="76"/>
      <c r="V65" s="99"/>
      <c r="W65" s="99"/>
      <c r="X65" s="99"/>
      <c r="Y65" s="76"/>
      <c r="Z65" s="99"/>
      <c r="AA65" s="99"/>
      <c r="AB65" s="99"/>
      <c r="AC65" s="76"/>
      <c r="AD65" s="99"/>
      <c r="AE65" s="99"/>
      <c r="AF65" s="99"/>
      <c r="AG65" s="76"/>
      <c r="AH65" s="76"/>
      <c r="AI65" s="76"/>
      <c r="AJ65" s="76"/>
      <c r="AK65" s="76"/>
      <c r="AL65" s="76"/>
    </row>
    <row r="66" spans="1:38" s="74" customFormat="1" ht="12.75">
      <c r="A66" s="76"/>
      <c r="B66" s="76"/>
      <c r="C66" s="76"/>
      <c r="D66" s="99"/>
      <c r="E66" s="99"/>
      <c r="F66" s="99"/>
      <c r="G66" s="99"/>
      <c r="H66" s="99"/>
      <c r="I66" s="99"/>
      <c r="J66" s="99"/>
      <c r="K66" s="99"/>
      <c r="L66" s="99"/>
      <c r="M66" s="76"/>
      <c r="N66" s="99"/>
      <c r="O66" s="99"/>
      <c r="P66" s="99"/>
      <c r="Q66" s="76"/>
      <c r="R66" s="99"/>
      <c r="S66" s="99"/>
      <c r="T66" s="99"/>
      <c r="U66" s="76"/>
      <c r="V66" s="99"/>
      <c r="W66" s="99"/>
      <c r="X66" s="99"/>
      <c r="Y66" s="76"/>
      <c r="Z66" s="99"/>
      <c r="AA66" s="99"/>
      <c r="AB66" s="99"/>
      <c r="AC66" s="76"/>
      <c r="AD66" s="99"/>
      <c r="AE66" s="99"/>
      <c r="AF66" s="99"/>
      <c r="AG66" s="76"/>
      <c r="AH66" s="76"/>
      <c r="AI66" s="76"/>
      <c r="AJ66" s="76"/>
      <c r="AK66" s="76"/>
      <c r="AL66" s="76"/>
    </row>
    <row r="67" spans="1:38" s="74" customFormat="1" ht="12.75">
      <c r="A67" s="76"/>
      <c r="B67" s="76"/>
      <c r="C67" s="76"/>
      <c r="D67" s="99"/>
      <c r="E67" s="99"/>
      <c r="F67" s="99"/>
      <c r="G67" s="99"/>
      <c r="H67" s="99"/>
      <c r="I67" s="99"/>
      <c r="J67" s="99"/>
      <c r="K67" s="99"/>
      <c r="L67" s="99"/>
      <c r="M67" s="76"/>
      <c r="N67" s="99"/>
      <c r="O67" s="99"/>
      <c r="P67" s="99"/>
      <c r="Q67" s="76"/>
      <c r="R67" s="99"/>
      <c r="S67" s="99"/>
      <c r="T67" s="99"/>
      <c r="U67" s="76"/>
      <c r="V67" s="99"/>
      <c r="W67" s="99"/>
      <c r="X67" s="99"/>
      <c r="Y67" s="76"/>
      <c r="Z67" s="99"/>
      <c r="AA67" s="99"/>
      <c r="AB67" s="99"/>
      <c r="AC67" s="76"/>
      <c r="AD67" s="99"/>
      <c r="AE67" s="99"/>
      <c r="AF67" s="99"/>
      <c r="AG67" s="76"/>
      <c r="AH67" s="76"/>
      <c r="AI67" s="76"/>
      <c r="AJ67" s="76"/>
      <c r="AK67" s="76"/>
      <c r="AL67" s="76"/>
    </row>
    <row r="68" spans="1:38" s="74" customFormat="1" ht="12.75">
      <c r="A68" s="76"/>
      <c r="B68" s="76"/>
      <c r="C68" s="76"/>
      <c r="D68" s="99"/>
      <c r="E68" s="99"/>
      <c r="F68" s="99"/>
      <c r="G68" s="99"/>
      <c r="H68" s="99"/>
      <c r="I68" s="99"/>
      <c r="J68" s="99"/>
      <c r="K68" s="99"/>
      <c r="L68" s="99"/>
      <c r="M68" s="76"/>
      <c r="N68" s="99"/>
      <c r="O68" s="99"/>
      <c r="P68" s="99"/>
      <c r="Q68" s="76"/>
      <c r="R68" s="99"/>
      <c r="S68" s="99"/>
      <c r="T68" s="99"/>
      <c r="U68" s="76"/>
      <c r="V68" s="99"/>
      <c r="W68" s="99"/>
      <c r="X68" s="99"/>
      <c r="Y68" s="76"/>
      <c r="Z68" s="99"/>
      <c r="AA68" s="99"/>
      <c r="AB68" s="99"/>
      <c r="AC68" s="76"/>
      <c r="AD68" s="99"/>
      <c r="AE68" s="99"/>
      <c r="AF68" s="99"/>
      <c r="AG68" s="76"/>
      <c r="AH68" s="76"/>
      <c r="AI68" s="76"/>
      <c r="AJ68" s="76"/>
      <c r="AK68" s="76"/>
      <c r="AL68" s="76"/>
    </row>
    <row r="69" spans="1:38" s="74" customFormat="1" ht="12.75">
      <c r="A69" s="76"/>
      <c r="B69" s="76"/>
      <c r="C69" s="76"/>
      <c r="D69" s="99"/>
      <c r="E69" s="99"/>
      <c r="F69" s="99"/>
      <c r="G69" s="99"/>
      <c r="H69" s="99"/>
      <c r="I69" s="99"/>
      <c r="J69" s="99"/>
      <c r="K69" s="99"/>
      <c r="L69" s="99"/>
      <c r="M69" s="76"/>
      <c r="N69" s="99"/>
      <c r="O69" s="99"/>
      <c r="P69" s="99"/>
      <c r="Q69" s="76"/>
      <c r="R69" s="99"/>
      <c r="S69" s="99"/>
      <c r="T69" s="99"/>
      <c r="U69" s="76"/>
      <c r="V69" s="99"/>
      <c r="W69" s="99"/>
      <c r="X69" s="99"/>
      <c r="Y69" s="76"/>
      <c r="Z69" s="99"/>
      <c r="AA69" s="99"/>
      <c r="AB69" s="99"/>
      <c r="AC69" s="76"/>
      <c r="AD69" s="99"/>
      <c r="AE69" s="99"/>
      <c r="AF69" s="99"/>
      <c r="AG69" s="76"/>
      <c r="AH69" s="76"/>
      <c r="AI69" s="76"/>
      <c r="AJ69" s="76"/>
      <c r="AK69" s="76"/>
      <c r="AL69" s="76"/>
    </row>
    <row r="70" spans="1:38" s="74" customFormat="1" ht="12.75">
      <c r="A70" s="76"/>
      <c r="B70" s="76"/>
      <c r="C70" s="76"/>
      <c r="D70" s="99"/>
      <c r="E70" s="99"/>
      <c r="F70" s="99"/>
      <c r="G70" s="99"/>
      <c r="H70" s="99"/>
      <c r="I70" s="99"/>
      <c r="J70" s="99"/>
      <c r="K70" s="99"/>
      <c r="L70" s="99"/>
      <c r="M70" s="76"/>
      <c r="N70" s="99"/>
      <c r="O70" s="99"/>
      <c r="P70" s="99"/>
      <c r="Q70" s="76"/>
      <c r="R70" s="99"/>
      <c r="S70" s="99"/>
      <c r="T70" s="99"/>
      <c r="U70" s="76"/>
      <c r="V70" s="99"/>
      <c r="W70" s="99"/>
      <c r="X70" s="99"/>
      <c r="Y70" s="76"/>
      <c r="Z70" s="99"/>
      <c r="AA70" s="99"/>
      <c r="AB70" s="99"/>
      <c r="AC70" s="76"/>
      <c r="AD70" s="99"/>
      <c r="AE70" s="99"/>
      <c r="AF70" s="99"/>
      <c r="AG70" s="76"/>
      <c r="AH70" s="76"/>
      <c r="AI70" s="76"/>
      <c r="AJ70" s="76"/>
      <c r="AK70" s="76"/>
      <c r="AL70" s="76"/>
    </row>
    <row r="71" spans="1:38" s="74" customFormat="1" ht="12.75">
      <c r="A71" s="76"/>
      <c r="B71" s="76"/>
      <c r="C71" s="76"/>
      <c r="D71" s="99"/>
      <c r="E71" s="99"/>
      <c r="F71" s="99"/>
      <c r="G71" s="99"/>
      <c r="H71" s="99"/>
      <c r="I71" s="99"/>
      <c r="J71" s="99"/>
      <c r="K71" s="99"/>
      <c r="L71" s="99"/>
      <c r="M71" s="76"/>
      <c r="N71" s="99"/>
      <c r="O71" s="99"/>
      <c r="P71" s="99"/>
      <c r="Q71" s="76"/>
      <c r="R71" s="99"/>
      <c r="S71" s="99"/>
      <c r="T71" s="99"/>
      <c r="U71" s="76"/>
      <c r="V71" s="99"/>
      <c r="W71" s="99"/>
      <c r="X71" s="99"/>
      <c r="Y71" s="76"/>
      <c r="Z71" s="99"/>
      <c r="AA71" s="99"/>
      <c r="AB71" s="99"/>
      <c r="AC71" s="76"/>
      <c r="AD71" s="99"/>
      <c r="AE71" s="99"/>
      <c r="AF71" s="99"/>
      <c r="AG71" s="76"/>
      <c r="AH71" s="76"/>
      <c r="AI71" s="76"/>
      <c r="AJ71" s="76"/>
      <c r="AK71" s="76"/>
      <c r="AL71" s="76"/>
    </row>
    <row r="72" spans="1:38" s="74" customFormat="1" ht="12.75">
      <c r="A72" s="76"/>
      <c r="B72" s="76"/>
      <c r="C72" s="76"/>
      <c r="D72" s="99"/>
      <c r="E72" s="99"/>
      <c r="F72" s="99"/>
      <c r="G72" s="99"/>
      <c r="H72" s="99"/>
      <c r="I72" s="99"/>
      <c r="J72" s="99"/>
      <c r="K72" s="99"/>
      <c r="L72" s="99"/>
      <c r="M72" s="76"/>
      <c r="N72" s="99"/>
      <c r="O72" s="99"/>
      <c r="P72" s="99"/>
      <c r="Q72" s="76"/>
      <c r="R72" s="99"/>
      <c r="S72" s="99"/>
      <c r="T72" s="99"/>
      <c r="U72" s="76"/>
      <c r="V72" s="99"/>
      <c r="W72" s="99"/>
      <c r="X72" s="99"/>
      <c r="Y72" s="76"/>
      <c r="Z72" s="99"/>
      <c r="AA72" s="99"/>
      <c r="AB72" s="99"/>
      <c r="AC72" s="76"/>
      <c r="AD72" s="99"/>
      <c r="AE72" s="99"/>
      <c r="AF72" s="99"/>
      <c r="AG72" s="76"/>
      <c r="AH72" s="76"/>
      <c r="AI72" s="76"/>
      <c r="AJ72" s="76"/>
      <c r="AK72" s="76"/>
      <c r="AL72" s="76"/>
    </row>
    <row r="73" spans="1:38" s="74" customFormat="1" ht="12.75">
      <c r="A73" s="76"/>
      <c r="B73" s="76"/>
      <c r="C73" s="76"/>
      <c r="D73" s="99"/>
      <c r="E73" s="99"/>
      <c r="F73" s="99"/>
      <c r="G73" s="99"/>
      <c r="H73" s="99"/>
      <c r="I73" s="99"/>
      <c r="J73" s="99"/>
      <c r="K73" s="99"/>
      <c r="L73" s="99"/>
      <c r="M73" s="76"/>
      <c r="N73" s="99"/>
      <c r="O73" s="99"/>
      <c r="P73" s="99"/>
      <c r="Q73" s="76"/>
      <c r="R73" s="99"/>
      <c r="S73" s="99"/>
      <c r="T73" s="99"/>
      <c r="U73" s="76"/>
      <c r="V73" s="99"/>
      <c r="W73" s="99"/>
      <c r="X73" s="99"/>
      <c r="Y73" s="76"/>
      <c r="Z73" s="99"/>
      <c r="AA73" s="99"/>
      <c r="AB73" s="99"/>
      <c r="AC73" s="76"/>
      <c r="AD73" s="99"/>
      <c r="AE73" s="99"/>
      <c r="AF73" s="99"/>
      <c r="AG73" s="76"/>
      <c r="AH73" s="76"/>
      <c r="AI73" s="76"/>
      <c r="AJ73" s="76"/>
      <c r="AK73" s="76"/>
      <c r="AL73" s="76"/>
    </row>
    <row r="74" spans="1:38" s="74" customFormat="1" ht="12.75">
      <c r="A74" s="76"/>
      <c r="B74" s="76"/>
      <c r="C74" s="76"/>
      <c r="D74" s="99"/>
      <c r="E74" s="99"/>
      <c r="F74" s="99"/>
      <c r="G74" s="99"/>
      <c r="H74" s="99"/>
      <c r="I74" s="99"/>
      <c r="J74" s="99"/>
      <c r="K74" s="99"/>
      <c r="L74" s="99"/>
      <c r="M74" s="76"/>
      <c r="N74" s="99"/>
      <c r="O74" s="99"/>
      <c r="P74" s="99"/>
      <c r="Q74" s="76"/>
      <c r="R74" s="99"/>
      <c r="S74" s="99"/>
      <c r="T74" s="99"/>
      <c r="U74" s="76"/>
      <c r="V74" s="99"/>
      <c r="W74" s="99"/>
      <c r="X74" s="99"/>
      <c r="Y74" s="76"/>
      <c r="Z74" s="99"/>
      <c r="AA74" s="99"/>
      <c r="AB74" s="99"/>
      <c r="AC74" s="76"/>
      <c r="AD74" s="99"/>
      <c r="AE74" s="99"/>
      <c r="AF74" s="99"/>
      <c r="AG74" s="76"/>
      <c r="AH74" s="76"/>
      <c r="AI74" s="76"/>
      <c r="AJ74" s="76"/>
      <c r="AK74" s="76"/>
      <c r="AL74" s="76"/>
    </row>
    <row r="75" spans="1:38" s="74" customFormat="1" ht="12.75">
      <c r="A75" s="76"/>
      <c r="B75" s="76"/>
      <c r="C75" s="76"/>
      <c r="D75" s="99"/>
      <c r="E75" s="99"/>
      <c r="F75" s="99"/>
      <c r="G75" s="99"/>
      <c r="H75" s="99"/>
      <c r="I75" s="99"/>
      <c r="J75" s="99"/>
      <c r="K75" s="99"/>
      <c r="L75" s="99"/>
      <c r="M75" s="76"/>
      <c r="N75" s="99"/>
      <c r="O75" s="99"/>
      <c r="P75" s="99"/>
      <c r="Q75" s="76"/>
      <c r="R75" s="99"/>
      <c r="S75" s="99"/>
      <c r="T75" s="99"/>
      <c r="U75" s="76"/>
      <c r="V75" s="99"/>
      <c r="W75" s="99"/>
      <c r="X75" s="99"/>
      <c r="Y75" s="76"/>
      <c r="Z75" s="99"/>
      <c r="AA75" s="99"/>
      <c r="AB75" s="99"/>
      <c r="AC75" s="76"/>
      <c r="AD75" s="99"/>
      <c r="AE75" s="99"/>
      <c r="AF75" s="99"/>
      <c r="AG75" s="76"/>
      <c r="AH75" s="76"/>
      <c r="AI75" s="76"/>
      <c r="AJ75" s="76"/>
      <c r="AK75" s="76"/>
      <c r="AL75" s="76"/>
    </row>
    <row r="76" spans="1:38" s="74" customFormat="1" ht="12.75">
      <c r="A76" s="76"/>
      <c r="B76" s="76"/>
      <c r="C76" s="76"/>
      <c r="D76" s="99"/>
      <c r="E76" s="99"/>
      <c r="F76" s="99"/>
      <c r="G76" s="99"/>
      <c r="H76" s="99"/>
      <c r="I76" s="99"/>
      <c r="J76" s="99"/>
      <c r="K76" s="99"/>
      <c r="L76" s="99"/>
      <c r="M76" s="76"/>
      <c r="N76" s="99"/>
      <c r="O76" s="99"/>
      <c r="P76" s="99"/>
      <c r="Q76" s="76"/>
      <c r="R76" s="99"/>
      <c r="S76" s="99"/>
      <c r="T76" s="99"/>
      <c r="U76" s="76"/>
      <c r="V76" s="99"/>
      <c r="W76" s="99"/>
      <c r="X76" s="99"/>
      <c r="Y76" s="76"/>
      <c r="Z76" s="99"/>
      <c r="AA76" s="99"/>
      <c r="AB76" s="99"/>
      <c r="AC76" s="76"/>
      <c r="AD76" s="99"/>
      <c r="AE76" s="99"/>
      <c r="AF76" s="99"/>
      <c r="AG76" s="76"/>
      <c r="AH76" s="76"/>
      <c r="AI76" s="76"/>
      <c r="AJ76" s="76"/>
      <c r="AK76" s="76"/>
      <c r="AL76" s="76"/>
    </row>
    <row r="77" spans="1:38" s="74" customFormat="1" ht="12.75">
      <c r="A77" s="76"/>
      <c r="B77" s="76"/>
      <c r="C77" s="76"/>
      <c r="D77" s="99"/>
      <c r="E77" s="99"/>
      <c r="F77" s="99"/>
      <c r="G77" s="99"/>
      <c r="H77" s="99"/>
      <c r="I77" s="99"/>
      <c r="J77" s="99"/>
      <c r="K77" s="99"/>
      <c r="L77" s="99"/>
      <c r="M77" s="76"/>
      <c r="N77" s="99"/>
      <c r="O77" s="99"/>
      <c r="P77" s="99"/>
      <c r="Q77" s="76"/>
      <c r="R77" s="99"/>
      <c r="S77" s="99"/>
      <c r="T77" s="99"/>
      <c r="U77" s="76"/>
      <c r="V77" s="99"/>
      <c r="W77" s="99"/>
      <c r="X77" s="99"/>
      <c r="Y77" s="76"/>
      <c r="Z77" s="99"/>
      <c r="AA77" s="99"/>
      <c r="AB77" s="99"/>
      <c r="AC77" s="76"/>
      <c r="AD77" s="99"/>
      <c r="AE77" s="99"/>
      <c r="AF77" s="99"/>
      <c r="AG77" s="76"/>
      <c r="AH77" s="76"/>
      <c r="AI77" s="76"/>
      <c r="AJ77" s="76"/>
      <c r="AK77" s="76"/>
      <c r="AL77" s="76"/>
    </row>
    <row r="78" spans="1:38" s="74" customFormat="1" ht="12.75">
      <c r="A78" s="76"/>
      <c r="B78" s="76"/>
      <c r="C78" s="76"/>
      <c r="D78" s="99"/>
      <c r="E78" s="99"/>
      <c r="F78" s="99"/>
      <c r="G78" s="99"/>
      <c r="H78" s="99"/>
      <c r="I78" s="99"/>
      <c r="J78" s="99"/>
      <c r="K78" s="99"/>
      <c r="L78" s="99"/>
      <c r="M78" s="76"/>
      <c r="N78" s="99"/>
      <c r="O78" s="99"/>
      <c r="P78" s="99"/>
      <c r="Q78" s="76"/>
      <c r="R78" s="99"/>
      <c r="S78" s="99"/>
      <c r="T78" s="99"/>
      <c r="U78" s="76"/>
      <c r="V78" s="99"/>
      <c r="W78" s="99"/>
      <c r="X78" s="99"/>
      <c r="Y78" s="76"/>
      <c r="Z78" s="99"/>
      <c r="AA78" s="99"/>
      <c r="AB78" s="99"/>
      <c r="AC78" s="76"/>
      <c r="AD78" s="99"/>
      <c r="AE78" s="99"/>
      <c r="AF78" s="99"/>
      <c r="AG78" s="76"/>
      <c r="AH78" s="76"/>
      <c r="AI78" s="76"/>
      <c r="AJ78" s="76"/>
      <c r="AK78" s="76"/>
      <c r="AL78" s="76"/>
    </row>
    <row r="79" spans="1:38" s="74" customFormat="1" ht="12.75">
      <c r="A79" s="76"/>
      <c r="B79" s="76"/>
      <c r="C79" s="76"/>
      <c r="D79" s="99"/>
      <c r="E79" s="99"/>
      <c r="F79" s="99"/>
      <c r="G79" s="99"/>
      <c r="H79" s="99"/>
      <c r="I79" s="99"/>
      <c r="J79" s="99"/>
      <c r="K79" s="99"/>
      <c r="L79" s="99"/>
      <c r="M79" s="76"/>
      <c r="N79" s="99"/>
      <c r="O79" s="99"/>
      <c r="P79" s="99"/>
      <c r="Q79" s="76"/>
      <c r="R79" s="99"/>
      <c r="S79" s="99"/>
      <c r="T79" s="99"/>
      <c r="U79" s="76"/>
      <c r="V79" s="99"/>
      <c r="W79" s="99"/>
      <c r="X79" s="99"/>
      <c r="Y79" s="76"/>
      <c r="Z79" s="99"/>
      <c r="AA79" s="99"/>
      <c r="AB79" s="99"/>
      <c r="AC79" s="76"/>
      <c r="AD79" s="99"/>
      <c r="AE79" s="99"/>
      <c r="AF79" s="99"/>
      <c r="AG79" s="76"/>
      <c r="AH79" s="76"/>
      <c r="AI79" s="76"/>
      <c r="AJ79" s="76"/>
      <c r="AK79" s="76"/>
      <c r="AL79" s="76"/>
    </row>
    <row r="80" spans="1:38" s="74" customFormat="1" ht="12.75">
      <c r="A80" s="76"/>
      <c r="B80" s="76"/>
      <c r="C80" s="76"/>
      <c r="D80" s="99"/>
      <c r="E80" s="99"/>
      <c r="F80" s="99"/>
      <c r="G80" s="99"/>
      <c r="H80" s="99"/>
      <c r="I80" s="99"/>
      <c r="J80" s="99"/>
      <c r="K80" s="99"/>
      <c r="L80" s="99"/>
      <c r="M80" s="76"/>
      <c r="N80" s="99"/>
      <c r="O80" s="99"/>
      <c r="P80" s="99"/>
      <c r="Q80" s="76"/>
      <c r="R80" s="99"/>
      <c r="S80" s="99"/>
      <c r="T80" s="99"/>
      <c r="U80" s="76"/>
      <c r="V80" s="99"/>
      <c r="W80" s="99"/>
      <c r="X80" s="99"/>
      <c r="Y80" s="76"/>
      <c r="Z80" s="99"/>
      <c r="AA80" s="99"/>
      <c r="AB80" s="99"/>
      <c r="AC80" s="76"/>
      <c r="AD80" s="99"/>
      <c r="AE80" s="99"/>
      <c r="AF80" s="99"/>
      <c r="AG80" s="76"/>
      <c r="AH80" s="76"/>
      <c r="AI80" s="76"/>
      <c r="AJ80" s="76"/>
      <c r="AK80" s="76"/>
      <c r="AL80" s="76"/>
    </row>
    <row r="81" spans="1:38" s="74" customFormat="1" ht="12.75">
      <c r="A81" s="76"/>
      <c r="B81" s="76"/>
      <c r="C81" s="76"/>
      <c r="D81" s="99"/>
      <c r="E81" s="99"/>
      <c r="F81" s="99"/>
      <c r="G81" s="99"/>
      <c r="H81" s="99"/>
      <c r="I81" s="99"/>
      <c r="J81" s="99"/>
      <c r="K81" s="99"/>
      <c r="L81" s="99"/>
      <c r="M81" s="76"/>
      <c r="N81" s="99"/>
      <c r="O81" s="99"/>
      <c r="P81" s="99"/>
      <c r="Q81" s="76"/>
      <c r="R81" s="99"/>
      <c r="S81" s="99"/>
      <c r="T81" s="99"/>
      <c r="U81" s="76"/>
      <c r="V81" s="99"/>
      <c r="W81" s="99"/>
      <c r="X81" s="99"/>
      <c r="Y81" s="76"/>
      <c r="Z81" s="99"/>
      <c r="AA81" s="99"/>
      <c r="AB81" s="99"/>
      <c r="AC81" s="76"/>
      <c r="AD81" s="99"/>
      <c r="AE81" s="99"/>
      <c r="AF81" s="99"/>
      <c r="AG81" s="76"/>
      <c r="AH81" s="76"/>
      <c r="AI81" s="76"/>
      <c r="AJ81" s="76"/>
      <c r="AK81" s="76"/>
      <c r="AL81" s="76"/>
    </row>
    <row r="82" spans="1:38" s="74" customFormat="1" ht="12.7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</row>
    <row r="83" spans="1:38" s="74" customFormat="1" ht="12.7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</row>
    <row r="84" spans="1:38" s="74" customFormat="1" ht="12.7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</row>
    <row r="85" s="74" customFormat="1" ht="12.75"/>
    <row r="86" s="74" customFormat="1" ht="12.75"/>
    <row r="87" s="74" customFormat="1" ht="12.75"/>
    <row r="88" s="74" customFormat="1" ht="12.75"/>
    <row r="89" s="74" customFormat="1" ht="12.75"/>
    <row r="90" s="74" customFormat="1" ht="12.75"/>
    <row r="91" s="74" customFormat="1" ht="12.75"/>
    <row r="92" s="74" customFormat="1" ht="12.75"/>
    <row r="93" s="74" customFormat="1" ht="12.75"/>
    <row r="94" s="74" customFormat="1" ht="12.75"/>
    <row r="95" s="74" customFormat="1" ht="12.75"/>
    <row r="96" s="74" customFormat="1" ht="12.75"/>
    <row r="97" s="74" customFormat="1" ht="12.75"/>
    <row r="98" s="74" customFormat="1" ht="12.75"/>
    <row r="99" s="74" customFormat="1" ht="12.75"/>
    <row r="100" s="74" customFormat="1" ht="12.75"/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656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5"/>
      <c r="B3" s="128" t="s">
        <v>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0" t="s">
        <v>1</v>
      </c>
      <c r="E4" s="120"/>
      <c r="F4" s="120"/>
      <c r="G4" s="120" t="s">
        <v>2</v>
      </c>
      <c r="H4" s="120"/>
      <c r="I4" s="120"/>
      <c r="J4" s="121" t="s">
        <v>3</v>
      </c>
      <c r="K4" s="122"/>
      <c r="L4" s="122"/>
      <c r="M4" s="123"/>
      <c r="N4" s="121" t="s">
        <v>4</v>
      </c>
      <c r="O4" s="124"/>
      <c r="P4" s="124"/>
      <c r="Q4" s="125"/>
      <c r="R4" s="121" t="s">
        <v>5</v>
      </c>
      <c r="S4" s="124"/>
      <c r="T4" s="124"/>
      <c r="U4" s="125"/>
      <c r="V4" s="121" t="s">
        <v>6</v>
      </c>
      <c r="W4" s="126"/>
      <c r="X4" s="126"/>
      <c r="Y4" s="127"/>
      <c r="Z4" s="121" t="s">
        <v>7</v>
      </c>
      <c r="AA4" s="122"/>
      <c r="AB4" s="122"/>
      <c r="AC4" s="123"/>
      <c r="AD4" s="121" t="s">
        <v>8</v>
      </c>
      <c r="AE4" s="122"/>
      <c r="AF4" s="122"/>
      <c r="AG4" s="123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9" t="s">
        <v>31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97</v>
      </c>
      <c r="B9" s="60" t="s">
        <v>447</v>
      </c>
      <c r="C9" s="39" t="s">
        <v>448</v>
      </c>
      <c r="D9" s="77">
        <v>379928234</v>
      </c>
      <c r="E9" s="78">
        <v>102736650</v>
      </c>
      <c r="F9" s="79">
        <f>$D9+$E9</f>
        <v>482664884</v>
      </c>
      <c r="G9" s="77">
        <v>379928234</v>
      </c>
      <c r="H9" s="78">
        <v>102736650</v>
      </c>
      <c r="I9" s="80">
        <f>$G9+$H9</f>
        <v>482664884</v>
      </c>
      <c r="J9" s="77">
        <v>36570393</v>
      </c>
      <c r="K9" s="78">
        <v>36548832</v>
      </c>
      <c r="L9" s="78">
        <f>$J9+$K9</f>
        <v>73119225</v>
      </c>
      <c r="M9" s="40">
        <f>IF($F9=0,0,$L9/$F9)</f>
        <v>0.15149066655530713</v>
      </c>
      <c r="N9" s="105">
        <v>23285121</v>
      </c>
      <c r="O9" s="106">
        <v>22631508</v>
      </c>
      <c r="P9" s="107">
        <f>$N9+$O9</f>
        <v>45916629</v>
      </c>
      <c r="Q9" s="40">
        <f>IF($F9=0,0,$P9/$F9)</f>
        <v>0.09513148878674174</v>
      </c>
      <c r="R9" s="105">
        <v>0</v>
      </c>
      <c r="S9" s="107">
        <v>0</v>
      </c>
      <c r="T9" s="107">
        <f>$R9+$S9</f>
        <v>0</v>
      </c>
      <c r="U9" s="40">
        <f>IF($I9=0,0,$T9/$I9)</f>
        <v>0</v>
      </c>
      <c r="V9" s="105">
        <v>0</v>
      </c>
      <c r="W9" s="107">
        <v>0</v>
      </c>
      <c r="X9" s="107">
        <f>$V9+$W9</f>
        <v>0</v>
      </c>
      <c r="Y9" s="40">
        <f>IF($I9=0,0,$X9/$I9)</f>
        <v>0</v>
      </c>
      <c r="Z9" s="77">
        <f>$J9+$N9</f>
        <v>59855514</v>
      </c>
      <c r="AA9" s="78">
        <f>$K9+$O9</f>
        <v>59180340</v>
      </c>
      <c r="AB9" s="78">
        <f>$Z9+$AA9</f>
        <v>119035854</v>
      </c>
      <c r="AC9" s="40">
        <f>IF($F9=0,0,$AB9/$F9)</f>
        <v>0.24662215534204887</v>
      </c>
      <c r="AD9" s="77">
        <v>66994253</v>
      </c>
      <c r="AE9" s="78">
        <v>26408669</v>
      </c>
      <c r="AF9" s="78">
        <f>$AD9+$AE9</f>
        <v>93402922</v>
      </c>
      <c r="AG9" s="40">
        <f>IF($AI9=0,0,$AK9/$AI9)</f>
        <v>0.41498653051814016</v>
      </c>
      <c r="AH9" s="40">
        <f>IF($AF9=0,0,(($P9/$AF9)-1))</f>
        <v>-0.5084026493303925</v>
      </c>
      <c r="AI9" s="12">
        <v>383866659</v>
      </c>
      <c r="AJ9" s="12">
        <v>458764250</v>
      </c>
      <c r="AK9" s="12">
        <v>159299493</v>
      </c>
      <c r="AL9" s="12"/>
    </row>
    <row r="10" spans="1:38" s="13" customFormat="1" ht="12.75">
      <c r="A10" s="29" t="s">
        <v>97</v>
      </c>
      <c r="B10" s="60" t="s">
        <v>449</v>
      </c>
      <c r="C10" s="39" t="s">
        <v>450</v>
      </c>
      <c r="D10" s="77">
        <v>509848818</v>
      </c>
      <c r="E10" s="78">
        <v>139780300</v>
      </c>
      <c r="F10" s="80">
        <f aca="true" t="shared" si="0" ref="F10:F33">$D10+$E10</f>
        <v>649629118</v>
      </c>
      <c r="G10" s="77">
        <v>509848818</v>
      </c>
      <c r="H10" s="78">
        <v>139780300</v>
      </c>
      <c r="I10" s="80">
        <f aca="true" t="shared" si="1" ref="I10:I33">$G10+$H10</f>
        <v>649629118</v>
      </c>
      <c r="J10" s="77">
        <v>87614487</v>
      </c>
      <c r="K10" s="78">
        <v>1225461</v>
      </c>
      <c r="L10" s="78">
        <f aca="true" t="shared" si="2" ref="L10:L33">$J10+$K10</f>
        <v>88839948</v>
      </c>
      <c r="M10" s="40">
        <f aca="true" t="shared" si="3" ref="M10:M33">IF($F10=0,0,$L10/$F10)</f>
        <v>0.1367548737247335</v>
      </c>
      <c r="N10" s="105">
        <v>104528756</v>
      </c>
      <c r="O10" s="106">
        <v>6071224</v>
      </c>
      <c r="P10" s="107">
        <f aca="true" t="shared" si="4" ref="P10:P33">$N10+$O10</f>
        <v>110599980</v>
      </c>
      <c r="Q10" s="40">
        <f aca="true" t="shared" si="5" ref="Q10:Q33">IF($F10=0,0,$P10/$F10)</f>
        <v>0.17025095848613117</v>
      </c>
      <c r="R10" s="105">
        <v>0</v>
      </c>
      <c r="S10" s="107">
        <v>0</v>
      </c>
      <c r="T10" s="107">
        <f aca="true" t="shared" si="6" ref="T10:T33">$R10+$S10</f>
        <v>0</v>
      </c>
      <c r="U10" s="40">
        <f aca="true" t="shared" si="7" ref="U10:U33">IF($I10=0,0,$T10/$I10)</f>
        <v>0</v>
      </c>
      <c r="V10" s="105">
        <v>0</v>
      </c>
      <c r="W10" s="107">
        <v>0</v>
      </c>
      <c r="X10" s="107">
        <f aca="true" t="shared" si="8" ref="X10:X33">$V10+$W10</f>
        <v>0</v>
      </c>
      <c r="Y10" s="40">
        <f aca="true" t="shared" si="9" ref="Y10:Y33">IF($I10=0,0,$X10/$I10)</f>
        <v>0</v>
      </c>
      <c r="Z10" s="77">
        <f aca="true" t="shared" si="10" ref="Z10:Z33">$J10+$N10</f>
        <v>192143243</v>
      </c>
      <c r="AA10" s="78">
        <f aca="true" t="shared" si="11" ref="AA10:AA33">$K10+$O10</f>
        <v>7296685</v>
      </c>
      <c r="AB10" s="78">
        <f aca="true" t="shared" si="12" ref="AB10:AB33">$Z10+$AA10</f>
        <v>199439928</v>
      </c>
      <c r="AC10" s="40">
        <f aca="true" t="shared" si="13" ref="AC10:AC33">IF($F10=0,0,$AB10/$F10)</f>
        <v>0.30700583221086464</v>
      </c>
      <c r="AD10" s="77">
        <v>111325452</v>
      </c>
      <c r="AE10" s="78">
        <v>10832926</v>
      </c>
      <c r="AF10" s="78">
        <f aca="true" t="shared" si="14" ref="AF10:AF33">$AD10+$AE10</f>
        <v>122158378</v>
      </c>
      <c r="AG10" s="40">
        <f aca="true" t="shared" si="15" ref="AG10:AG33">IF($AI10=0,0,$AK10/$AI10)</f>
        <v>0.34894113948800065</v>
      </c>
      <c r="AH10" s="40">
        <f aca="true" t="shared" si="16" ref="AH10:AH33">IF($AF10=0,0,(($P10/$AF10)-1))</f>
        <v>-0.0946181358105459</v>
      </c>
      <c r="AI10" s="12">
        <v>643234347</v>
      </c>
      <c r="AJ10" s="12">
        <v>593770761</v>
      </c>
      <c r="AK10" s="12">
        <v>224450926</v>
      </c>
      <c r="AL10" s="12"/>
    </row>
    <row r="11" spans="1:38" s="13" customFormat="1" ht="12.75">
      <c r="A11" s="29" t="s">
        <v>97</v>
      </c>
      <c r="B11" s="60" t="s">
        <v>451</v>
      </c>
      <c r="C11" s="39" t="s">
        <v>452</v>
      </c>
      <c r="D11" s="77">
        <v>415635772</v>
      </c>
      <c r="E11" s="78">
        <v>92260000</v>
      </c>
      <c r="F11" s="79">
        <f t="shared" si="0"/>
        <v>507895772</v>
      </c>
      <c r="G11" s="77">
        <v>415635772</v>
      </c>
      <c r="H11" s="78">
        <v>92260000</v>
      </c>
      <c r="I11" s="80">
        <f t="shared" si="1"/>
        <v>507895772</v>
      </c>
      <c r="J11" s="77">
        <v>63455104</v>
      </c>
      <c r="K11" s="78">
        <v>15241511</v>
      </c>
      <c r="L11" s="78">
        <f t="shared" si="2"/>
        <v>78696615</v>
      </c>
      <c r="M11" s="40">
        <f t="shared" si="3"/>
        <v>0.15494638730719734</v>
      </c>
      <c r="N11" s="105">
        <v>79523611</v>
      </c>
      <c r="O11" s="106">
        <v>21351485</v>
      </c>
      <c r="P11" s="107">
        <f t="shared" si="4"/>
        <v>100875096</v>
      </c>
      <c r="Q11" s="40">
        <f t="shared" si="5"/>
        <v>0.19861377385122236</v>
      </c>
      <c r="R11" s="105">
        <v>0</v>
      </c>
      <c r="S11" s="107">
        <v>0</v>
      </c>
      <c r="T11" s="107">
        <f t="shared" si="6"/>
        <v>0</v>
      </c>
      <c r="U11" s="40">
        <f t="shared" si="7"/>
        <v>0</v>
      </c>
      <c r="V11" s="105">
        <v>0</v>
      </c>
      <c r="W11" s="107">
        <v>0</v>
      </c>
      <c r="X11" s="107">
        <f t="shared" si="8"/>
        <v>0</v>
      </c>
      <c r="Y11" s="40">
        <f t="shared" si="9"/>
        <v>0</v>
      </c>
      <c r="Z11" s="77">
        <f t="shared" si="10"/>
        <v>142978715</v>
      </c>
      <c r="AA11" s="78">
        <f t="shared" si="11"/>
        <v>36592996</v>
      </c>
      <c r="AB11" s="78">
        <f t="shared" si="12"/>
        <v>179571711</v>
      </c>
      <c r="AC11" s="40">
        <f t="shared" si="13"/>
        <v>0.3535601611584197</v>
      </c>
      <c r="AD11" s="77">
        <v>59367862</v>
      </c>
      <c r="AE11" s="78">
        <v>21348584</v>
      </c>
      <c r="AF11" s="78">
        <f t="shared" si="14"/>
        <v>80716446</v>
      </c>
      <c r="AG11" s="40">
        <f t="shared" si="15"/>
        <v>0.3226088000565682</v>
      </c>
      <c r="AH11" s="40">
        <f t="shared" si="16"/>
        <v>0.24974650147505262</v>
      </c>
      <c r="AI11" s="12">
        <v>475941986</v>
      </c>
      <c r="AJ11" s="12">
        <v>507328531</v>
      </c>
      <c r="AK11" s="12">
        <v>153543073</v>
      </c>
      <c r="AL11" s="12"/>
    </row>
    <row r="12" spans="1:38" s="13" customFormat="1" ht="12.75">
      <c r="A12" s="29" t="s">
        <v>97</v>
      </c>
      <c r="B12" s="60" t="s">
        <v>453</v>
      </c>
      <c r="C12" s="39" t="s">
        <v>454</v>
      </c>
      <c r="D12" s="77">
        <v>335060843</v>
      </c>
      <c r="E12" s="78">
        <v>28720000</v>
      </c>
      <c r="F12" s="79">
        <f t="shared" si="0"/>
        <v>363780843</v>
      </c>
      <c r="G12" s="77">
        <v>335060843</v>
      </c>
      <c r="H12" s="78">
        <v>28720000</v>
      </c>
      <c r="I12" s="80">
        <f t="shared" si="1"/>
        <v>363780843</v>
      </c>
      <c r="J12" s="77">
        <v>24938007</v>
      </c>
      <c r="K12" s="78">
        <v>0</v>
      </c>
      <c r="L12" s="78">
        <f t="shared" si="2"/>
        <v>24938007</v>
      </c>
      <c r="M12" s="40">
        <f t="shared" si="3"/>
        <v>0.06855228217721185</v>
      </c>
      <c r="N12" s="105">
        <v>53153183</v>
      </c>
      <c r="O12" s="106">
        <v>0</v>
      </c>
      <c r="P12" s="107">
        <f t="shared" si="4"/>
        <v>53153183</v>
      </c>
      <c r="Q12" s="40">
        <f t="shared" si="5"/>
        <v>0.14611319980914994</v>
      </c>
      <c r="R12" s="105">
        <v>0</v>
      </c>
      <c r="S12" s="107">
        <v>0</v>
      </c>
      <c r="T12" s="107">
        <f t="shared" si="6"/>
        <v>0</v>
      </c>
      <c r="U12" s="40">
        <f t="shared" si="7"/>
        <v>0</v>
      </c>
      <c r="V12" s="105">
        <v>0</v>
      </c>
      <c r="W12" s="107">
        <v>0</v>
      </c>
      <c r="X12" s="107">
        <f t="shared" si="8"/>
        <v>0</v>
      </c>
      <c r="Y12" s="40">
        <f t="shared" si="9"/>
        <v>0</v>
      </c>
      <c r="Z12" s="77">
        <f t="shared" si="10"/>
        <v>78091190</v>
      </c>
      <c r="AA12" s="78">
        <f t="shared" si="11"/>
        <v>0</v>
      </c>
      <c r="AB12" s="78">
        <f t="shared" si="12"/>
        <v>78091190</v>
      </c>
      <c r="AC12" s="40">
        <f t="shared" si="13"/>
        <v>0.21466548198636176</v>
      </c>
      <c r="AD12" s="77">
        <v>44457425</v>
      </c>
      <c r="AE12" s="78">
        <v>7169903</v>
      </c>
      <c r="AF12" s="78">
        <f t="shared" si="14"/>
        <v>51627328</v>
      </c>
      <c r="AG12" s="40">
        <f t="shared" si="15"/>
        <v>0.33997788355531966</v>
      </c>
      <c r="AH12" s="40">
        <f t="shared" si="16"/>
        <v>0.029555180543141768</v>
      </c>
      <c r="AI12" s="12">
        <v>268280010</v>
      </c>
      <c r="AJ12" s="12">
        <v>384074408</v>
      </c>
      <c r="AK12" s="12">
        <v>91209270</v>
      </c>
      <c r="AL12" s="12"/>
    </row>
    <row r="13" spans="1:38" s="13" customFormat="1" ht="12.75">
      <c r="A13" s="29" t="s">
        <v>97</v>
      </c>
      <c r="B13" s="60" t="s">
        <v>455</v>
      </c>
      <c r="C13" s="39" t="s">
        <v>456</v>
      </c>
      <c r="D13" s="77">
        <v>683049830</v>
      </c>
      <c r="E13" s="78">
        <v>34784300</v>
      </c>
      <c r="F13" s="79">
        <f t="shared" si="0"/>
        <v>717834130</v>
      </c>
      <c r="G13" s="77">
        <v>683049830</v>
      </c>
      <c r="H13" s="78">
        <v>34784300</v>
      </c>
      <c r="I13" s="80">
        <f t="shared" si="1"/>
        <v>717834130</v>
      </c>
      <c r="J13" s="77">
        <v>77560377</v>
      </c>
      <c r="K13" s="78">
        <v>4468233</v>
      </c>
      <c r="L13" s="78">
        <f t="shared" si="2"/>
        <v>82028610</v>
      </c>
      <c r="M13" s="40">
        <f t="shared" si="3"/>
        <v>0.11427237375854503</v>
      </c>
      <c r="N13" s="105">
        <v>30469628</v>
      </c>
      <c r="O13" s="106">
        <v>956030</v>
      </c>
      <c r="P13" s="107">
        <f t="shared" si="4"/>
        <v>31425658</v>
      </c>
      <c r="Q13" s="40">
        <f t="shared" si="5"/>
        <v>0.04377843945648001</v>
      </c>
      <c r="R13" s="105">
        <v>0</v>
      </c>
      <c r="S13" s="107">
        <v>0</v>
      </c>
      <c r="T13" s="107">
        <f t="shared" si="6"/>
        <v>0</v>
      </c>
      <c r="U13" s="40">
        <f t="shared" si="7"/>
        <v>0</v>
      </c>
      <c r="V13" s="105">
        <v>0</v>
      </c>
      <c r="W13" s="107">
        <v>0</v>
      </c>
      <c r="X13" s="107">
        <f t="shared" si="8"/>
        <v>0</v>
      </c>
      <c r="Y13" s="40">
        <f t="shared" si="9"/>
        <v>0</v>
      </c>
      <c r="Z13" s="77">
        <f t="shared" si="10"/>
        <v>108030005</v>
      </c>
      <c r="AA13" s="78">
        <f t="shared" si="11"/>
        <v>5424263</v>
      </c>
      <c r="AB13" s="78">
        <f t="shared" si="12"/>
        <v>113454268</v>
      </c>
      <c r="AC13" s="40">
        <f t="shared" si="13"/>
        <v>0.15805081321502504</v>
      </c>
      <c r="AD13" s="77">
        <v>91759969</v>
      </c>
      <c r="AE13" s="78">
        <v>13687753</v>
      </c>
      <c r="AF13" s="78">
        <f t="shared" si="14"/>
        <v>105447722</v>
      </c>
      <c r="AG13" s="40">
        <f t="shared" si="15"/>
        <v>0.2714210147736706</v>
      </c>
      <c r="AH13" s="40">
        <f t="shared" si="16"/>
        <v>-0.7019787871756964</v>
      </c>
      <c r="AI13" s="12">
        <v>657747574</v>
      </c>
      <c r="AJ13" s="12">
        <v>712172231</v>
      </c>
      <c r="AK13" s="12">
        <v>178526514</v>
      </c>
      <c r="AL13" s="12"/>
    </row>
    <row r="14" spans="1:38" s="13" customFormat="1" ht="12.75">
      <c r="A14" s="29" t="s">
        <v>97</v>
      </c>
      <c r="B14" s="60" t="s">
        <v>457</v>
      </c>
      <c r="C14" s="39" t="s">
        <v>458</v>
      </c>
      <c r="D14" s="77">
        <v>194110693</v>
      </c>
      <c r="E14" s="78">
        <v>79095000</v>
      </c>
      <c r="F14" s="79">
        <f t="shared" si="0"/>
        <v>273205693</v>
      </c>
      <c r="G14" s="77">
        <v>194110693</v>
      </c>
      <c r="H14" s="78">
        <v>79095000</v>
      </c>
      <c r="I14" s="80">
        <f t="shared" si="1"/>
        <v>273205693</v>
      </c>
      <c r="J14" s="77">
        <v>31607791</v>
      </c>
      <c r="K14" s="78">
        <v>22133850</v>
      </c>
      <c r="L14" s="78">
        <f t="shared" si="2"/>
        <v>53741641</v>
      </c>
      <c r="M14" s="40">
        <f t="shared" si="3"/>
        <v>0.19670761765568334</v>
      </c>
      <c r="N14" s="105">
        <v>30828836</v>
      </c>
      <c r="O14" s="106">
        <v>8564425</v>
      </c>
      <c r="P14" s="107">
        <f t="shared" si="4"/>
        <v>39393261</v>
      </c>
      <c r="Q14" s="40">
        <f t="shared" si="5"/>
        <v>0.14418901951651497</v>
      </c>
      <c r="R14" s="105">
        <v>0</v>
      </c>
      <c r="S14" s="107">
        <v>0</v>
      </c>
      <c r="T14" s="107">
        <f t="shared" si="6"/>
        <v>0</v>
      </c>
      <c r="U14" s="40">
        <f t="shared" si="7"/>
        <v>0</v>
      </c>
      <c r="V14" s="105">
        <v>0</v>
      </c>
      <c r="W14" s="107">
        <v>0</v>
      </c>
      <c r="X14" s="107">
        <f t="shared" si="8"/>
        <v>0</v>
      </c>
      <c r="Y14" s="40">
        <f t="shared" si="9"/>
        <v>0</v>
      </c>
      <c r="Z14" s="77">
        <f t="shared" si="10"/>
        <v>62436627</v>
      </c>
      <c r="AA14" s="78">
        <f t="shared" si="11"/>
        <v>30698275</v>
      </c>
      <c r="AB14" s="78">
        <f t="shared" si="12"/>
        <v>93134902</v>
      </c>
      <c r="AC14" s="40">
        <f t="shared" si="13"/>
        <v>0.3408966371721983</v>
      </c>
      <c r="AD14" s="77">
        <v>28965281</v>
      </c>
      <c r="AE14" s="78">
        <v>5311504</v>
      </c>
      <c r="AF14" s="78">
        <f t="shared" si="14"/>
        <v>34276785</v>
      </c>
      <c r="AG14" s="40">
        <f t="shared" si="15"/>
        <v>0.24269434058536166</v>
      </c>
      <c r="AH14" s="40">
        <f t="shared" si="16"/>
        <v>0.1492694253559661</v>
      </c>
      <c r="AI14" s="12">
        <v>266164064</v>
      </c>
      <c r="AJ14" s="12">
        <v>295183738</v>
      </c>
      <c r="AK14" s="12">
        <v>64596512</v>
      </c>
      <c r="AL14" s="12"/>
    </row>
    <row r="15" spans="1:38" s="13" customFormat="1" ht="12.75">
      <c r="A15" s="29" t="s">
        <v>97</v>
      </c>
      <c r="B15" s="60" t="s">
        <v>67</v>
      </c>
      <c r="C15" s="39" t="s">
        <v>68</v>
      </c>
      <c r="D15" s="77">
        <v>1833009195</v>
      </c>
      <c r="E15" s="78">
        <v>141993000</v>
      </c>
      <c r="F15" s="79">
        <f t="shared" si="0"/>
        <v>1975002195</v>
      </c>
      <c r="G15" s="77">
        <v>1833009195</v>
      </c>
      <c r="H15" s="78">
        <v>141993000</v>
      </c>
      <c r="I15" s="80">
        <f t="shared" si="1"/>
        <v>1975002195</v>
      </c>
      <c r="J15" s="77">
        <v>340388674</v>
      </c>
      <c r="K15" s="78">
        <v>39552067</v>
      </c>
      <c r="L15" s="78">
        <f t="shared" si="2"/>
        <v>379940741</v>
      </c>
      <c r="M15" s="40">
        <f t="shared" si="3"/>
        <v>0.19237484493023563</v>
      </c>
      <c r="N15" s="105">
        <v>251720548</v>
      </c>
      <c r="O15" s="106">
        <v>48889594</v>
      </c>
      <c r="P15" s="107">
        <f t="shared" si="4"/>
        <v>300610142</v>
      </c>
      <c r="Q15" s="40">
        <f t="shared" si="5"/>
        <v>0.15220749767318614</v>
      </c>
      <c r="R15" s="105">
        <v>0</v>
      </c>
      <c r="S15" s="107">
        <v>0</v>
      </c>
      <c r="T15" s="107">
        <f t="shared" si="6"/>
        <v>0</v>
      </c>
      <c r="U15" s="40">
        <f t="shared" si="7"/>
        <v>0</v>
      </c>
      <c r="V15" s="105">
        <v>0</v>
      </c>
      <c r="W15" s="107">
        <v>0</v>
      </c>
      <c r="X15" s="107">
        <f t="shared" si="8"/>
        <v>0</v>
      </c>
      <c r="Y15" s="40">
        <f t="shared" si="9"/>
        <v>0</v>
      </c>
      <c r="Z15" s="77">
        <f t="shared" si="10"/>
        <v>592109222</v>
      </c>
      <c r="AA15" s="78">
        <f t="shared" si="11"/>
        <v>88441661</v>
      </c>
      <c r="AB15" s="78">
        <f t="shared" si="12"/>
        <v>680550883</v>
      </c>
      <c r="AC15" s="40">
        <f t="shared" si="13"/>
        <v>0.34458234260342174</v>
      </c>
      <c r="AD15" s="77">
        <v>309928730</v>
      </c>
      <c r="AE15" s="78">
        <v>69314829</v>
      </c>
      <c r="AF15" s="78">
        <f t="shared" si="14"/>
        <v>379243559</v>
      </c>
      <c r="AG15" s="40">
        <f t="shared" si="15"/>
        <v>0.4112087423417024</v>
      </c>
      <c r="AH15" s="40">
        <f t="shared" si="16"/>
        <v>-0.20734278838470666</v>
      </c>
      <c r="AI15" s="12">
        <v>1699289699</v>
      </c>
      <c r="AJ15" s="12">
        <v>2021869553</v>
      </c>
      <c r="AK15" s="12">
        <v>698762780</v>
      </c>
      <c r="AL15" s="12"/>
    </row>
    <row r="16" spans="1:38" s="13" customFormat="1" ht="12.75">
      <c r="A16" s="29" t="s">
        <v>116</v>
      </c>
      <c r="B16" s="60" t="s">
        <v>459</v>
      </c>
      <c r="C16" s="39" t="s">
        <v>460</v>
      </c>
      <c r="D16" s="77">
        <v>397106150</v>
      </c>
      <c r="E16" s="78">
        <v>12000000</v>
      </c>
      <c r="F16" s="79">
        <f t="shared" si="0"/>
        <v>409106150</v>
      </c>
      <c r="G16" s="77">
        <v>397106150</v>
      </c>
      <c r="H16" s="78">
        <v>12000000</v>
      </c>
      <c r="I16" s="80">
        <f t="shared" si="1"/>
        <v>409106150</v>
      </c>
      <c r="J16" s="77">
        <v>53100806</v>
      </c>
      <c r="K16" s="78">
        <v>1065780</v>
      </c>
      <c r="L16" s="78">
        <f t="shared" si="2"/>
        <v>54166586</v>
      </c>
      <c r="M16" s="40">
        <f t="shared" si="3"/>
        <v>0.13240227750181707</v>
      </c>
      <c r="N16" s="105">
        <v>65981999</v>
      </c>
      <c r="O16" s="106">
        <v>371087</v>
      </c>
      <c r="P16" s="107">
        <f t="shared" si="4"/>
        <v>66353086</v>
      </c>
      <c r="Q16" s="40">
        <f t="shared" si="5"/>
        <v>0.16219038995136104</v>
      </c>
      <c r="R16" s="105">
        <v>0</v>
      </c>
      <c r="S16" s="107">
        <v>0</v>
      </c>
      <c r="T16" s="107">
        <f t="shared" si="6"/>
        <v>0</v>
      </c>
      <c r="U16" s="40">
        <f t="shared" si="7"/>
        <v>0</v>
      </c>
      <c r="V16" s="105">
        <v>0</v>
      </c>
      <c r="W16" s="107">
        <v>0</v>
      </c>
      <c r="X16" s="107">
        <f t="shared" si="8"/>
        <v>0</v>
      </c>
      <c r="Y16" s="40">
        <f t="shared" si="9"/>
        <v>0</v>
      </c>
      <c r="Z16" s="77">
        <f t="shared" si="10"/>
        <v>119082805</v>
      </c>
      <c r="AA16" s="78">
        <f t="shared" si="11"/>
        <v>1436867</v>
      </c>
      <c r="AB16" s="78">
        <f t="shared" si="12"/>
        <v>120519672</v>
      </c>
      <c r="AC16" s="40">
        <f t="shared" si="13"/>
        <v>0.2945926674531781</v>
      </c>
      <c r="AD16" s="77">
        <v>74019271</v>
      </c>
      <c r="AE16" s="78">
        <v>13698117</v>
      </c>
      <c r="AF16" s="78">
        <f t="shared" si="14"/>
        <v>87717388</v>
      </c>
      <c r="AG16" s="40">
        <f t="shared" si="15"/>
        <v>0.31066838174822514</v>
      </c>
      <c r="AH16" s="40">
        <f t="shared" si="16"/>
        <v>-0.24355834672140486</v>
      </c>
      <c r="AI16" s="12">
        <v>471043877</v>
      </c>
      <c r="AJ16" s="12">
        <v>415535438</v>
      </c>
      <c r="AK16" s="12">
        <v>146338439</v>
      </c>
      <c r="AL16" s="12"/>
    </row>
    <row r="17" spans="1:38" s="57" customFormat="1" ht="12.75">
      <c r="A17" s="61"/>
      <c r="B17" s="62" t="s">
        <v>461</v>
      </c>
      <c r="C17" s="32"/>
      <c r="D17" s="81">
        <f>SUM(D9:D16)</f>
        <v>4747749535</v>
      </c>
      <c r="E17" s="82">
        <f>SUM(E9:E16)</f>
        <v>631369250</v>
      </c>
      <c r="F17" s="90">
        <f t="shared" si="0"/>
        <v>5379118785</v>
      </c>
      <c r="G17" s="81">
        <f>SUM(G9:G16)</f>
        <v>4747749535</v>
      </c>
      <c r="H17" s="82">
        <f>SUM(H9:H16)</f>
        <v>631369250</v>
      </c>
      <c r="I17" s="83">
        <f t="shared" si="1"/>
        <v>5379118785</v>
      </c>
      <c r="J17" s="81">
        <f>SUM(J9:J16)</f>
        <v>715235639</v>
      </c>
      <c r="K17" s="82">
        <f>SUM(K9:K16)</f>
        <v>120235734</v>
      </c>
      <c r="L17" s="82">
        <f t="shared" si="2"/>
        <v>835471373</v>
      </c>
      <c r="M17" s="44">
        <f t="shared" si="3"/>
        <v>0.1553175169378603</v>
      </c>
      <c r="N17" s="111">
        <f>SUM(N9:N16)</f>
        <v>639491682</v>
      </c>
      <c r="O17" s="112">
        <f>SUM(O9:O16)</f>
        <v>108835353</v>
      </c>
      <c r="P17" s="113">
        <f t="shared" si="4"/>
        <v>748327035</v>
      </c>
      <c r="Q17" s="44">
        <f t="shared" si="5"/>
        <v>0.1391170310435894</v>
      </c>
      <c r="R17" s="111">
        <f>SUM(R9:R16)</f>
        <v>0</v>
      </c>
      <c r="S17" s="113">
        <f>SUM(S9:S16)</f>
        <v>0</v>
      </c>
      <c r="T17" s="113">
        <f t="shared" si="6"/>
        <v>0</v>
      </c>
      <c r="U17" s="44">
        <f t="shared" si="7"/>
        <v>0</v>
      </c>
      <c r="V17" s="111">
        <f>SUM(V9:V16)</f>
        <v>0</v>
      </c>
      <c r="W17" s="113">
        <f>SUM(W9:W16)</f>
        <v>0</v>
      </c>
      <c r="X17" s="113">
        <f t="shared" si="8"/>
        <v>0</v>
      </c>
      <c r="Y17" s="44">
        <f t="shared" si="9"/>
        <v>0</v>
      </c>
      <c r="Z17" s="81">
        <f t="shared" si="10"/>
        <v>1354727321</v>
      </c>
      <c r="AA17" s="82">
        <f t="shared" si="11"/>
        <v>229071087</v>
      </c>
      <c r="AB17" s="82">
        <f t="shared" si="12"/>
        <v>1583798408</v>
      </c>
      <c r="AC17" s="44">
        <f t="shared" si="13"/>
        <v>0.2944345479814497</v>
      </c>
      <c r="AD17" s="81">
        <f>SUM(AD9:AD16)</f>
        <v>786818243</v>
      </c>
      <c r="AE17" s="82">
        <f>SUM(AE9:AE16)</f>
        <v>167772285</v>
      </c>
      <c r="AF17" s="82">
        <f t="shared" si="14"/>
        <v>954590528</v>
      </c>
      <c r="AG17" s="44">
        <f t="shared" si="15"/>
        <v>0.3528317620447067</v>
      </c>
      <c r="AH17" s="44">
        <f t="shared" si="16"/>
        <v>-0.2160753610578462</v>
      </c>
      <c r="AI17" s="63">
        <f>SUM(AI9:AI16)</f>
        <v>4865568216</v>
      </c>
      <c r="AJ17" s="63">
        <f>SUM(AJ9:AJ16)</f>
        <v>5388698910</v>
      </c>
      <c r="AK17" s="63">
        <f>SUM(AK9:AK16)</f>
        <v>1716727007</v>
      </c>
      <c r="AL17" s="63"/>
    </row>
    <row r="18" spans="1:38" s="13" customFormat="1" ht="12.75">
      <c r="A18" s="29" t="s">
        <v>97</v>
      </c>
      <c r="B18" s="60" t="s">
        <v>462</v>
      </c>
      <c r="C18" s="39" t="s">
        <v>463</v>
      </c>
      <c r="D18" s="77">
        <v>0</v>
      </c>
      <c r="E18" s="78">
        <v>51103000</v>
      </c>
      <c r="F18" s="79">
        <f t="shared" si="0"/>
        <v>51103000</v>
      </c>
      <c r="G18" s="77">
        <v>0</v>
      </c>
      <c r="H18" s="78">
        <v>51103000</v>
      </c>
      <c r="I18" s="80">
        <f t="shared" si="1"/>
        <v>51103000</v>
      </c>
      <c r="J18" s="77">
        <v>68653715</v>
      </c>
      <c r="K18" s="78">
        <v>657181</v>
      </c>
      <c r="L18" s="78">
        <f t="shared" si="2"/>
        <v>69310896</v>
      </c>
      <c r="M18" s="40">
        <f t="shared" si="3"/>
        <v>1.3562979864195839</v>
      </c>
      <c r="N18" s="105">
        <v>70882408</v>
      </c>
      <c r="O18" s="106">
        <v>1025817</v>
      </c>
      <c r="P18" s="107">
        <f t="shared" si="4"/>
        <v>71908225</v>
      </c>
      <c r="Q18" s="40">
        <f t="shared" si="5"/>
        <v>1.4071233587069252</v>
      </c>
      <c r="R18" s="105">
        <v>0</v>
      </c>
      <c r="S18" s="107">
        <v>0</v>
      </c>
      <c r="T18" s="107">
        <f t="shared" si="6"/>
        <v>0</v>
      </c>
      <c r="U18" s="40">
        <f t="shared" si="7"/>
        <v>0</v>
      </c>
      <c r="V18" s="105">
        <v>0</v>
      </c>
      <c r="W18" s="107">
        <v>0</v>
      </c>
      <c r="X18" s="107">
        <f t="shared" si="8"/>
        <v>0</v>
      </c>
      <c r="Y18" s="40">
        <f t="shared" si="9"/>
        <v>0</v>
      </c>
      <c r="Z18" s="77">
        <f t="shared" si="10"/>
        <v>139536123</v>
      </c>
      <c r="AA18" s="78">
        <f t="shared" si="11"/>
        <v>1682998</v>
      </c>
      <c r="AB18" s="78">
        <f t="shared" si="12"/>
        <v>141219121</v>
      </c>
      <c r="AC18" s="40">
        <f t="shared" si="13"/>
        <v>2.7634213451265093</v>
      </c>
      <c r="AD18" s="77">
        <v>81949957</v>
      </c>
      <c r="AE18" s="78">
        <v>3326086</v>
      </c>
      <c r="AF18" s="78">
        <f t="shared" si="14"/>
        <v>85276043</v>
      </c>
      <c r="AG18" s="40">
        <f t="shared" si="15"/>
        <v>0.411307266613095</v>
      </c>
      <c r="AH18" s="40">
        <f t="shared" si="16"/>
        <v>-0.156759360891077</v>
      </c>
      <c r="AI18" s="12">
        <v>394658882</v>
      </c>
      <c r="AJ18" s="12">
        <v>379709431</v>
      </c>
      <c r="AK18" s="12">
        <v>162326066</v>
      </c>
      <c r="AL18" s="12"/>
    </row>
    <row r="19" spans="1:38" s="13" customFormat="1" ht="12.75">
      <c r="A19" s="29" t="s">
        <v>97</v>
      </c>
      <c r="B19" s="60" t="s">
        <v>61</v>
      </c>
      <c r="C19" s="39" t="s">
        <v>62</v>
      </c>
      <c r="D19" s="77">
        <v>1921544394</v>
      </c>
      <c r="E19" s="78">
        <v>159916218</v>
      </c>
      <c r="F19" s="79">
        <f t="shared" si="0"/>
        <v>2081460612</v>
      </c>
      <c r="G19" s="77">
        <v>1921544394</v>
      </c>
      <c r="H19" s="78">
        <v>159916218</v>
      </c>
      <c r="I19" s="80">
        <f t="shared" si="1"/>
        <v>2081460612</v>
      </c>
      <c r="J19" s="77">
        <v>351336728</v>
      </c>
      <c r="K19" s="78">
        <v>25286905</v>
      </c>
      <c r="L19" s="78">
        <f t="shared" si="2"/>
        <v>376623633</v>
      </c>
      <c r="M19" s="40">
        <f t="shared" si="3"/>
        <v>0.18094199372723946</v>
      </c>
      <c r="N19" s="105">
        <v>326860398</v>
      </c>
      <c r="O19" s="106">
        <v>57440096</v>
      </c>
      <c r="P19" s="107">
        <f t="shared" si="4"/>
        <v>384300494</v>
      </c>
      <c r="Q19" s="40">
        <f t="shared" si="5"/>
        <v>0.18463020236099476</v>
      </c>
      <c r="R19" s="105">
        <v>0</v>
      </c>
      <c r="S19" s="107">
        <v>0</v>
      </c>
      <c r="T19" s="107">
        <f t="shared" si="6"/>
        <v>0</v>
      </c>
      <c r="U19" s="40">
        <f t="shared" si="7"/>
        <v>0</v>
      </c>
      <c r="V19" s="105">
        <v>0</v>
      </c>
      <c r="W19" s="107">
        <v>0</v>
      </c>
      <c r="X19" s="107">
        <f t="shared" si="8"/>
        <v>0</v>
      </c>
      <c r="Y19" s="40">
        <f t="shared" si="9"/>
        <v>0</v>
      </c>
      <c r="Z19" s="77">
        <f t="shared" si="10"/>
        <v>678197126</v>
      </c>
      <c r="AA19" s="78">
        <f t="shared" si="11"/>
        <v>82727001</v>
      </c>
      <c r="AB19" s="78">
        <f t="shared" si="12"/>
        <v>760924127</v>
      </c>
      <c r="AC19" s="40">
        <f t="shared" si="13"/>
        <v>0.3655721960882342</v>
      </c>
      <c r="AD19" s="77">
        <v>297519965</v>
      </c>
      <c r="AE19" s="78">
        <v>7241356</v>
      </c>
      <c r="AF19" s="78">
        <f t="shared" si="14"/>
        <v>304761321</v>
      </c>
      <c r="AG19" s="40">
        <f t="shared" si="15"/>
        <v>0.3474341684502832</v>
      </c>
      <c r="AH19" s="40">
        <f t="shared" si="16"/>
        <v>0.26098841132139605</v>
      </c>
      <c r="AI19" s="12">
        <v>1859479961</v>
      </c>
      <c r="AJ19" s="12">
        <v>1980743600</v>
      </c>
      <c r="AK19" s="12">
        <v>646046874</v>
      </c>
      <c r="AL19" s="12"/>
    </row>
    <row r="20" spans="1:38" s="13" customFormat="1" ht="12.75">
      <c r="A20" s="29" t="s">
        <v>97</v>
      </c>
      <c r="B20" s="60" t="s">
        <v>89</v>
      </c>
      <c r="C20" s="39" t="s">
        <v>90</v>
      </c>
      <c r="D20" s="77">
        <v>1352386171</v>
      </c>
      <c r="E20" s="78">
        <v>187899180</v>
      </c>
      <c r="F20" s="79">
        <f t="shared" si="0"/>
        <v>1540285351</v>
      </c>
      <c r="G20" s="77">
        <v>1352386171</v>
      </c>
      <c r="H20" s="78">
        <v>257089920</v>
      </c>
      <c r="I20" s="80">
        <f t="shared" si="1"/>
        <v>1609476091</v>
      </c>
      <c r="J20" s="77">
        <v>285813232</v>
      </c>
      <c r="K20" s="78">
        <v>20132233</v>
      </c>
      <c r="L20" s="78">
        <f t="shared" si="2"/>
        <v>305945465</v>
      </c>
      <c r="M20" s="40">
        <f t="shared" si="3"/>
        <v>0.19862908181355546</v>
      </c>
      <c r="N20" s="105">
        <v>283450004</v>
      </c>
      <c r="O20" s="106">
        <v>53639556</v>
      </c>
      <c r="P20" s="107">
        <f t="shared" si="4"/>
        <v>337089560</v>
      </c>
      <c r="Q20" s="40">
        <f t="shared" si="5"/>
        <v>0.21884877356078938</v>
      </c>
      <c r="R20" s="105">
        <v>0</v>
      </c>
      <c r="S20" s="107">
        <v>0</v>
      </c>
      <c r="T20" s="107">
        <f t="shared" si="6"/>
        <v>0</v>
      </c>
      <c r="U20" s="40">
        <f t="shared" si="7"/>
        <v>0</v>
      </c>
      <c r="V20" s="105">
        <v>0</v>
      </c>
      <c r="W20" s="107">
        <v>0</v>
      </c>
      <c r="X20" s="107">
        <f t="shared" si="8"/>
        <v>0</v>
      </c>
      <c r="Y20" s="40">
        <f t="shared" si="9"/>
        <v>0</v>
      </c>
      <c r="Z20" s="77">
        <f t="shared" si="10"/>
        <v>569263236</v>
      </c>
      <c r="AA20" s="78">
        <f t="shared" si="11"/>
        <v>73771789</v>
      </c>
      <c r="AB20" s="78">
        <f t="shared" si="12"/>
        <v>643035025</v>
      </c>
      <c r="AC20" s="40">
        <f t="shared" si="13"/>
        <v>0.41747785537434484</v>
      </c>
      <c r="AD20" s="77">
        <v>262200210</v>
      </c>
      <c r="AE20" s="78">
        <v>50517232</v>
      </c>
      <c r="AF20" s="78">
        <f t="shared" si="14"/>
        <v>312717442</v>
      </c>
      <c r="AG20" s="40">
        <f t="shared" si="15"/>
        <v>0.40915947772852046</v>
      </c>
      <c r="AH20" s="40">
        <f t="shared" si="16"/>
        <v>0.07793654822745699</v>
      </c>
      <c r="AI20" s="12">
        <v>1479948399</v>
      </c>
      <c r="AJ20" s="12">
        <v>1590888066</v>
      </c>
      <c r="AK20" s="12">
        <v>605534914</v>
      </c>
      <c r="AL20" s="12"/>
    </row>
    <row r="21" spans="1:38" s="13" customFormat="1" ht="12.75">
      <c r="A21" s="29" t="s">
        <v>97</v>
      </c>
      <c r="B21" s="60" t="s">
        <v>464</v>
      </c>
      <c r="C21" s="39" t="s">
        <v>465</v>
      </c>
      <c r="D21" s="77">
        <v>233323474</v>
      </c>
      <c r="E21" s="78">
        <v>17267400</v>
      </c>
      <c r="F21" s="80">
        <f t="shared" si="0"/>
        <v>250590874</v>
      </c>
      <c r="G21" s="77">
        <v>233323474</v>
      </c>
      <c r="H21" s="78">
        <v>17267400</v>
      </c>
      <c r="I21" s="80">
        <f t="shared" si="1"/>
        <v>250590874</v>
      </c>
      <c r="J21" s="77">
        <v>33911808</v>
      </c>
      <c r="K21" s="78">
        <v>301627</v>
      </c>
      <c r="L21" s="78">
        <f t="shared" si="2"/>
        <v>34213435</v>
      </c>
      <c r="M21" s="40">
        <f t="shared" si="3"/>
        <v>0.13653104941084168</v>
      </c>
      <c r="N21" s="105">
        <v>31022144</v>
      </c>
      <c r="O21" s="106">
        <v>4159868</v>
      </c>
      <c r="P21" s="107">
        <f t="shared" si="4"/>
        <v>35182012</v>
      </c>
      <c r="Q21" s="40">
        <f t="shared" si="5"/>
        <v>0.1403962220906736</v>
      </c>
      <c r="R21" s="105">
        <v>0</v>
      </c>
      <c r="S21" s="107">
        <v>0</v>
      </c>
      <c r="T21" s="107">
        <f t="shared" si="6"/>
        <v>0</v>
      </c>
      <c r="U21" s="40">
        <f t="shared" si="7"/>
        <v>0</v>
      </c>
      <c r="V21" s="105">
        <v>0</v>
      </c>
      <c r="W21" s="107">
        <v>0</v>
      </c>
      <c r="X21" s="107">
        <f t="shared" si="8"/>
        <v>0</v>
      </c>
      <c r="Y21" s="40">
        <f t="shared" si="9"/>
        <v>0</v>
      </c>
      <c r="Z21" s="77">
        <f t="shared" si="10"/>
        <v>64933952</v>
      </c>
      <c r="AA21" s="78">
        <f t="shared" si="11"/>
        <v>4461495</v>
      </c>
      <c r="AB21" s="78">
        <f t="shared" si="12"/>
        <v>69395447</v>
      </c>
      <c r="AC21" s="40">
        <f t="shared" si="13"/>
        <v>0.27692727150151525</v>
      </c>
      <c r="AD21" s="77">
        <v>32504737</v>
      </c>
      <c r="AE21" s="78">
        <v>1256676</v>
      </c>
      <c r="AF21" s="78">
        <f t="shared" si="14"/>
        <v>33761413</v>
      </c>
      <c r="AG21" s="40">
        <f t="shared" si="15"/>
        <v>0.2797484413346515</v>
      </c>
      <c r="AH21" s="40">
        <f t="shared" si="16"/>
        <v>0.042077593138652114</v>
      </c>
      <c r="AI21" s="12">
        <v>231487792</v>
      </c>
      <c r="AJ21" s="12">
        <v>252090433</v>
      </c>
      <c r="AK21" s="12">
        <v>64758349</v>
      </c>
      <c r="AL21" s="12"/>
    </row>
    <row r="22" spans="1:38" s="13" customFormat="1" ht="12.75">
      <c r="A22" s="29" t="s">
        <v>97</v>
      </c>
      <c r="B22" s="60" t="s">
        <v>466</v>
      </c>
      <c r="C22" s="39" t="s">
        <v>467</v>
      </c>
      <c r="D22" s="77">
        <v>542203925</v>
      </c>
      <c r="E22" s="78">
        <v>110819752</v>
      </c>
      <c r="F22" s="79">
        <f t="shared" si="0"/>
        <v>653023677</v>
      </c>
      <c r="G22" s="77">
        <v>542203925</v>
      </c>
      <c r="H22" s="78">
        <v>110819752</v>
      </c>
      <c r="I22" s="80">
        <f t="shared" si="1"/>
        <v>653023677</v>
      </c>
      <c r="J22" s="77">
        <v>64569355</v>
      </c>
      <c r="K22" s="78">
        <v>950394</v>
      </c>
      <c r="L22" s="78">
        <f t="shared" si="2"/>
        <v>65519749</v>
      </c>
      <c r="M22" s="40">
        <f t="shared" si="3"/>
        <v>0.10033288425466999</v>
      </c>
      <c r="N22" s="105">
        <v>87741742</v>
      </c>
      <c r="O22" s="106">
        <v>8467719</v>
      </c>
      <c r="P22" s="107">
        <f t="shared" si="4"/>
        <v>96209461</v>
      </c>
      <c r="Q22" s="40">
        <f t="shared" si="5"/>
        <v>0.14732920778919936</v>
      </c>
      <c r="R22" s="105">
        <v>0</v>
      </c>
      <c r="S22" s="107">
        <v>0</v>
      </c>
      <c r="T22" s="107">
        <f t="shared" si="6"/>
        <v>0</v>
      </c>
      <c r="U22" s="40">
        <f t="shared" si="7"/>
        <v>0</v>
      </c>
      <c r="V22" s="105">
        <v>0</v>
      </c>
      <c r="W22" s="107">
        <v>0</v>
      </c>
      <c r="X22" s="107">
        <f t="shared" si="8"/>
        <v>0</v>
      </c>
      <c r="Y22" s="40">
        <f t="shared" si="9"/>
        <v>0</v>
      </c>
      <c r="Z22" s="77">
        <f t="shared" si="10"/>
        <v>152311097</v>
      </c>
      <c r="AA22" s="78">
        <f t="shared" si="11"/>
        <v>9418113</v>
      </c>
      <c r="AB22" s="78">
        <f t="shared" si="12"/>
        <v>161729210</v>
      </c>
      <c r="AC22" s="40">
        <f t="shared" si="13"/>
        <v>0.24766209204386933</v>
      </c>
      <c r="AD22" s="77">
        <v>169173369</v>
      </c>
      <c r="AE22" s="78">
        <v>11583522</v>
      </c>
      <c r="AF22" s="78">
        <f t="shared" si="14"/>
        <v>180756891</v>
      </c>
      <c r="AG22" s="40">
        <f t="shared" si="15"/>
        <v>0.5834187337886951</v>
      </c>
      <c r="AH22" s="40">
        <f t="shared" si="16"/>
        <v>-0.4677411164368832</v>
      </c>
      <c r="AI22" s="12">
        <v>441058343</v>
      </c>
      <c r="AJ22" s="12">
        <v>620745885</v>
      </c>
      <c r="AK22" s="12">
        <v>257321700</v>
      </c>
      <c r="AL22" s="12"/>
    </row>
    <row r="23" spans="1:38" s="13" customFormat="1" ht="12.75">
      <c r="A23" s="29" t="s">
        <v>97</v>
      </c>
      <c r="B23" s="60" t="s">
        <v>468</v>
      </c>
      <c r="C23" s="39" t="s">
        <v>469</v>
      </c>
      <c r="D23" s="77">
        <v>522543000</v>
      </c>
      <c r="E23" s="78">
        <v>124604982</v>
      </c>
      <c r="F23" s="79">
        <f t="shared" si="0"/>
        <v>647147982</v>
      </c>
      <c r="G23" s="77">
        <v>522543000</v>
      </c>
      <c r="H23" s="78">
        <v>124604982</v>
      </c>
      <c r="I23" s="80">
        <f t="shared" si="1"/>
        <v>647147982</v>
      </c>
      <c r="J23" s="77">
        <v>66380387</v>
      </c>
      <c r="K23" s="78">
        <v>59374732</v>
      </c>
      <c r="L23" s="78">
        <f t="shared" si="2"/>
        <v>125755119</v>
      </c>
      <c r="M23" s="40">
        <f t="shared" si="3"/>
        <v>0.19432204456754376</v>
      </c>
      <c r="N23" s="105">
        <v>91945093</v>
      </c>
      <c r="O23" s="106">
        <v>26730511</v>
      </c>
      <c r="P23" s="107">
        <f t="shared" si="4"/>
        <v>118675604</v>
      </c>
      <c r="Q23" s="40">
        <f t="shared" si="5"/>
        <v>0.18338248329730555</v>
      </c>
      <c r="R23" s="105">
        <v>0</v>
      </c>
      <c r="S23" s="107">
        <v>0</v>
      </c>
      <c r="T23" s="107">
        <f t="shared" si="6"/>
        <v>0</v>
      </c>
      <c r="U23" s="40">
        <f t="shared" si="7"/>
        <v>0</v>
      </c>
      <c r="V23" s="105">
        <v>0</v>
      </c>
      <c r="W23" s="107">
        <v>0</v>
      </c>
      <c r="X23" s="107">
        <f t="shared" si="8"/>
        <v>0</v>
      </c>
      <c r="Y23" s="40">
        <f t="shared" si="9"/>
        <v>0</v>
      </c>
      <c r="Z23" s="77">
        <f t="shared" si="10"/>
        <v>158325480</v>
      </c>
      <c r="AA23" s="78">
        <f t="shared" si="11"/>
        <v>86105243</v>
      </c>
      <c r="AB23" s="78">
        <f t="shared" si="12"/>
        <v>244430723</v>
      </c>
      <c r="AC23" s="40">
        <f t="shared" si="13"/>
        <v>0.3777045278648493</v>
      </c>
      <c r="AD23" s="77">
        <v>76836779</v>
      </c>
      <c r="AE23" s="78">
        <v>40689428</v>
      </c>
      <c r="AF23" s="78">
        <f t="shared" si="14"/>
        <v>117526207</v>
      </c>
      <c r="AG23" s="40">
        <f t="shared" si="15"/>
        <v>0.40672103714243085</v>
      </c>
      <c r="AH23" s="40">
        <f t="shared" si="16"/>
        <v>0.009779920830764066</v>
      </c>
      <c r="AI23" s="12">
        <v>462463000</v>
      </c>
      <c r="AJ23" s="12">
        <v>745123911</v>
      </c>
      <c r="AK23" s="12">
        <v>188093431</v>
      </c>
      <c r="AL23" s="12"/>
    </row>
    <row r="24" spans="1:38" s="13" customFormat="1" ht="12.75">
      <c r="A24" s="29" t="s">
        <v>116</v>
      </c>
      <c r="B24" s="60" t="s">
        <v>470</v>
      </c>
      <c r="C24" s="39" t="s">
        <v>471</v>
      </c>
      <c r="D24" s="77">
        <v>488389978</v>
      </c>
      <c r="E24" s="78">
        <v>33853060</v>
      </c>
      <c r="F24" s="79">
        <f t="shared" si="0"/>
        <v>522243038</v>
      </c>
      <c r="G24" s="77">
        <v>488389978</v>
      </c>
      <c r="H24" s="78">
        <v>33853060</v>
      </c>
      <c r="I24" s="80">
        <f t="shared" si="1"/>
        <v>522243038</v>
      </c>
      <c r="J24" s="77">
        <v>53195456</v>
      </c>
      <c r="K24" s="78">
        <v>2872940</v>
      </c>
      <c r="L24" s="78">
        <f t="shared" si="2"/>
        <v>56068396</v>
      </c>
      <c r="M24" s="40">
        <f t="shared" si="3"/>
        <v>0.10736073421815534</v>
      </c>
      <c r="N24" s="105">
        <v>67425904</v>
      </c>
      <c r="O24" s="106">
        <v>7680989</v>
      </c>
      <c r="P24" s="107">
        <f t="shared" si="4"/>
        <v>75106893</v>
      </c>
      <c r="Q24" s="40">
        <f t="shared" si="5"/>
        <v>0.14381597749513705</v>
      </c>
      <c r="R24" s="105">
        <v>0</v>
      </c>
      <c r="S24" s="107">
        <v>0</v>
      </c>
      <c r="T24" s="107">
        <f t="shared" si="6"/>
        <v>0</v>
      </c>
      <c r="U24" s="40">
        <f t="shared" si="7"/>
        <v>0</v>
      </c>
      <c r="V24" s="105">
        <v>0</v>
      </c>
      <c r="W24" s="107">
        <v>0</v>
      </c>
      <c r="X24" s="107">
        <f t="shared" si="8"/>
        <v>0</v>
      </c>
      <c r="Y24" s="40">
        <f t="shared" si="9"/>
        <v>0</v>
      </c>
      <c r="Z24" s="77">
        <f t="shared" si="10"/>
        <v>120621360</v>
      </c>
      <c r="AA24" s="78">
        <f t="shared" si="11"/>
        <v>10553929</v>
      </c>
      <c r="AB24" s="78">
        <f t="shared" si="12"/>
        <v>131175289</v>
      </c>
      <c r="AC24" s="40">
        <f t="shared" si="13"/>
        <v>0.25117671171329237</v>
      </c>
      <c r="AD24" s="77">
        <v>105877878</v>
      </c>
      <c r="AE24" s="78">
        <v>2405115</v>
      </c>
      <c r="AF24" s="78">
        <f t="shared" si="14"/>
        <v>108282993</v>
      </c>
      <c r="AG24" s="40">
        <f t="shared" si="15"/>
        <v>0.23868548084852226</v>
      </c>
      <c r="AH24" s="40">
        <f t="shared" si="16"/>
        <v>-0.30638329326563774</v>
      </c>
      <c r="AI24" s="12">
        <v>789808531</v>
      </c>
      <c r="AJ24" s="12">
        <v>642900827</v>
      </c>
      <c r="AK24" s="12">
        <v>188515829</v>
      </c>
      <c r="AL24" s="12"/>
    </row>
    <row r="25" spans="1:38" s="57" customFormat="1" ht="12.75">
      <c r="A25" s="61"/>
      <c r="B25" s="62" t="s">
        <v>472</v>
      </c>
      <c r="C25" s="32"/>
      <c r="D25" s="81">
        <f>SUM(D18:D24)</f>
        <v>5060390942</v>
      </c>
      <c r="E25" s="82">
        <f>SUM(E18:E24)</f>
        <v>685463592</v>
      </c>
      <c r="F25" s="90">
        <f t="shared" si="0"/>
        <v>5745854534</v>
      </c>
      <c r="G25" s="81">
        <f>SUM(G18:G24)</f>
        <v>5060390942</v>
      </c>
      <c r="H25" s="82">
        <f>SUM(H18:H24)</f>
        <v>754654332</v>
      </c>
      <c r="I25" s="83">
        <f t="shared" si="1"/>
        <v>5815045274</v>
      </c>
      <c r="J25" s="81">
        <f>SUM(J18:J24)</f>
        <v>923860681</v>
      </c>
      <c r="K25" s="82">
        <f>SUM(K18:K24)</f>
        <v>109576012</v>
      </c>
      <c r="L25" s="82">
        <f t="shared" si="2"/>
        <v>1033436693</v>
      </c>
      <c r="M25" s="44">
        <f t="shared" si="3"/>
        <v>0.1798577891042725</v>
      </c>
      <c r="N25" s="111">
        <f>SUM(N18:N24)</f>
        <v>959327693</v>
      </c>
      <c r="O25" s="112">
        <f>SUM(O18:O24)</f>
        <v>159144556</v>
      </c>
      <c r="P25" s="113">
        <f t="shared" si="4"/>
        <v>1118472249</v>
      </c>
      <c r="Q25" s="44">
        <f t="shared" si="5"/>
        <v>0.19465725113325677</v>
      </c>
      <c r="R25" s="111">
        <f>SUM(R18:R24)</f>
        <v>0</v>
      </c>
      <c r="S25" s="113">
        <f>SUM(S18:S24)</f>
        <v>0</v>
      </c>
      <c r="T25" s="113">
        <f t="shared" si="6"/>
        <v>0</v>
      </c>
      <c r="U25" s="44">
        <f t="shared" si="7"/>
        <v>0</v>
      </c>
      <c r="V25" s="111">
        <f>SUM(V18:V24)</f>
        <v>0</v>
      </c>
      <c r="W25" s="113">
        <f>SUM(W18:W24)</f>
        <v>0</v>
      </c>
      <c r="X25" s="113">
        <f t="shared" si="8"/>
        <v>0</v>
      </c>
      <c r="Y25" s="44">
        <f t="shared" si="9"/>
        <v>0</v>
      </c>
      <c r="Z25" s="81">
        <f t="shared" si="10"/>
        <v>1883188374</v>
      </c>
      <c r="AA25" s="82">
        <f t="shared" si="11"/>
        <v>268720568</v>
      </c>
      <c r="AB25" s="82">
        <f t="shared" si="12"/>
        <v>2151908942</v>
      </c>
      <c r="AC25" s="44">
        <f t="shared" si="13"/>
        <v>0.3745150402375293</v>
      </c>
      <c r="AD25" s="81">
        <f>SUM(AD18:AD24)</f>
        <v>1026062895</v>
      </c>
      <c r="AE25" s="82">
        <f>SUM(AE18:AE24)</f>
        <v>117019415</v>
      </c>
      <c r="AF25" s="82">
        <f t="shared" si="14"/>
        <v>1143082310</v>
      </c>
      <c r="AG25" s="44">
        <f t="shared" si="15"/>
        <v>0.37332261229790575</v>
      </c>
      <c r="AH25" s="44">
        <f t="shared" si="16"/>
        <v>-0.021529561593862878</v>
      </c>
      <c r="AI25" s="63">
        <f>SUM(AI18:AI24)</f>
        <v>5658904908</v>
      </c>
      <c r="AJ25" s="63">
        <f>SUM(AJ18:AJ24)</f>
        <v>6212202153</v>
      </c>
      <c r="AK25" s="63">
        <f>SUM(AK18:AK24)</f>
        <v>2112597163</v>
      </c>
      <c r="AL25" s="63"/>
    </row>
    <row r="26" spans="1:38" s="13" customFormat="1" ht="12.75">
      <c r="A26" s="29" t="s">
        <v>97</v>
      </c>
      <c r="B26" s="60" t="s">
        <v>473</v>
      </c>
      <c r="C26" s="39" t="s">
        <v>474</v>
      </c>
      <c r="D26" s="77">
        <v>427790535</v>
      </c>
      <c r="E26" s="78">
        <v>46004000</v>
      </c>
      <c r="F26" s="79">
        <f t="shared" si="0"/>
        <v>473794535</v>
      </c>
      <c r="G26" s="77">
        <v>427790535</v>
      </c>
      <c r="H26" s="78">
        <v>46004000</v>
      </c>
      <c r="I26" s="80">
        <f t="shared" si="1"/>
        <v>473794535</v>
      </c>
      <c r="J26" s="77">
        <v>92443936</v>
      </c>
      <c r="K26" s="78">
        <v>0</v>
      </c>
      <c r="L26" s="78">
        <f t="shared" si="2"/>
        <v>92443936</v>
      </c>
      <c r="M26" s="40">
        <f t="shared" si="3"/>
        <v>0.19511397699004696</v>
      </c>
      <c r="N26" s="105">
        <v>108244829</v>
      </c>
      <c r="O26" s="106">
        <v>18120221</v>
      </c>
      <c r="P26" s="107">
        <f t="shared" si="4"/>
        <v>126365050</v>
      </c>
      <c r="Q26" s="40">
        <f t="shared" si="5"/>
        <v>0.2667085427652727</v>
      </c>
      <c r="R26" s="105">
        <v>0</v>
      </c>
      <c r="S26" s="107">
        <v>0</v>
      </c>
      <c r="T26" s="107">
        <f t="shared" si="6"/>
        <v>0</v>
      </c>
      <c r="U26" s="40">
        <f t="shared" si="7"/>
        <v>0</v>
      </c>
      <c r="V26" s="105">
        <v>0</v>
      </c>
      <c r="W26" s="107">
        <v>0</v>
      </c>
      <c r="X26" s="107">
        <f t="shared" si="8"/>
        <v>0</v>
      </c>
      <c r="Y26" s="40">
        <f t="shared" si="9"/>
        <v>0</v>
      </c>
      <c r="Z26" s="77">
        <f t="shared" si="10"/>
        <v>200688765</v>
      </c>
      <c r="AA26" s="78">
        <f t="shared" si="11"/>
        <v>18120221</v>
      </c>
      <c r="AB26" s="78">
        <f t="shared" si="12"/>
        <v>218808986</v>
      </c>
      <c r="AC26" s="40">
        <f t="shared" si="13"/>
        <v>0.4618225197553197</v>
      </c>
      <c r="AD26" s="77">
        <v>90746225</v>
      </c>
      <c r="AE26" s="78">
        <v>5119365</v>
      </c>
      <c r="AF26" s="78">
        <f t="shared" si="14"/>
        <v>95865590</v>
      </c>
      <c r="AG26" s="40">
        <f t="shared" si="15"/>
        <v>0.5169921014307313</v>
      </c>
      <c r="AH26" s="40">
        <f t="shared" si="16"/>
        <v>0.31814814888220067</v>
      </c>
      <c r="AI26" s="12">
        <v>366170366</v>
      </c>
      <c r="AJ26" s="12">
        <v>571777306</v>
      </c>
      <c r="AK26" s="12">
        <v>189307187</v>
      </c>
      <c r="AL26" s="12"/>
    </row>
    <row r="27" spans="1:38" s="13" customFormat="1" ht="12.75">
      <c r="A27" s="29" t="s">
        <v>97</v>
      </c>
      <c r="B27" s="60" t="s">
        <v>73</v>
      </c>
      <c r="C27" s="39" t="s">
        <v>74</v>
      </c>
      <c r="D27" s="77">
        <v>1918453514</v>
      </c>
      <c r="E27" s="78">
        <v>522517329</v>
      </c>
      <c r="F27" s="79">
        <f t="shared" si="0"/>
        <v>2440970843</v>
      </c>
      <c r="G27" s="77">
        <v>1918453514</v>
      </c>
      <c r="H27" s="78">
        <v>522517329</v>
      </c>
      <c r="I27" s="80">
        <f t="shared" si="1"/>
        <v>2440970843</v>
      </c>
      <c r="J27" s="77">
        <v>396921380</v>
      </c>
      <c r="K27" s="78">
        <v>32394813</v>
      </c>
      <c r="L27" s="78">
        <f t="shared" si="2"/>
        <v>429316193</v>
      </c>
      <c r="M27" s="40">
        <f t="shared" si="3"/>
        <v>0.17587927943963566</v>
      </c>
      <c r="N27" s="105">
        <v>643919274</v>
      </c>
      <c r="O27" s="106">
        <v>146502134</v>
      </c>
      <c r="P27" s="107">
        <f t="shared" si="4"/>
        <v>790421408</v>
      </c>
      <c r="Q27" s="40">
        <f t="shared" si="5"/>
        <v>0.3238143586461512</v>
      </c>
      <c r="R27" s="105">
        <v>0</v>
      </c>
      <c r="S27" s="107">
        <v>0</v>
      </c>
      <c r="T27" s="107">
        <f t="shared" si="6"/>
        <v>0</v>
      </c>
      <c r="U27" s="40">
        <f t="shared" si="7"/>
        <v>0</v>
      </c>
      <c r="V27" s="105">
        <v>0</v>
      </c>
      <c r="W27" s="107">
        <v>0</v>
      </c>
      <c r="X27" s="107">
        <f t="shared" si="8"/>
        <v>0</v>
      </c>
      <c r="Y27" s="40">
        <f t="shared" si="9"/>
        <v>0</v>
      </c>
      <c r="Z27" s="77">
        <f t="shared" si="10"/>
        <v>1040840654</v>
      </c>
      <c r="AA27" s="78">
        <f t="shared" si="11"/>
        <v>178896947</v>
      </c>
      <c r="AB27" s="78">
        <f t="shared" si="12"/>
        <v>1219737601</v>
      </c>
      <c r="AC27" s="40">
        <f t="shared" si="13"/>
        <v>0.4996936380857868</v>
      </c>
      <c r="AD27" s="77">
        <v>436038115</v>
      </c>
      <c r="AE27" s="78">
        <v>84599383</v>
      </c>
      <c r="AF27" s="78">
        <f t="shared" si="14"/>
        <v>520637498</v>
      </c>
      <c r="AG27" s="40">
        <f t="shared" si="15"/>
        <v>0.3737162375737163</v>
      </c>
      <c r="AH27" s="40">
        <f t="shared" si="16"/>
        <v>0.5181799448490743</v>
      </c>
      <c r="AI27" s="12">
        <v>2425538839</v>
      </c>
      <c r="AJ27" s="12">
        <v>2382924212</v>
      </c>
      <c r="AK27" s="12">
        <v>906463249</v>
      </c>
      <c r="AL27" s="12"/>
    </row>
    <row r="28" spans="1:38" s="13" customFormat="1" ht="12.75">
      <c r="A28" s="29" t="s">
        <v>97</v>
      </c>
      <c r="B28" s="60" t="s">
        <v>475</v>
      </c>
      <c r="C28" s="39" t="s">
        <v>476</v>
      </c>
      <c r="D28" s="77">
        <v>254686683</v>
      </c>
      <c r="E28" s="78">
        <v>58641000</v>
      </c>
      <c r="F28" s="79">
        <f t="shared" si="0"/>
        <v>313327683</v>
      </c>
      <c r="G28" s="77">
        <v>254686683</v>
      </c>
      <c r="H28" s="78">
        <v>58641000</v>
      </c>
      <c r="I28" s="80">
        <f t="shared" si="1"/>
        <v>313327683</v>
      </c>
      <c r="J28" s="77">
        <v>42450604</v>
      </c>
      <c r="K28" s="78">
        <v>410172</v>
      </c>
      <c r="L28" s="78">
        <f t="shared" si="2"/>
        <v>42860776</v>
      </c>
      <c r="M28" s="40">
        <f t="shared" si="3"/>
        <v>0.1367921774087226</v>
      </c>
      <c r="N28" s="105">
        <v>51789971</v>
      </c>
      <c r="O28" s="106">
        <v>11203109</v>
      </c>
      <c r="P28" s="107">
        <f t="shared" si="4"/>
        <v>62993080</v>
      </c>
      <c r="Q28" s="40">
        <f t="shared" si="5"/>
        <v>0.20104537012773302</v>
      </c>
      <c r="R28" s="105">
        <v>0</v>
      </c>
      <c r="S28" s="107">
        <v>0</v>
      </c>
      <c r="T28" s="107">
        <f t="shared" si="6"/>
        <v>0</v>
      </c>
      <c r="U28" s="40">
        <f t="shared" si="7"/>
        <v>0</v>
      </c>
      <c r="V28" s="105">
        <v>0</v>
      </c>
      <c r="W28" s="107">
        <v>0</v>
      </c>
      <c r="X28" s="107">
        <f t="shared" si="8"/>
        <v>0</v>
      </c>
      <c r="Y28" s="40">
        <f t="shared" si="9"/>
        <v>0</v>
      </c>
      <c r="Z28" s="77">
        <f t="shared" si="10"/>
        <v>94240575</v>
      </c>
      <c r="AA28" s="78">
        <f t="shared" si="11"/>
        <v>11613281</v>
      </c>
      <c r="AB28" s="78">
        <f t="shared" si="12"/>
        <v>105853856</v>
      </c>
      <c r="AC28" s="40">
        <f t="shared" si="13"/>
        <v>0.3378375475364556</v>
      </c>
      <c r="AD28" s="77">
        <v>63598426</v>
      </c>
      <c r="AE28" s="78">
        <v>15720583</v>
      </c>
      <c r="AF28" s="78">
        <f t="shared" si="14"/>
        <v>79319009</v>
      </c>
      <c r="AG28" s="40">
        <f t="shared" si="15"/>
        <v>0.40139322385391285</v>
      </c>
      <c r="AH28" s="40">
        <f t="shared" si="16"/>
        <v>-0.20582618474217196</v>
      </c>
      <c r="AI28" s="12">
        <v>327280931</v>
      </c>
      <c r="AJ28" s="12">
        <v>320977981</v>
      </c>
      <c r="AK28" s="12">
        <v>131368348</v>
      </c>
      <c r="AL28" s="12"/>
    </row>
    <row r="29" spans="1:38" s="13" customFormat="1" ht="12.75">
      <c r="A29" s="29" t="s">
        <v>97</v>
      </c>
      <c r="B29" s="60" t="s">
        <v>477</v>
      </c>
      <c r="C29" s="39" t="s">
        <v>478</v>
      </c>
      <c r="D29" s="77">
        <v>581482803</v>
      </c>
      <c r="E29" s="78">
        <v>230906506</v>
      </c>
      <c r="F29" s="79">
        <f t="shared" si="0"/>
        <v>812389309</v>
      </c>
      <c r="G29" s="77">
        <v>581482803</v>
      </c>
      <c r="H29" s="78">
        <v>230906506</v>
      </c>
      <c r="I29" s="80">
        <f t="shared" si="1"/>
        <v>812389309</v>
      </c>
      <c r="J29" s="77">
        <v>89588689</v>
      </c>
      <c r="K29" s="78">
        <v>13068796</v>
      </c>
      <c r="L29" s="78">
        <f t="shared" si="2"/>
        <v>102657485</v>
      </c>
      <c r="M29" s="40">
        <f t="shared" si="3"/>
        <v>0.1263648891765512</v>
      </c>
      <c r="N29" s="105">
        <v>151755824</v>
      </c>
      <c r="O29" s="106">
        <v>98023520</v>
      </c>
      <c r="P29" s="107">
        <f t="shared" si="4"/>
        <v>249779344</v>
      </c>
      <c r="Q29" s="40">
        <f t="shared" si="5"/>
        <v>0.30746261827037413</v>
      </c>
      <c r="R29" s="105">
        <v>0</v>
      </c>
      <c r="S29" s="107">
        <v>0</v>
      </c>
      <c r="T29" s="107">
        <f t="shared" si="6"/>
        <v>0</v>
      </c>
      <c r="U29" s="40">
        <f t="shared" si="7"/>
        <v>0</v>
      </c>
      <c r="V29" s="105">
        <v>0</v>
      </c>
      <c r="W29" s="107">
        <v>0</v>
      </c>
      <c r="X29" s="107">
        <f t="shared" si="8"/>
        <v>0</v>
      </c>
      <c r="Y29" s="40">
        <f t="shared" si="9"/>
        <v>0</v>
      </c>
      <c r="Z29" s="77">
        <f t="shared" si="10"/>
        <v>241344513</v>
      </c>
      <c r="AA29" s="78">
        <f t="shared" si="11"/>
        <v>111092316</v>
      </c>
      <c r="AB29" s="78">
        <f t="shared" si="12"/>
        <v>352436829</v>
      </c>
      <c r="AC29" s="40">
        <f t="shared" si="13"/>
        <v>0.4338275074469253</v>
      </c>
      <c r="AD29" s="77">
        <v>118846938</v>
      </c>
      <c r="AE29" s="78">
        <v>31482766</v>
      </c>
      <c r="AF29" s="78">
        <f t="shared" si="14"/>
        <v>150329704</v>
      </c>
      <c r="AG29" s="40">
        <f t="shared" si="15"/>
        <v>0.3561624138773435</v>
      </c>
      <c r="AH29" s="40">
        <f t="shared" si="16"/>
        <v>0.6615435097244653</v>
      </c>
      <c r="AI29" s="12">
        <v>782525792</v>
      </c>
      <c r="AJ29" s="12">
        <v>799001850</v>
      </c>
      <c r="AK29" s="12">
        <v>278706275</v>
      </c>
      <c r="AL29" s="12"/>
    </row>
    <row r="30" spans="1:38" s="13" customFormat="1" ht="12.75">
      <c r="A30" s="29" t="s">
        <v>97</v>
      </c>
      <c r="B30" s="60" t="s">
        <v>479</v>
      </c>
      <c r="C30" s="39" t="s">
        <v>480</v>
      </c>
      <c r="D30" s="77">
        <v>709925400</v>
      </c>
      <c r="E30" s="78">
        <v>440655000</v>
      </c>
      <c r="F30" s="79">
        <f t="shared" si="0"/>
        <v>1150580400</v>
      </c>
      <c r="G30" s="77">
        <v>709925400</v>
      </c>
      <c r="H30" s="78">
        <v>440655000</v>
      </c>
      <c r="I30" s="80">
        <f t="shared" si="1"/>
        <v>1150580400</v>
      </c>
      <c r="J30" s="77">
        <v>185600046</v>
      </c>
      <c r="K30" s="78">
        <v>57055686</v>
      </c>
      <c r="L30" s="78">
        <f t="shared" si="2"/>
        <v>242655732</v>
      </c>
      <c r="M30" s="40">
        <f t="shared" si="3"/>
        <v>0.21089854476923126</v>
      </c>
      <c r="N30" s="105">
        <v>219219008</v>
      </c>
      <c r="O30" s="106">
        <v>70161186</v>
      </c>
      <c r="P30" s="107">
        <f t="shared" si="4"/>
        <v>289380194</v>
      </c>
      <c r="Q30" s="40">
        <f t="shared" si="5"/>
        <v>0.2515080163020333</v>
      </c>
      <c r="R30" s="105">
        <v>0</v>
      </c>
      <c r="S30" s="107">
        <v>0</v>
      </c>
      <c r="T30" s="107">
        <f t="shared" si="6"/>
        <v>0</v>
      </c>
      <c r="U30" s="40">
        <f t="shared" si="7"/>
        <v>0</v>
      </c>
      <c r="V30" s="105">
        <v>0</v>
      </c>
      <c r="W30" s="107">
        <v>0</v>
      </c>
      <c r="X30" s="107">
        <f t="shared" si="8"/>
        <v>0</v>
      </c>
      <c r="Y30" s="40">
        <f t="shared" si="9"/>
        <v>0</v>
      </c>
      <c r="Z30" s="77">
        <f t="shared" si="10"/>
        <v>404819054</v>
      </c>
      <c r="AA30" s="78">
        <f t="shared" si="11"/>
        <v>127216872</v>
      </c>
      <c r="AB30" s="78">
        <f t="shared" si="12"/>
        <v>532035926</v>
      </c>
      <c r="AC30" s="40">
        <f t="shared" si="13"/>
        <v>0.46240656107126454</v>
      </c>
      <c r="AD30" s="77">
        <v>87336268</v>
      </c>
      <c r="AE30" s="78">
        <v>74309904</v>
      </c>
      <c r="AF30" s="78">
        <f t="shared" si="14"/>
        <v>161646172</v>
      </c>
      <c r="AG30" s="40">
        <f t="shared" si="15"/>
        <v>0.31288963240516815</v>
      </c>
      <c r="AH30" s="40">
        <f t="shared" si="16"/>
        <v>0.7902075280817662</v>
      </c>
      <c r="AI30" s="12">
        <v>1043241000</v>
      </c>
      <c r="AJ30" s="12">
        <v>1165573000</v>
      </c>
      <c r="AK30" s="12">
        <v>326419293</v>
      </c>
      <c r="AL30" s="12"/>
    </row>
    <row r="31" spans="1:38" s="13" customFormat="1" ht="12.75">
      <c r="A31" s="29" t="s">
        <v>116</v>
      </c>
      <c r="B31" s="60" t="s">
        <v>481</v>
      </c>
      <c r="C31" s="39" t="s">
        <v>482</v>
      </c>
      <c r="D31" s="77">
        <v>202605742</v>
      </c>
      <c r="E31" s="78">
        <v>73782063</v>
      </c>
      <c r="F31" s="80">
        <f t="shared" si="0"/>
        <v>276387805</v>
      </c>
      <c r="G31" s="77">
        <v>202605742</v>
      </c>
      <c r="H31" s="78">
        <v>73782063</v>
      </c>
      <c r="I31" s="80">
        <f t="shared" si="1"/>
        <v>276387805</v>
      </c>
      <c r="J31" s="77">
        <v>32611345</v>
      </c>
      <c r="K31" s="78">
        <v>4468188</v>
      </c>
      <c r="L31" s="78">
        <f t="shared" si="2"/>
        <v>37079533</v>
      </c>
      <c r="M31" s="40">
        <f t="shared" si="3"/>
        <v>0.1341576304352502</v>
      </c>
      <c r="N31" s="105">
        <v>51001724</v>
      </c>
      <c r="O31" s="106">
        <v>8318668</v>
      </c>
      <c r="P31" s="107">
        <f t="shared" si="4"/>
        <v>59320392</v>
      </c>
      <c r="Q31" s="40">
        <f t="shared" si="5"/>
        <v>0.214627385604079</v>
      </c>
      <c r="R31" s="105">
        <v>0</v>
      </c>
      <c r="S31" s="107">
        <v>0</v>
      </c>
      <c r="T31" s="107">
        <f t="shared" si="6"/>
        <v>0</v>
      </c>
      <c r="U31" s="40">
        <f t="shared" si="7"/>
        <v>0</v>
      </c>
      <c r="V31" s="105">
        <v>0</v>
      </c>
      <c r="W31" s="107">
        <v>0</v>
      </c>
      <c r="X31" s="107">
        <f t="shared" si="8"/>
        <v>0</v>
      </c>
      <c r="Y31" s="40">
        <f t="shared" si="9"/>
        <v>0</v>
      </c>
      <c r="Z31" s="77">
        <f t="shared" si="10"/>
        <v>83613069</v>
      </c>
      <c r="AA31" s="78">
        <f t="shared" si="11"/>
        <v>12786856</v>
      </c>
      <c r="AB31" s="78">
        <f t="shared" si="12"/>
        <v>96399925</v>
      </c>
      <c r="AC31" s="40">
        <f t="shared" si="13"/>
        <v>0.3487850160393292</v>
      </c>
      <c r="AD31" s="77">
        <v>49962599</v>
      </c>
      <c r="AE31" s="78">
        <v>10132099</v>
      </c>
      <c r="AF31" s="78">
        <f t="shared" si="14"/>
        <v>60094698</v>
      </c>
      <c r="AG31" s="40">
        <f t="shared" si="15"/>
        <v>0.3733369353282433</v>
      </c>
      <c r="AH31" s="40">
        <f t="shared" si="16"/>
        <v>-0.012884763977015101</v>
      </c>
      <c r="AI31" s="12">
        <v>249769000</v>
      </c>
      <c r="AJ31" s="12">
        <v>243290070</v>
      </c>
      <c r="AK31" s="12">
        <v>93247993</v>
      </c>
      <c r="AL31" s="12"/>
    </row>
    <row r="32" spans="1:38" s="57" customFormat="1" ht="12.75">
      <c r="A32" s="61"/>
      <c r="B32" s="62" t="s">
        <v>483</v>
      </c>
      <c r="C32" s="32"/>
      <c r="D32" s="81">
        <f>SUM(D26:D31)</f>
        <v>4094944677</v>
      </c>
      <c r="E32" s="82">
        <f>SUM(E26:E31)</f>
        <v>1372505898</v>
      </c>
      <c r="F32" s="83">
        <f t="shared" si="0"/>
        <v>5467450575</v>
      </c>
      <c r="G32" s="81">
        <f>SUM(G26:G31)</f>
        <v>4094944677</v>
      </c>
      <c r="H32" s="82">
        <f>SUM(H26:H31)</f>
        <v>1372505898</v>
      </c>
      <c r="I32" s="90">
        <f t="shared" si="1"/>
        <v>5467450575</v>
      </c>
      <c r="J32" s="81">
        <f>SUM(J26:J31)</f>
        <v>839616000</v>
      </c>
      <c r="K32" s="92">
        <f>SUM(K26:K31)</f>
        <v>107397655</v>
      </c>
      <c r="L32" s="82">
        <f t="shared" si="2"/>
        <v>947013655</v>
      </c>
      <c r="M32" s="44">
        <f t="shared" si="3"/>
        <v>0.17320936732930595</v>
      </c>
      <c r="N32" s="111">
        <f>SUM(N26:N31)</f>
        <v>1225930630</v>
      </c>
      <c r="O32" s="112">
        <f>SUM(O26:O31)</f>
        <v>352328838</v>
      </c>
      <c r="P32" s="113">
        <f t="shared" si="4"/>
        <v>1578259468</v>
      </c>
      <c r="Q32" s="44">
        <f t="shared" si="5"/>
        <v>0.2886646063554036</v>
      </c>
      <c r="R32" s="111">
        <f>SUM(R26:R31)</f>
        <v>0</v>
      </c>
      <c r="S32" s="113">
        <f>SUM(S26:S31)</f>
        <v>0</v>
      </c>
      <c r="T32" s="113">
        <f t="shared" si="6"/>
        <v>0</v>
      </c>
      <c r="U32" s="44">
        <f t="shared" si="7"/>
        <v>0</v>
      </c>
      <c r="V32" s="111">
        <f>SUM(V26:V31)</f>
        <v>0</v>
      </c>
      <c r="W32" s="113">
        <f>SUM(W26:W31)</f>
        <v>0</v>
      </c>
      <c r="X32" s="113">
        <f t="shared" si="8"/>
        <v>0</v>
      </c>
      <c r="Y32" s="44">
        <f t="shared" si="9"/>
        <v>0</v>
      </c>
      <c r="Z32" s="81">
        <f t="shared" si="10"/>
        <v>2065546630</v>
      </c>
      <c r="AA32" s="82">
        <f t="shared" si="11"/>
        <v>459726493</v>
      </c>
      <c r="AB32" s="82">
        <f t="shared" si="12"/>
        <v>2525273123</v>
      </c>
      <c r="AC32" s="44">
        <f t="shared" si="13"/>
        <v>0.4618739736847095</v>
      </c>
      <c r="AD32" s="81">
        <f>SUM(AD26:AD31)</f>
        <v>846528571</v>
      </c>
      <c r="AE32" s="82">
        <f>SUM(AE26:AE31)</f>
        <v>221364100</v>
      </c>
      <c r="AF32" s="82">
        <f t="shared" si="14"/>
        <v>1067892671</v>
      </c>
      <c r="AG32" s="44">
        <f t="shared" si="15"/>
        <v>0.37068105380337607</v>
      </c>
      <c r="AH32" s="44">
        <f t="shared" si="16"/>
        <v>0.47791956145001024</v>
      </c>
      <c r="AI32" s="63">
        <f>SUM(AI26:AI31)</f>
        <v>5194525928</v>
      </c>
      <c r="AJ32" s="63">
        <f>SUM(AJ26:AJ31)</f>
        <v>5483544419</v>
      </c>
      <c r="AK32" s="63">
        <f>SUM(AK26:AK31)</f>
        <v>1925512345</v>
      </c>
      <c r="AL32" s="63"/>
    </row>
    <row r="33" spans="1:38" s="57" customFormat="1" ht="12.75">
      <c r="A33" s="61"/>
      <c r="B33" s="62" t="s">
        <v>484</v>
      </c>
      <c r="C33" s="32"/>
      <c r="D33" s="81">
        <f>SUM(D9:D16,D18:D24,D26:D31)</f>
        <v>13903085154</v>
      </c>
      <c r="E33" s="82">
        <f>SUM(E9:E16,E18:E24,E26:E31)</f>
        <v>2689338740</v>
      </c>
      <c r="F33" s="90">
        <f t="shared" si="0"/>
        <v>16592423894</v>
      </c>
      <c r="G33" s="81">
        <f>SUM(G9:G16,G18:G24,G26:G31)</f>
        <v>13903085154</v>
      </c>
      <c r="H33" s="82">
        <f>SUM(H9:H16,H18:H24,H26:H31)</f>
        <v>2758529480</v>
      </c>
      <c r="I33" s="83">
        <f t="shared" si="1"/>
        <v>16661614634</v>
      </c>
      <c r="J33" s="81">
        <f>SUM(J9:J16,J18:J24,J26:J31)</f>
        <v>2478712320</v>
      </c>
      <c r="K33" s="82">
        <f>SUM(K9:K16,K18:K24,K26:K31)</f>
        <v>337209401</v>
      </c>
      <c r="L33" s="82">
        <f t="shared" si="2"/>
        <v>2815921721</v>
      </c>
      <c r="M33" s="44">
        <f t="shared" si="3"/>
        <v>0.16971129347884295</v>
      </c>
      <c r="N33" s="111">
        <f>SUM(N9:N16,N18:N24,N26:N31)</f>
        <v>2824750005</v>
      </c>
      <c r="O33" s="112">
        <f>SUM(O9:O16,O18:O24,O26:O31)</f>
        <v>620308747</v>
      </c>
      <c r="P33" s="113">
        <f t="shared" si="4"/>
        <v>3445058752</v>
      </c>
      <c r="Q33" s="44">
        <f t="shared" si="5"/>
        <v>0.20762841969374773</v>
      </c>
      <c r="R33" s="111">
        <f>SUM(R9:R16,R18:R24,R26:R31)</f>
        <v>0</v>
      </c>
      <c r="S33" s="113">
        <f>SUM(S9:S16,S18:S24,S26:S31)</f>
        <v>0</v>
      </c>
      <c r="T33" s="113">
        <f t="shared" si="6"/>
        <v>0</v>
      </c>
      <c r="U33" s="44">
        <f t="shared" si="7"/>
        <v>0</v>
      </c>
      <c r="V33" s="111">
        <f>SUM(V9:V16,V18:V24,V26:V31)</f>
        <v>0</v>
      </c>
      <c r="W33" s="113">
        <f>SUM(W9:W16,W18:W24,W26:W31)</f>
        <v>0</v>
      </c>
      <c r="X33" s="113">
        <f t="shared" si="8"/>
        <v>0</v>
      </c>
      <c r="Y33" s="44">
        <f t="shared" si="9"/>
        <v>0</v>
      </c>
      <c r="Z33" s="81">
        <f t="shared" si="10"/>
        <v>5303462325</v>
      </c>
      <c r="AA33" s="82">
        <f t="shared" si="11"/>
        <v>957518148</v>
      </c>
      <c r="AB33" s="82">
        <f t="shared" si="12"/>
        <v>6260980473</v>
      </c>
      <c r="AC33" s="44">
        <f t="shared" si="13"/>
        <v>0.3773397131725907</v>
      </c>
      <c r="AD33" s="81">
        <f>SUM(AD9:AD16,AD18:AD24,AD26:AD31)</f>
        <v>2659409709</v>
      </c>
      <c r="AE33" s="82">
        <f>SUM(AE9:AE16,AE18:AE24,AE26:AE31)</f>
        <v>506155800</v>
      </c>
      <c r="AF33" s="82">
        <f t="shared" si="14"/>
        <v>3165565509</v>
      </c>
      <c r="AG33" s="44">
        <f t="shared" si="15"/>
        <v>0.36610705910487257</v>
      </c>
      <c r="AH33" s="44">
        <f t="shared" si="16"/>
        <v>0.08829172614036085</v>
      </c>
      <c r="AI33" s="63">
        <f>SUM(AI9:AI16,AI18:AI24,AI26:AI31)</f>
        <v>15718999052</v>
      </c>
      <c r="AJ33" s="63">
        <f>SUM(AJ9:AJ16,AJ18:AJ24,AJ26:AJ31)</f>
        <v>17084445482</v>
      </c>
      <c r="AK33" s="63">
        <f>SUM(AK9:AK16,AK18:AK24,AK26:AK31)</f>
        <v>5754836515</v>
      </c>
      <c r="AL33" s="63"/>
    </row>
    <row r="34" spans="1:38" s="13" customFormat="1" ht="12.75">
      <c r="A34" s="64"/>
      <c r="B34" s="65"/>
      <c r="C34" s="66"/>
      <c r="D34" s="93"/>
      <c r="E34" s="93"/>
      <c r="F34" s="94"/>
      <c r="G34" s="95"/>
      <c r="H34" s="93"/>
      <c r="I34" s="96"/>
      <c r="J34" s="95"/>
      <c r="K34" s="97"/>
      <c r="L34" s="93"/>
      <c r="M34" s="70"/>
      <c r="N34" s="95"/>
      <c r="O34" s="97"/>
      <c r="P34" s="93"/>
      <c r="Q34" s="70"/>
      <c r="R34" s="95"/>
      <c r="S34" s="97"/>
      <c r="T34" s="93"/>
      <c r="U34" s="70"/>
      <c r="V34" s="95"/>
      <c r="W34" s="97"/>
      <c r="X34" s="93"/>
      <c r="Y34" s="70"/>
      <c r="Z34" s="95"/>
      <c r="AA34" s="97"/>
      <c r="AB34" s="93"/>
      <c r="AC34" s="70"/>
      <c r="AD34" s="95"/>
      <c r="AE34" s="93"/>
      <c r="AF34" s="93"/>
      <c r="AG34" s="70"/>
      <c r="AH34" s="70"/>
      <c r="AI34" s="12"/>
      <c r="AJ34" s="12"/>
      <c r="AK34" s="12"/>
      <c r="AL34" s="12"/>
    </row>
    <row r="35" spans="1:38" s="13" customFormat="1" ht="13.5">
      <c r="A35" s="12"/>
      <c r="B35" s="130" t="s">
        <v>657</v>
      </c>
      <c r="C35" s="12"/>
      <c r="D35" s="88"/>
      <c r="E35" s="88"/>
      <c r="F35" s="88"/>
      <c r="G35" s="88"/>
      <c r="H35" s="88"/>
      <c r="I35" s="88"/>
      <c r="J35" s="88"/>
      <c r="K35" s="88"/>
      <c r="L35" s="88"/>
      <c r="M35" s="12"/>
      <c r="N35" s="88"/>
      <c r="O35" s="88"/>
      <c r="P35" s="88"/>
      <c r="Q35" s="12"/>
      <c r="R35" s="88"/>
      <c r="S35" s="88"/>
      <c r="T35" s="88"/>
      <c r="U35" s="12"/>
      <c r="V35" s="88"/>
      <c r="W35" s="88"/>
      <c r="X35" s="88"/>
      <c r="Y35" s="12"/>
      <c r="Z35" s="88"/>
      <c r="AA35" s="88"/>
      <c r="AB35" s="88"/>
      <c r="AC35" s="12"/>
      <c r="AD35" s="88"/>
      <c r="AE35" s="88"/>
      <c r="AF35" s="88"/>
      <c r="AG35" s="12"/>
      <c r="AH35" s="12"/>
      <c r="AI35" s="12"/>
      <c r="AJ35" s="12"/>
      <c r="AK35" s="12"/>
      <c r="AL35" s="12"/>
    </row>
    <row r="36" spans="1:38" ht="12.75">
      <c r="A36" s="2"/>
      <c r="B36" s="2"/>
      <c r="C36" s="2"/>
      <c r="D36" s="89"/>
      <c r="E36" s="89"/>
      <c r="F36" s="89"/>
      <c r="G36" s="89"/>
      <c r="H36" s="89"/>
      <c r="I36" s="89"/>
      <c r="J36" s="89"/>
      <c r="K36" s="89"/>
      <c r="L36" s="89"/>
      <c r="M36" s="2"/>
      <c r="N36" s="89"/>
      <c r="O36" s="89"/>
      <c r="P36" s="89"/>
      <c r="Q36" s="2"/>
      <c r="R36" s="89"/>
      <c r="S36" s="89"/>
      <c r="T36" s="89"/>
      <c r="U36" s="2"/>
      <c r="V36" s="89"/>
      <c r="W36" s="89"/>
      <c r="X36" s="89"/>
      <c r="Y36" s="2"/>
      <c r="Z36" s="89"/>
      <c r="AA36" s="89"/>
      <c r="AB36" s="89"/>
      <c r="AC36" s="2"/>
      <c r="AD36" s="89"/>
      <c r="AE36" s="89"/>
      <c r="AF36" s="89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89"/>
      <c r="E37" s="89"/>
      <c r="F37" s="89"/>
      <c r="G37" s="89"/>
      <c r="H37" s="89"/>
      <c r="I37" s="89"/>
      <c r="J37" s="89"/>
      <c r="K37" s="89"/>
      <c r="L37" s="89"/>
      <c r="M37" s="2"/>
      <c r="N37" s="89"/>
      <c r="O37" s="89"/>
      <c r="P37" s="89"/>
      <c r="Q37" s="2"/>
      <c r="R37" s="89"/>
      <c r="S37" s="89"/>
      <c r="T37" s="89"/>
      <c r="U37" s="2"/>
      <c r="V37" s="89"/>
      <c r="W37" s="89"/>
      <c r="X37" s="89"/>
      <c r="Y37" s="2"/>
      <c r="Z37" s="89"/>
      <c r="AA37" s="89"/>
      <c r="AB37" s="89"/>
      <c r="AC37" s="2"/>
      <c r="AD37" s="89"/>
      <c r="AE37" s="89"/>
      <c r="AF37" s="89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89"/>
      <c r="E38" s="89"/>
      <c r="F38" s="89"/>
      <c r="G38" s="89"/>
      <c r="H38" s="89"/>
      <c r="I38" s="89"/>
      <c r="J38" s="89"/>
      <c r="K38" s="89"/>
      <c r="L38" s="89"/>
      <c r="M38" s="2"/>
      <c r="N38" s="89"/>
      <c r="O38" s="89"/>
      <c r="P38" s="89"/>
      <c r="Q38" s="2"/>
      <c r="R38" s="89"/>
      <c r="S38" s="89"/>
      <c r="T38" s="89"/>
      <c r="U38" s="2"/>
      <c r="V38" s="89"/>
      <c r="W38" s="89"/>
      <c r="X38" s="89"/>
      <c r="Y38" s="2"/>
      <c r="Z38" s="89"/>
      <c r="AA38" s="89"/>
      <c r="AB38" s="89"/>
      <c r="AC38" s="2"/>
      <c r="AD38" s="89"/>
      <c r="AE38" s="89"/>
      <c r="AF38" s="89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89"/>
      <c r="E39" s="89"/>
      <c r="F39" s="89"/>
      <c r="G39" s="89"/>
      <c r="H39" s="89"/>
      <c r="I39" s="89"/>
      <c r="J39" s="89"/>
      <c r="K39" s="89"/>
      <c r="L39" s="89"/>
      <c r="M39" s="2"/>
      <c r="N39" s="89"/>
      <c r="O39" s="89"/>
      <c r="P39" s="89"/>
      <c r="Q39" s="2"/>
      <c r="R39" s="89"/>
      <c r="S39" s="89"/>
      <c r="T39" s="89"/>
      <c r="U39" s="2"/>
      <c r="V39" s="89"/>
      <c r="W39" s="89"/>
      <c r="X39" s="89"/>
      <c r="Y39" s="2"/>
      <c r="Z39" s="89"/>
      <c r="AA39" s="89"/>
      <c r="AB39" s="89"/>
      <c r="AC39" s="2"/>
      <c r="AD39" s="89"/>
      <c r="AE39" s="89"/>
      <c r="AF39" s="89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89"/>
      <c r="E40" s="89"/>
      <c r="F40" s="89"/>
      <c r="G40" s="89"/>
      <c r="H40" s="89"/>
      <c r="I40" s="89"/>
      <c r="J40" s="89"/>
      <c r="K40" s="89"/>
      <c r="L40" s="89"/>
      <c r="M40" s="2"/>
      <c r="N40" s="89"/>
      <c r="O40" s="89"/>
      <c r="P40" s="89"/>
      <c r="Q40" s="2"/>
      <c r="R40" s="89"/>
      <c r="S40" s="89"/>
      <c r="T40" s="89"/>
      <c r="U40" s="2"/>
      <c r="V40" s="89"/>
      <c r="W40" s="89"/>
      <c r="X40" s="89"/>
      <c r="Y40" s="2"/>
      <c r="Z40" s="89"/>
      <c r="AA40" s="89"/>
      <c r="AB40" s="89"/>
      <c r="AC40" s="2"/>
      <c r="AD40" s="89"/>
      <c r="AE40" s="89"/>
      <c r="AF40" s="89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89"/>
      <c r="E41" s="89"/>
      <c r="F41" s="89"/>
      <c r="G41" s="89"/>
      <c r="H41" s="89"/>
      <c r="I41" s="89"/>
      <c r="J41" s="89"/>
      <c r="K41" s="89"/>
      <c r="L41" s="89"/>
      <c r="M41" s="2"/>
      <c r="N41" s="89"/>
      <c r="O41" s="89"/>
      <c r="P41" s="89"/>
      <c r="Q41" s="2"/>
      <c r="R41" s="89"/>
      <c r="S41" s="89"/>
      <c r="T41" s="89"/>
      <c r="U41" s="2"/>
      <c r="V41" s="89"/>
      <c r="W41" s="89"/>
      <c r="X41" s="89"/>
      <c r="Y41" s="2"/>
      <c r="Z41" s="89"/>
      <c r="AA41" s="89"/>
      <c r="AB41" s="89"/>
      <c r="AC41" s="2"/>
      <c r="AD41" s="89"/>
      <c r="AE41" s="89"/>
      <c r="AF41" s="89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9"/>
      <c r="E42" s="89"/>
      <c r="F42" s="89"/>
      <c r="G42" s="89"/>
      <c r="H42" s="89"/>
      <c r="I42" s="89"/>
      <c r="J42" s="89"/>
      <c r="K42" s="89"/>
      <c r="L42" s="89"/>
      <c r="M42" s="2"/>
      <c r="N42" s="89"/>
      <c r="O42" s="89"/>
      <c r="P42" s="89"/>
      <c r="Q42" s="2"/>
      <c r="R42" s="89"/>
      <c r="S42" s="89"/>
      <c r="T42" s="89"/>
      <c r="U42" s="2"/>
      <c r="V42" s="89"/>
      <c r="W42" s="89"/>
      <c r="X42" s="89"/>
      <c r="Y42" s="2"/>
      <c r="Z42" s="89"/>
      <c r="AA42" s="89"/>
      <c r="AB42" s="89"/>
      <c r="AC42" s="2"/>
      <c r="AD42" s="89"/>
      <c r="AE42" s="89"/>
      <c r="AF42" s="89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9"/>
      <c r="E43" s="89"/>
      <c r="F43" s="89"/>
      <c r="G43" s="89"/>
      <c r="H43" s="89"/>
      <c r="I43" s="89"/>
      <c r="J43" s="89"/>
      <c r="K43" s="89"/>
      <c r="L43" s="89"/>
      <c r="M43" s="2"/>
      <c r="N43" s="89"/>
      <c r="O43" s="89"/>
      <c r="P43" s="89"/>
      <c r="Q43" s="2"/>
      <c r="R43" s="89"/>
      <c r="S43" s="89"/>
      <c r="T43" s="89"/>
      <c r="U43" s="2"/>
      <c r="V43" s="89"/>
      <c r="W43" s="89"/>
      <c r="X43" s="89"/>
      <c r="Y43" s="2"/>
      <c r="Z43" s="89"/>
      <c r="AA43" s="89"/>
      <c r="AB43" s="89"/>
      <c r="AC43" s="2"/>
      <c r="AD43" s="89"/>
      <c r="AE43" s="89"/>
      <c r="AF43" s="89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9"/>
      <c r="E44" s="89"/>
      <c r="F44" s="89"/>
      <c r="G44" s="89"/>
      <c r="H44" s="89"/>
      <c r="I44" s="89"/>
      <c r="J44" s="89"/>
      <c r="K44" s="89"/>
      <c r="L44" s="89"/>
      <c r="M44" s="2"/>
      <c r="N44" s="89"/>
      <c r="O44" s="89"/>
      <c r="P44" s="89"/>
      <c r="Q44" s="2"/>
      <c r="R44" s="89"/>
      <c r="S44" s="89"/>
      <c r="T44" s="89"/>
      <c r="U44" s="2"/>
      <c r="V44" s="89"/>
      <c r="W44" s="89"/>
      <c r="X44" s="89"/>
      <c r="Y44" s="2"/>
      <c r="Z44" s="89"/>
      <c r="AA44" s="89"/>
      <c r="AB44" s="89"/>
      <c r="AC44" s="2"/>
      <c r="AD44" s="89"/>
      <c r="AE44" s="89"/>
      <c r="AF44" s="89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9"/>
      <c r="E45" s="89"/>
      <c r="F45" s="89"/>
      <c r="G45" s="89"/>
      <c r="H45" s="89"/>
      <c r="I45" s="89"/>
      <c r="J45" s="89"/>
      <c r="K45" s="89"/>
      <c r="L45" s="89"/>
      <c r="M45" s="2"/>
      <c r="N45" s="89"/>
      <c r="O45" s="89"/>
      <c r="P45" s="89"/>
      <c r="Q45" s="2"/>
      <c r="R45" s="89"/>
      <c r="S45" s="89"/>
      <c r="T45" s="89"/>
      <c r="U45" s="2"/>
      <c r="V45" s="89"/>
      <c r="W45" s="89"/>
      <c r="X45" s="89"/>
      <c r="Y45" s="2"/>
      <c r="Z45" s="89"/>
      <c r="AA45" s="89"/>
      <c r="AB45" s="89"/>
      <c r="AC45" s="2"/>
      <c r="AD45" s="89"/>
      <c r="AE45" s="89"/>
      <c r="AF45" s="89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9"/>
      <c r="E46" s="89"/>
      <c r="F46" s="89"/>
      <c r="G46" s="89"/>
      <c r="H46" s="89"/>
      <c r="I46" s="89"/>
      <c r="J46" s="89"/>
      <c r="K46" s="89"/>
      <c r="L46" s="89"/>
      <c r="M46" s="2"/>
      <c r="N46" s="89"/>
      <c r="O46" s="89"/>
      <c r="P46" s="89"/>
      <c r="Q46" s="2"/>
      <c r="R46" s="89"/>
      <c r="S46" s="89"/>
      <c r="T46" s="89"/>
      <c r="U46" s="2"/>
      <c r="V46" s="89"/>
      <c r="W46" s="89"/>
      <c r="X46" s="89"/>
      <c r="Y46" s="2"/>
      <c r="Z46" s="89"/>
      <c r="AA46" s="89"/>
      <c r="AB46" s="89"/>
      <c r="AC46" s="2"/>
      <c r="AD46" s="89"/>
      <c r="AE46" s="89"/>
      <c r="AF46" s="89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9"/>
      <c r="E47" s="89"/>
      <c r="F47" s="89"/>
      <c r="G47" s="89"/>
      <c r="H47" s="89"/>
      <c r="I47" s="89"/>
      <c r="J47" s="89"/>
      <c r="K47" s="89"/>
      <c r="L47" s="89"/>
      <c r="M47" s="2"/>
      <c r="N47" s="89"/>
      <c r="O47" s="89"/>
      <c r="P47" s="89"/>
      <c r="Q47" s="2"/>
      <c r="R47" s="89"/>
      <c r="S47" s="89"/>
      <c r="T47" s="89"/>
      <c r="U47" s="2"/>
      <c r="V47" s="89"/>
      <c r="W47" s="89"/>
      <c r="X47" s="89"/>
      <c r="Y47" s="2"/>
      <c r="Z47" s="89"/>
      <c r="AA47" s="89"/>
      <c r="AB47" s="89"/>
      <c r="AC47" s="2"/>
      <c r="AD47" s="89"/>
      <c r="AE47" s="89"/>
      <c r="AF47" s="89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9"/>
      <c r="E48" s="89"/>
      <c r="F48" s="89"/>
      <c r="G48" s="89"/>
      <c r="H48" s="89"/>
      <c r="I48" s="89"/>
      <c r="J48" s="89"/>
      <c r="K48" s="89"/>
      <c r="L48" s="89"/>
      <c r="M48" s="2"/>
      <c r="N48" s="89"/>
      <c r="O48" s="89"/>
      <c r="P48" s="89"/>
      <c r="Q48" s="2"/>
      <c r="R48" s="89"/>
      <c r="S48" s="89"/>
      <c r="T48" s="89"/>
      <c r="U48" s="2"/>
      <c r="V48" s="89"/>
      <c r="W48" s="89"/>
      <c r="X48" s="89"/>
      <c r="Y48" s="2"/>
      <c r="Z48" s="89"/>
      <c r="AA48" s="89"/>
      <c r="AB48" s="89"/>
      <c r="AC48" s="2"/>
      <c r="AD48" s="89"/>
      <c r="AE48" s="89"/>
      <c r="AF48" s="89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9"/>
      <c r="E49" s="89"/>
      <c r="F49" s="89"/>
      <c r="G49" s="89"/>
      <c r="H49" s="89"/>
      <c r="I49" s="89"/>
      <c r="J49" s="89"/>
      <c r="K49" s="89"/>
      <c r="L49" s="89"/>
      <c r="M49" s="2"/>
      <c r="N49" s="89"/>
      <c r="O49" s="89"/>
      <c r="P49" s="89"/>
      <c r="Q49" s="2"/>
      <c r="R49" s="89"/>
      <c r="S49" s="89"/>
      <c r="T49" s="89"/>
      <c r="U49" s="2"/>
      <c r="V49" s="89"/>
      <c r="W49" s="89"/>
      <c r="X49" s="89"/>
      <c r="Y49" s="2"/>
      <c r="Z49" s="89"/>
      <c r="AA49" s="89"/>
      <c r="AB49" s="89"/>
      <c r="AC49" s="2"/>
      <c r="AD49" s="89"/>
      <c r="AE49" s="89"/>
      <c r="AF49" s="89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9"/>
      <c r="E50" s="89"/>
      <c r="F50" s="89"/>
      <c r="G50" s="89"/>
      <c r="H50" s="89"/>
      <c r="I50" s="89"/>
      <c r="J50" s="89"/>
      <c r="K50" s="89"/>
      <c r="L50" s="89"/>
      <c r="M50" s="2"/>
      <c r="N50" s="89"/>
      <c r="O50" s="89"/>
      <c r="P50" s="89"/>
      <c r="Q50" s="2"/>
      <c r="R50" s="89"/>
      <c r="S50" s="89"/>
      <c r="T50" s="89"/>
      <c r="U50" s="2"/>
      <c r="V50" s="89"/>
      <c r="W50" s="89"/>
      <c r="X50" s="89"/>
      <c r="Y50" s="2"/>
      <c r="Z50" s="89"/>
      <c r="AA50" s="89"/>
      <c r="AB50" s="89"/>
      <c r="AC50" s="2"/>
      <c r="AD50" s="89"/>
      <c r="AE50" s="89"/>
      <c r="AF50" s="89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9"/>
      <c r="E51" s="89"/>
      <c r="F51" s="89"/>
      <c r="G51" s="89"/>
      <c r="H51" s="89"/>
      <c r="I51" s="89"/>
      <c r="J51" s="89"/>
      <c r="K51" s="89"/>
      <c r="L51" s="89"/>
      <c r="M51" s="2"/>
      <c r="N51" s="89"/>
      <c r="O51" s="89"/>
      <c r="P51" s="89"/>
      <c r="Q51" s="2"/>
      <c r="R51" s="89"/>
      <c r="S51" s="89"/>
      <c r="T51" s="89"/>
      <c r="U51" s="2"/>
      <c r="V51" s="89"/>
      <c r="W51" s="89"/>
      <c r="X51" s="89"/>
      <c r="Y51" s="2"/>
      <c r="Z51" s="89"/>
      <c r="AA51" s="89"/>
      <c r="AB51" s="89"/>
      <c r="AC51" s="2"/>
      <c r="AD51" s="89"/>
      <c r="AE51" s="89"/>
      <c r="AF51" s="89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9"/>
      <c r="E52" s="89"/>
      <c r="F52" s="89"/>
      <c r="G52" s="89"/>
      <c r="H52" s="89"/>
      <c r="I52" s="89"/>
      <c r="J52" s="89"/>
      <c r="K52" s="89"/>
      <c r="L52" s="89"/>
      <c r="M52" s="2"/>
      <c r="N52" s="89"/>
      <c r="O52" s="89"/>
      <c r="P52" s="89"/>
      <c r="Q52" s="2"/>
      <c r="R52" s="89"/>
      <c r="S52" s="89"/>
      <c r="T52" s="89"/>
      <c r="U52" s="2"/>
      <c r="V52" s="89"/>
      <c r="W52" s="89"/>
      <c r="X52" s="89"/>
      <c r="Y52" s="2"/>
      <c r="Z52" s="89"/>
      <c r="AA52" s="89"/>
      <c r="AB52" s="89"/>
      <c r="AC52" s="2"/>
      <c r="AD52" s="89"/>
      <c r="AE52" s="89"/>
      <c r="AF52" s="89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9"/>
      <c r="E53" s="89"/>
      <c r="F53" s="89"/>
      <c r="G53" s="89"/>
      <c r="H53" s="89"/>
      <c r="I53" s="89"/>
      <c r="J53" s="89"/>
      <c r="K53" s="89"/>
      <c r="L53" s="89"/>
      <c r="M53" s="2"/>
      <c r="N53" s="89"/>
      <c r="O53" s="89"/>
      <c r="P53" s="89"/>
      <c r="Q53" s="2"/>
      <c r="R53" s="89"/>
      <c r="S53" s="89"/>
      <c r="T53" s="89"/>
      <c r="U53" s="2"/>
      <c r="V53" s="89"/>
      <c r="W53" s="89"/>
      <c r="X53" s="89"/>
      <c r="Y53" s="2"/>
      <c r="Z53" s="89"/>
      <c r="AA53" s="89"/>
      <c r="AB53" s="89"/>
      <c r="AC53" s="2"/>
      <c r="AD53" s="89"/>
      <c r="AE53" s="89"/>
      <c r="AF53" s="89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9"/>
      <c r="E54" s="89"/>
      <c r="F54" s="89"/>
      <c r="G54" s="89"/>
      <c r="H54" s="89"/>
      <c r="I54" s="89"/>
      <c r="J54" s="89"/>
      <c r="K54" s="89"/>
      <c r="L54" s="89"/>
      <c r="M54" s="2"/>
      <c r="N54" s="89"/>
      <c r="O54" s="89"/>
      <c r="P54" s="89"/>
      <c r="Q54" s="2"/>
      <c r="R54" s="89"/>
      <c r="S54" s="89"/>
      <c r="T54" s="89"/>
      <c r="U54" s="2"/>
      <c r="V54" s="89"/>
      <c r="W54" s="89"/>
      <c r="X54" s="89"/>
      <c r="Y54" s="2"/>
      <c r="Z54" s="89"/>
      <c r="AA54" s="89"/>
      <c r="AB54" s="89"/>
      <c r="AC54" s="2"/>
      <c r="AD54" s="89"/>
      <c r="AE54" s="89"/>
      <c r="AF54" s="89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9"/>
      <c r="E55" s="89"/>
      <c r="F55" s="89"/>
      <c r="G55" s="89"/>
      <c r="H55" s="89"/>
      <c r="I55" s="89"/>
      <c r="J55" s="89"/>
      <c r="K55" s="89"/>
      <c r="L55" s="89"/>
      <c r="M55" s="2"/>
      <c r="N55" s="89"/>
      <c r="O55" s="89"/>
      <c r="P55" s="89"/>
      <c r="Q55" s="2"/>
      <c r="R55" s="89"/>
      <c r="S55" s="89"/>
      <c r="T55" s="89"/>
      <c r="U55" s="2"/>
      <c r="V55" s="89"/>
      <c r="W55" s="89"/>
      <c r="X55" s="89"/>
      <c r="Y55" s="2"/>
      <c r="Z55" s="89"/>
      <c r="AA55" s="89"/>
      <c r="AB55" s="89"/>
      <c r="AC55" s="2"/>
      <c r="AD55" s="89"/>
      <c r="AE55" s="89"/>
      <c r="AF55" s="89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9"/>
      <c r="E56" s="89"/>
      <c r="F56" s="89"/>
      <c r="G56" s="89"/>
      <c r="H56" s="89"/>
      <c r="I56" s="89"/>
      <c r="J56" s="89"/>
      <c r="K56" s="89"/>
      <c r="L56" s="89"/>
      <c r="M56" s="2"/>
      <c r="N56" s="89"/>
      <c r="O56" s="89"/>
      <c r="P56" s="89"/>
      <c r="Q56" s="2"/>
      <c r="R56" s="89"/>
      <c r="S56" s="89"/>
      <c r="T56" s="89"/>
      <c r="U56" s="2"/>
      <c r="V56" s="89"/>
      <c r="W56" s="89"/>
      <c r="X56" s="89"/>
      <c r="Y56" s="2"/>
      <c r="Z56" s="89"/>
      <c r="AA56" s="89"/>
      <c r="AB56" s="89"/>
      <c r="AC56" s="2"/>
      <c r="AD56" s="89"/>
      <c r="AE56" s="89"/>
      <c r="AF56" s="89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9"/>
      <c r="E57" s="89"/>
      <c r="F57" s="89"/>
      <c r="G57" s="89"/>
      <c r="H57" s="89"/>
      <c r="I57" s="89"/>
      <c r="J57" s="89"/>
      <c r="K57" s="89"/>
      <c r="L57" s="89"/>
      <c r="M57" s="2"/>
      <c r="N57" s="89"/>
      <c r="O57" s="89"/>
      <c r="P57" s="89"/>
      <c r="Q57" s="2"/>
      <c r="R57" s="89"/>
      <c r="S57" s="89"/>
      <c r="T57" s="89"/>
      <c r="U57" s="2"/>
      <c r="V57" s="89"/>
      <c r="W57" s="89"/>
      <c r="X57" s="89"/>
      <c r="Y57" s="2"/>
      <c r="Z57" s="89"/>
      <c r="AA57" s="89"/>
      <c r="AB57" s="89"/>
      <c r="AC57" s="2"/>
      <c r="AD57" s="89"/>
      <c r="AE57" s="89"/>
      <c r="AF57" s="89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9"/>
      <c r="E58" s="89"/>
      <c r="F58" s="89"/>
      <c r="G58" s="89"/>
      <c r="H58" s="89"/>
      <c r="I58" s="89"/>
      <c r="J58" s="89"/>
      <c r="K58" s="89"/>
      <c r="L58" s="89"/>
      <c r="M58" s="2"/>
      <c r="N58" s="89"/>
      <c r="O58" s="89"/>
      <c r="P58" s="89"/>
      <c r="Q58" s="2"/>
      <c r="R58" s="89"/>
      <c r="S58" s="89"/>
      <c r="T58" s="89"/>
      <c r="U58" s="2"/>
      <c r="V58" s="89"/>
      <c r="W58" s="89"/>
      <c r="X58" s="89"/>
      <c r="Y58" s="2"/>
      <c r="Z58" s="89"/>
      <c r="AA58" s="89"/>
      <c r="AB58" s="89"/>
      <c r="AC58" s="2"/>
      <c r="AD58" s="89"/>
      <c r="AE58" s="89"/>
      <c r="AF58" s="89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9"/>
      <c r="E59" s="89"/>
      <c r="F59" s="89"/>
      <c r="G59" s="89"/>
      <c r="H59" s="89"/>
      <c r="I59" s="89"/>
      <c r="J59" s="89"/>
      <c r="K59" s="89"/>
      <c r="L59" s="89"/>
      <c r="M59" s="2"/>
      <c r="N59" s="89"/>
      <c r="O59" s="89"/>
      <c r="P59" s="89"/>
      <c r="Q59" s="2"/>
      <c r="R59" s="89"/>
      <c r="S59" s="89"/>
      <c r="T59" s="89"/>
      <c r="U59" s="2"/>
      <c r="V59" s="89"/>
      <c r="W59" s="89"/>
      <c r="X59" s="89"/>
      <c r="Y59" s="2"/>
      <c r="Z59" s="89"/>
      <c r="AA59" s="89"/>
      <c r="AB59" s="89"/>
      <c r="AC59" s="2"/>
      <c r="AD59" s="89"/>
      <c r="AE59" s="89"/>
      <c r="AF59" s="89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9"/>
      <c r="E60" s="89"/>
      <c r="F60" s="89"/>
      <c r="G60" s="89"/>
      <c r="H60" s="89"/>
      <c r="I60" s="89"/>
      <c r="J60" s="89"/>
      <c r="K60" s="89"/>
      <c r="L60" s="89"/>
      <c r="M60" s="2"/>
      <c r="N60" s="89"/>
      <c r="O60" s="89"/>
      <c r="P60" s="89"/>
      <c r="Q60" s="2"/>
      <c r="R60" s="89"/>
      <c r="S60" s="89"/>
      <c r="T60" s="89"/>
      <c r="U60" s="2"/>
      <c r="V60" s="89"/>
      <c r="W60" s="89"/>
      <c r="X60" s="89"/>
      <c r="Y60" s="2"/>
      <c r="Z60" s="89"/>
      <c r="AA60" s="89"/>
      <c r="AB60" s="89"/>
      <c r="AC60" s="2"/>
      <c r="AD60" s="89"/>
      <c r="AE60" s="89"/>
      <c r="AF60" s="89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9"/>
      <c r="E61" s="89"/>
      <c r="F61" s="89"/>
      <c r="G61" s="89"/>
      <c r="H61" s="89"/>
      <c r="I61" s="89"/>
      <c r="J61" s="89"/>
      <c r="K61" s="89"/>
      <c r="L61" s="89"/>
      <c r="M61" s="2"/>
      <c r="N61" s="89"/>
      <c r="O61" s="89"/>
      <c r="P61" s="89"/>
      <c r="Q61" s="2"/>
      <c r="R61" s="89"/>
      <c r="S61" s="89"/>
      <c r="T61" s="89"/>
      <c r="U61" s="2"/>
      <c r="V61" s="89"/>
      <c r="W61" s="89"/>
      <c r="X61" s="89"/>
      <c r="Y61" s="2"/>
      <c r="Z61" s="89"/>
      <c r="AA61" s="89"/>
      <c r="AB61" s="89"/>
      <c r="AC61" s="2"/>
      <c r="AD61" s="89"/>
      <c r="AE61" s="89"/>
      <c r="AF61" s="89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9"/>
      <c r="E62" s="89"/>
      <c r="F62" s="89"/>
      <c r="G62" s="89"/>
      <c r="H62" s="89"/>
      <c r="I62" s="89"/>
      <c r="J62" s="89"/>
      <c r="K62" s="89"/>
      <c r="L62" s="89"/>
      <c r="M62" s="2"/>
      <c r="N62" s="89"/>
      <c r="O62" s="89"/>
      <c r="P62" s="89"/>
      <c r="Q62" s="2"/>
      <c r="R62" s="89"/>
      <c r="S62" s="89"/>
      <c r="T62" s="89"/>
      <c r="U62" s="2"/>
      <c r="V62" s="89"/>
      <c r="W62" s="89"/>
      <c r="X62" s="89"/>
      <c r="Y62" s="2"/>
      <c r="Z62" s="89"/>
      <c r="AA62" s="89"/>
      <c r="AB62" s="89"/>
      <c r="AC62" s="2"/>
      <c r="AD62" s="89"/>
      <c r="AE62" s="89"/>
      <c r="AF62" s="89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9"/>
      <c r="E63" s="89"/>
      <c r="F63" s="89"/>
      <c r="G63" s="89"/>
      <c r="H63" s="89"/>
      <c r="I63" s="89"/>
      <c r="J63" s="89"/>
      <c r="K63" s="89"/>
      <c r="L63" s="89"/>
      <c r="M63" s="2"/>
      <c r="N63" s="89"/>
      <c r="O63" s="89"/>
      <c r="P63" s="89"/>
      <c r="Q63" s="2"/>
      <c r="R63" s="89"/>
      <c r="S63" s="89"/>
      <c r="T63" s="89"/>
      <c r="U63" s="2"/>
      <c r="V63" s="89"/>
      <c r="W63" s="89"/>
      <c r="X63" s="89"/>
      <c r="Y63" s="2"/>
      <c r="Z63" s="89"/>
      <c r="AA63" s="89"/>
      <c r="AB63" s="89"/>
      <c r="AC63" s="2"/>
      <c r="AD63" s="89"/>
      <c r="AE63" s="89"/>
      <c r="AF63" s="89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9"/>
      <c r="E64" s="89"/>
      <c r="F64" s="89"/>
      <c r="G64" s="89"/>
      <c r="H64" s="89"/>
      <c r="I64" s="89"/>
      <c r="J64" s="89"/>
      <c r="K64" s="89"/>
      <c r="L64" s="89"/>
      <c r="M64" s="2"/>
      <c r="N64" s="89"/>
      <c r="O64" s="89"/>
      <c r="P64" s="89"/>
      <c r="Q64" s="2"/>
      <c r="R64" s="89"/>
      <c r="S64" s="89"/>
      <c r="T64" s="89"/>
      <c r="U64" s="2"/>
      <c r="V64" s="89"/>
      <c r="W64" s="89"/>
      <c r="X64" s="89"/>
      <c r="Y64" s="2"/>
      <c r="Z64" s="89"/>
      <c r="AA64" s="89"/>
      <c r="AB64" s="89"/>
      <c r="AC64" s="2"/>
      <c r="AD64" s="89"/>
      <c r="AE64" s="89"/>
      <c r="AF64" s="89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9"/>
      <c r="E65" s="89"/>
      <c r="F65" s="89"/>
      <c r="G65" s="89"/>
      <c r="H65" s="89"/>
      <c r="I65" s="89"/>
      <c r="J65" s="89"/>
      <c r="K65" s="89"/>
      <c r="L65" s="89"/>
      <c r="M65" s="2"/>
      <c r="N65" s="89"/>
      <c r="O65" s="89"/>
      <c r="P65" s="89"/>
      <c r="Q65" s="2"/>
      <c r="R65" s="89"/>
      <c r="S65" s="89"/>
      <c r="T65" s="89"/>
      <c r="U65" s="2"/>
      <c r="V65" s="89"/>
      <c r="W65" s="89"/>
      <c r="X65" s="89"/>
      <c r="Y65" s="2"/>
      <c r="Z65" s="89"/>
      <c r="AA65" s="89"/>
      <c r="AB65" s="89"/>
      <c r="AC65" s="2"/>
      <c r="AD65" s="89"/>
      <c r="AE65" s="89"/>
      <c r="AF65" s="89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9"/>
      <c r="E66" s="89"/>
      <c r="F66" s="89"/>
      <c r="G66" s="89"/>
      <c r="H66" s="89"/>
      <c r="I66" s="89"/>
      <c r="J66" s="89"/>
      <c r="K66" s="89"/>
      <c r="L66" s="89"/>
      <c r="M66" s="2"/>
      <c r="N66" s="89"/>
      <c r="O66" s="89"/>
      <c r="P66" s="89"/>
      <c r="Q66" s="2"/>
      <c r="R66" s="89"/>
      <c r="S66" s="89"/>
      <c r="T66" s="89"/>
      <c r="U66" s="2"/>
      <c r="V66" s="89"/>
      <c r="W66" s="89"/>
      <c r="X66" s="89"/>
      <c r="Y66" s="2"/>
      <c r="Z66" s="89"/>
      <c r="AA66" s="89"/>
      <c r="AB66" s="89"/>
      <c r="AC66" s="2"/>
      <c r="AD66" s="89"/>
      <c r="AE66" s="89"/>
      <c r="AF66" s="89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9"/>
      <c r="E67" s="89"/>
      <c r="F67" s="89"/>
      <c r="G67" s="89"/>
      <c r="H67" s="89"/>
      <c r="I67" s="89"/>
      <c r="J67" s="89"/>
      <c r="K67" s="89"/>
      <c r="L67" s="89"/>
      <c r="M67" s="2"/>
      <c r="N67" s="89"/>
      <c r="O67" s="89"/>
      <c r="P67" s="89"/>
      <c r="Q67" s="2"/>
      <c r="R67" s="89"/>
      <c r="S67" s="89"/>
      <c r="T67" s="89"/>
      <c r="U67" s="2"/>
      <c r="V67" s="89"/>
      <c r="W67" s="89"/>
      <c r="X67" s="89"/>
      <c r="Y67" s="2"/>
      <c r="Z67" s="89"/>
      <c r="AA67" s="89"/>
      <c r="AB67" s="89"/>
      <c r="AC67" s="2"/>
      <c r="AD67" s="89"/>
      <c r="AE67" s="89"/>
      <c r="AF67" s="89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9"/>
      <c r="E68" s="89"/>
      <c r="F68" s="89"/>
      <c r="G68" s="89"/>
      <c r="H68" s="89"/>
      <c r="I68" s="89"/>
      <c r="J68" s="89"/>
      <c r="K68" s="89"/>
      <c r="L68" s="89"/>
      <c r="M68" s="2"/>
      <c r="N68" s="89"/>
      <c r="O68" s="89"/>
      <c r="P68" s="89"/>
      <c r="Q68" s="2"/>
      <c r="R68" s="89"/>
      <c r="S68" s="89"/>
      <c r="T68" s="89"/>
      <c r="U68" s="2"/>
      <c r="V68" s="89"/>
      <c r="W68" s="89"/>
      <c r="X68" s="89"/>
      <c r="Y68" s="2"/>
      <c r="Z68" s="89"/>
      <c r="AA68" s="89"/>
      <c r="AB68" s="89"/>
      <c r="AC68" s="2"/>
      <c r="AD68" s="89"/>
      <c r="AE68" s="89"/>
      <c r="AF68" s="89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9"/>
      <c r="E69" s="89"/>
      <c r="F69" s="89"/>
      <c r="G69" s="89"/>
      <c r="H69" s="89"/>
      <c r="I69" s="89"/>
      <c r="J69" s="89"/>
      <c r="K69" s="89"/>
      <c r="L69" s="89"/>
      <c r="M69" s="2"/>
      <c r="N69" s="89"/>
      <c r="O69" s="89"/>
      <c r="P69" s="89"/>
      <c r="Q69" s="2"/>
      <c r="R69" s="89"/>
      <c r="S69" s="89"/>
      <c r="T69" s="89"/>
      <c r="U69" s="2"/>
      <c r="V69" s="89"/>
      <c r="W69" s="89"/>
      <c r="X69" s="89"/>
      <c r="Y69" s="2"/>
      <c r="Z69" s="89"/>
      <c r="AA69" s="89"/>
      <c r="AB69" s="89"/>
      <c r="AC69" s="2"/>
      <c r="AD69" s="89"/>
      <c r="AE69" s="89"/>
      <c r="AF69" s="89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9"/>
      <c r="E70" s="89"/>
      <c r="F70" s="89"/>
      <c r="G70" s="89"/>
      <c r="H70" s="89"/>
      <c r="I70" s="89"/>
      <c r="J70" s="89"/>
      <c r="K70" s="89"/>
      <c r="L70" s="89"/>
      <c r="M70" s="2"/>
      <c r="N70" s="89"/>
      <c r="O70" s="89"/>
      <c r="P70" s="89"/>
      <c r="Q70" s="2"/>
      <c r="R70" s="89"/>
      <c r="S70" s="89"/>
      <c r="T70" s="89"/>
      <c r="U70" s="2"/>
      <c r="V70" s="89"/>
      <c r="W70" s="89"/>
      <c r="X70" s="89"/>
      <c r="Y70" s="2"/>
      <c r="Z70" s="89"/>
      <c r="AA70" s="89"/>
      <c r="AB70" s="89"/>
      <c r="AC70" s="2"/>
      <c r="AD70" s="89"/>
      <c r="AE70" s="89"/>
      <c r="AF70" s="89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9"/>
      <c r="E71" s="89"/>
      <c r="F71" s="89"/>
      <c r="G71" s="89"/>
      <c r="H71" s="89"/>
      <c r="I71" s="89"/>
      <c r="J71" s="89"/>
      <c r="K71" s="89"/>
      <c r="L71" s="89"/>
      <c r="M71" s="2"/>
      <c r="N71" s="89"/>
      <c r="O71" s="89"/>
      <c r="P71" s="89"/>
      <c r="Q71" s="2"/>
      <c r="R71" s="89"/>
      <c r="S71" s="89"/>
      <c r="T71" s="89"/>
      <c r="U71" s="2"/>
      <c r="V71" s="89"/>
      <c r="W71" s="89"/>
      <c r="X71" s="89"/>
      <c r="Y71" s="2"/>
      <c r="Z71" s="89"/>
      <c r="AA71" s="89"/>
      <c r="AB71" s="89"/>
      <c r="AC71" s="2"/>
      <c r="AD71" s="89"/>
      <c r="AE71" s="89"/>
      <c r="AF71" s="89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9"/>
      <c r="E72" s="89"/>
      <c r="F72" s="89"/>
      <c r="G72" s="89"/>
      <c r="H72" s="89"/>
      <c r="I72" s="89"/>
      <c r="J72" s="89"/>
      <c r="K72" s="89"/>
      <c r="L72" s="89"/>
      <c r="M72" s="2"/>
      <c r="N72" s="89"/>
      <c r="O72" s="89"/>
      <c r="P72" s="89"/>
      <c r="Q72" s="2"/>
      <c r="R72" s="89"/>
      <c r="S72" s="89"/>
      <c r="T72" s="89"/>
      <c r="U72" s="2"/>
      <c r="V72" s="89"/>
      <c r="W72" s="89"/>
      <c r="X72" s="89"/>
      <c r="Y72" s="2"/>
      <c r="Z72" s="89"/>
      <c r="AA72" s="89"/>
      <c r="AB72" s="89"/>
      <c r="AC72" s="2"/>
      <c r="AD72" s="89"/>
      <c r="AE72" s="89"/>
      <c r="AF72" s="89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9"/>
      <c r="E73" s="89"/>
      <c r="F73" s="89"/>
      <c r="G73" s="89"/>
      <c r="H73" s="89"/>
      <c r="I73" s="89"/>
      <c r="J73" s="89"/>
      <c r="K73" s="89"/>
      <c r="L73" s="89"/>
      <c r="M73" s="2"/>
      <c r="N73" s="89"/>
      <c r="O73" s="89"/>
      <c r="P73" s="89"/>
      <c r="Q73" s="2"/>
      <c r="R73" s="89"/>
      <c r="S73" s="89"/>
      <c r="T73" s="89"/>
      <c r="U73" s="2"/>
      <c r="V73" s="89"/>
      <c r="W73" s="89"/>
      <c r="X73" s="89"/>
      <c r="Y73" s="2"/>
      <c r="Z73" s="89"/>
      <c r="AA73" s="89"/>
      <c r="AB73" s="89"/>
      <c r="AC73" s="2"/>
      <c r="AD73" s="89"/>
      <c r="AE73" s="89"/>
      <c r="AF73" s="89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9"/>
      <c r="E74" s="89"/>
      <c r="F74" s="89"/>
      <c r="G74" s="89"/>
      <c r="H74" s="89"/>
      <c r="I74" s="89"/>
      <c r="J74" s="89"/>
      <c r="K74" s="89"/>
      <c r="L74" s="89"/>
      <c r="M74" s="2"/>
      <c r="N74" s="89"/>
      <c r="O74" s="89"/>
      <c r="P74" s="89"/>
      <c r="Q74" s="2"/>
      <c r="R74" s="89"/>
      <c r="S74" s="89"/>
      <c r="T74" s="89"/>
      <c r="U74" s="2"/>
      <c r="V74" s="89"/>
      <c r="W74" s="89"/>
      <c r="X74" s="89"/>
      <c r="Y74" s="2"/>
      <c r="Z74" s="89"/>
      <c r="AA74" s="89"/>
      <c r="AB74" s="89"/>
      <c r="AC74" s="2"/>
      <c r="AD74" s="89"/>
      <c r="AE74" s="89"/>
      <c r="AF74" s="89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9"/>
      <c r="E75" s="89"/>
      <c r="F75" s="89"/>
      <c r="G75" s="89"/>
      <c r="H75" s="89"/>
      <c r="I75" s="89"/>
      <c r="J75" s="89"/>
      <c r="K75" s="89"/>
      <c r="L75" s="89"/>
      <c r="M75" s="2"/>
      <c r="N75" s="89"/>
      <c r="O75" s="89"/>
      <c r="P75" s="89"/>
      <c r="Q75" s="2"/>
      <c r="R75" s="89"/>
      <c r="S75" s="89"/>
      <c r="T75" s="89"/>
      <c r="U75" s="2"/>
      <c r="V75" s="89"/>
      <c r="W75" s="89"/>
      <c r="X75" s="89"/>
      <c r="Y75" s="2"/>
      <c r="Z75" s="89"/>
      <c r="AA75" s="89"/>
      <c r="AB75" s="89"/>
      <c r="AC75" s="2"/>
      <c r="AD75" s="89"/>
      <c r="AE75" s="89"/>
      <c r="AF75" s="89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9"/>
      <c r="E76" s="89"/>
      <c r="F76" s="89"/>
      <c r="G76" s="89"/>
      <c r="H76" s="89"/>
      <c r="I76" s="89"/>
      <c r="J76" s="89"/>
      <c r="K76" s="89"/>
      <c r="L76" s="89"/>
      <c r="M76" s="2"/>
      <c r="N76" s="89"/>
      <c r="O76" s="89"/>
      <c r="P76" s="89"/>
      <c r="Q76" s="2"/>
      <c r="R76" s="89"/>
      <c r="S76" s="89"/>
      <c r="T76" s="89"/>
      <c r="U76" s="2"/>
      <c r="V76" s="89"/>
      <c r="W76" s="89"/>
      <c r="X76" s="89"/>
      <c r="Y76" s="2"/>
      <c r="Z76" s="89"/>
      <c r="AA76" s="89"/>
      <c r="AB76" s="89"/>
      <c r="AC76" s="2"/>
      <c r="AD76" s="89"/>
      <c r="AE76" s="89"/>
      <c r="AF76" s="89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9"/>
      <c r="E77" s="89"/>
      <c r="F77" s="89"/>
      <c r="G77" s="89"/>
      <c r="H77" s="89"/>
      <c r="I77" s="89"/>
      <c r="J77" s="89"/>
      <c r="K77" s="89"/>
      <c r="L77" s="89"/>
      <c r="M77" s="2"/>
      <c r="N77" s="89"/>
      <c r="O77" s="89"/>
      <c r="P77" s="89"/>
      <c r="Q77" s="2"/>
      <c r="R77" s="89"/>
      <c r="S77" s="89"/>
      <c r="T77" s="89"/>
      <c r="U77" s="2"/>
      <c r="V77" s="89"/>
      <c r="W77" s="89"/>
      <c r="X77" s="89"/>
      <c r="Y77" s="2"/>
      <c r="Z77" s="89"/>
      <c r="AA77" s="89"/>
      <c r="AB77" s="89"/>
      <c r="AC77" s="2"/>
      <c r="AD77" s="89"/>
      <c r="AE77" s="89"/>
      <c r="AF77" s="89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9"/>
      <c r="E78" s="89"/>
      <c r="F78" s="89"/>
      <c r="G78" s="89"/>
      <c r="H78" s="89"/>
      <c r="I78" s="89"/>
      <c r="J78" s="89"/>
      <c r="K78" s="89"/>
      <c r="L78" s="89"/>
      <c r="M78" s="2"/>
      <c r="N78" s="89"/>
      <c r="O78" s="89"/>
      <c r="P78" s="89"/>
      <c r="Q78" s="2"/>
      <c r="R78" s="89"/>
      <c r="S78" s="89"/>
      <c r="T78" s="89"/>
      <c r="U78" s="2"/>
      <c r="V78" s="89"/>
      <c r="W78" s="89"/>
      <c r="X78" s="89"/>
      <c r="Y78" s="2"/>
      <c r="Z78" s="89"/>
      <c r="AA78" s="89"/>
      <c r="AB78" s="89"/>
      <c r="AC78" s="2"/>
      <c r="AD78" s="89"/>
      <c r="AE78" s="89"/>
      <c r="AF78" s="89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9"/>
      <c r="E79" s="89"/>
      <c r="F79" s="89"/>
      <c r="G79" s="89"/>
      <c r="H79" s="89"/>
      <c r="I79" s="89"/>
      <c r="J79" s="89"/>
      <c r="K79" s="89"/>
      <c r="L79" s="89"/>
      <c r="M79" s="2"/>
      <c r="N79" s="89"/>
      <c r="O79" s="89"/>
      <c r="P79" s="89"/>
      <c r="Q79" s="2"/>
      <c r="R79" s="89"/>
      <c r="S79" s="89"/>
      <c r="T79" s="89"/>
      <c r="U79" s="2"/>
      <c r="V79" s="89"/>
      <c r="W79" s="89"/>
      <c r="X79" s="89"/>
      <c r="Y79" s="2"/>
      <c r="Z79" s="89"/>
      <c r="AA79" s="89"/>
      <c r="AB79" s="89"/>
      <c r="AC79" s="2"/>
      <c r="AD79" s="89"/>
      <c r="AE79" s="89"/>
      <c r="AF79" s="89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9"/>
      <c r="E80" s="89"/>
      <c r="F80" s="89"/>
      <c r="G80" s="89"/>
      <c r="H80" s="89"/>
      <c r="I80" s="89"/>
      <c r="J80" s="89"/>
      <c r="K80" s="89"/>
      <c r="L80" s="89"/>
      <c r="M80" s="2"/>
      <c r="N80" s="89"/>
      <c r="O80" s="89"/>
      <c r="P80" s="89"/>
      <c r="Q80" s="2"/>
      <c r="R80" s="89"/>
      <c r="S80" s="89"/>
      <c r="T80" s="89"/>
      <c r="U80" s="2"/>
      <c r="V80" s="89"/>
      <c r="W80" s="89"/>
      <c r="X80" s="89"/>
      <c r="Y80" s="2"/>
      <c r="Z80" s="89"/>
      <c r="AA80" s="89"/>
      <c r="AB80" s="89"/>
      <c r="AC80" s="2"/>
      <c r="AD80" s="89"/>
      <c r="AE80" s="89"/>
      <c r="AF80" s="89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9"/>
      <c r="E81" s="89"/>
      <c r="F81" s="89"/>
      <c r="G81" s="89"/>
      <c r="H81" s="89"/>
      <c r="I81" s="89"/>
      <c r="J81" s="89"/>
      <c r="K81" s="89"/>
      <c r="L81" s="89"/>
      <c r="M81" s="2"/>
      <c r="N81" s="89"/>
      <c r="O81" s="89"/>
      <c r="P81" s="89"/>
      <c r="Q81" s="2"/>
      <c r="R81" s="89"/>
      <c r="S81" s="89"/>
      <c r="T81" s="89"/>
      <c r="U81" s="2"/>
      <c r="V81" s="89"/>
      <c r="W81" s="89"/>
      <c r="X81" s="89"/>
      <c r="Y81" s="2"/>
      <c r="Z81" s="89"/>
      <c r="AA81" s="89"/>
      <c r="AB81" s="89"/>
      <c r="AC81" s="2"/>
      <c r="AD81" s="89"/>
      <c r="AE81" s="89"/>
      <c r="AF81" s="89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2015-02-02T07:59:32Z</dcterms:created>
  <dcterms:modified xsi:type="dcterms:W3CDTF">2015-02-02T08:05:51Z</dcterms:modified>
  <cp:category/>
  <cp:version/>
  <cp:contentType/>
  <cp:contentStatus/>
</cp:coreProperties>
</file>